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095" windowHeight="1197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">#REF!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U7" i="66" l="1"/>
  <c r="U8" i="66"/>
  <c r="U9" i="66"/>
  <c r="U10" i="66"/>
  <c r="U11" i="66"/>
  <c r="U12" i="66"/>
  <c r="U13" i="66"/>
  <c r="U14" i="66"/>
  <c r="U15" i="66"/>
  <c r="U16" i="66"/>
  <c r="U17" i="66"/>
  <c r="U18" i="66"/>
  <c r="U19" i="66"/>
  <c r="U20" i="66"/>
  <c r="U21" i="66"/>
  <c r="U22" i="66"/>
  <c r="U23" i="66"/>
  <c r="U24" i="66"/>
  <c r="U25" i="66"/>
  <c r="U26" i="66"/>
  <c r="U27" i="66"/>
  <c r="U28" i="66"/>
  <c r="U29" i="66"/>
  <c r="U30" i="66"/>
  <c r="U31" i="66"/>
  <c r="U32" i="66"/>
  <c r="U33" i="66"/>
  <c r="U34" i="66"/>
  <c r="U35" i="66"/>
  <c r="U36" i="66"/>
  <c r="U37" i="66"/>
  <c r="U38" i="66"/>
  <c r="U39" i="66"/>
  <c r="U40" i="66"/>
  <c r="U41" i="66"/>
  <c r="U42" i="66"/>
  <c r="U43" i="66"/>
  <c r="U44" i="66"/>
  <c r="U45" i="66"/>
  <c r="U46" i="66"/>
  <c r="U47" i="66"/>
  <c r="U48" i="66"/>
  <c r="U49" i="66"/>
  <c r="U50" i="66"/>
  <c r="U51" i="66"/>
  <c r="U52" i="66"/>
  <c r="U53" i="66"/>
  <c r="U54" i="66"/>
  <c r="U55" i="66"/>
  <c r="U56" i="66"/>
  <c r="U57" i="66"/>
  <c r="U58" i="66"/>
  <c r="U59" i="66"/>
  <c r="U6" i="6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6" i="16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7" i="22"/>
  <c r="Y6" i="69" l="1" a="1"/>
  <c r="Y6" i="67" a="1"/>
  <c r="Y6" i="66" a="1"/>
  <c r="X7" i="22" a="1"/>
  <c r="W6" i="16" a="1"/>
  <c r="R6" i="15" a="1"/>
  <c r="R6" i="15" l="1"/>
  <c r="O22" i="22" l="1" a="1"/>
  <c r="O22" i="22" s="1"/>
  <c r="N22" i="22"/>
  <c r="E22" i="22"/>
  <c r="F22" i="22"/>
  <c r="G22" i="22"/>
  <c r="X22" i="22" l="1"/>
  <c r="O61" i="22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U41" i="69"/>
  <c r="U15" i="69"/>
  <c r="U58" i="69"/>
  <c r="U14" i="69"/>
  <c r="U45" i="69"/>
  <c r="U22" i="69"/>
  <c r="U38" i="69"/>
  <c r="U35" i="69"/>
  <c r="U21" i="69"/>
  <c r="U37" i="69"/>
  <c r="U32" i="69"/>
  <c r="U20" i="69"/>
  <c r="U43" i="69"/>
  <c r="U25" i="69"/>
  <c r="U51" i="69"/>
  <c r="U36" i="69"/>
  <c r="U53" i="69"/>
  <c r="U42" i="69"/>
  <c r="U34" i="69"/>
  <c r="U12" i="69"/>
  <c r="U26" i="69"/>
  <c r="U59" i="69"/>
  <c r="U6" i="69"/>
  <c r="U9" i="69"/>
  <c r="U47" i="69"/>
  <c r="U52" i="69"/>
  <c r="U31" i="69"/>
  <c r="U16" i="69"/>
  <c r="U7" i="69"/>
  <c r="U19" i="69"/>
  <c r="U28" i="69"/>
  <c r="U39" i="69"/>
  <c r="U24" i="69"/>
  <c r="U10" i="69"/>
  <c r="U27" i="69"/>
  <c r="U33" i="69"/>
  <c r="U40" i="69"/>
  <c r="U48" i="69"/>
  <c r="U13" i="69"/>
  <c r="U29" i="69"/>
  <c r="U11" i="69"/>
  <c r="U49" i="69"/>
  <c r="U18" i="69"/>
  <c r="U50" i="69"/>
  <c r="U56" i="69"/>
  <c r="U46" i="69"/>
  <c r="U44" i="69"/>
  <c r="U8" i="69"/>
  <c r="U54" i="69"/>
  <c r="U23" i="69"/>
  <c r="U30" i="69"/>
  <c r="U57" i="69"/>
  <c r="U17" i="69"/>
  <c r="U55" i="69"/>
  <c r="G15" i="69"/>
  <c r="G40" i="69"/>
  <c r="G53" i="69"/>
  <c r="G7" i="69"/>
  <c r="G30" i="69"/>
  <c r="G19" i="69"/>
  <c r="G39" i="69"/>
  <c r="G32" i="69"/>
  <c r="G17" i="69"/>
  <c r="G35" i="69"/>
  <c r="H17" i="69"/>
  <c r="G14" i="69"/>
  <c r="G28" i="69"/>
  <c r="G47" i="69"/>
  <c r="G27" i="69"/>
  <c r="G57" i="69"/>
  <c r="H57" i="69" s="1"/>
  <c r="G9" i="69"/>
  <c r="H53" i="69"/>
  <c r="G29" i="69"/>
  <c r="G6" i="69"/>
  <c r="G45" i="69"/>
  <c r="G46" i="69"/>
  <c r="G8" i="69"/>
  <c r="G54" i="69"/>
  <c r="G21" i="69"/>
  <c r="H21" i="69" s="1"/>
  <c r="G44" i="69"/>
  <c r="G49" i="69"/>
  <c r="G26" i="69"/>
  <c r="G34" i="69"/>
  <c r="G51" i="69"/>
  <c r="G58" i="69"/>
  <c r="G41" i="69"/>
  <c r="G25" i="69"/>
  <c r="G12" i="69"/>
  <c r="G36" i="69"/>
  <c r="H36" i="69" s="1"/>
  <c r="G50" i="69"/>
  <c r="G10" i="69"/>
  <c r="G42" i="69"/>
  <c r="G22" i="69"/>
  <c r="H26" i="69"/>
  <c r="G31" i="69"/>
  <c r="G11" i="69"/>
  <c r="G43" i="69"/>
  <c r="G13" i="69"/>
  <c r="H13" i="69" s="1"/>
  <c r="G16" i="69"/>
  <c r="G33" i="69"/>
  <c r="G18" i="69"/>
  <c r="G48" i="69"/>
  <c r="G59" i="69"/>
  <c r="G37" i="69"/>
  <c r="H37" i="69" s="1"/>
  <c r="G20" i="69"/>
  <c r="H28" i="69"/>
  <c r="H25" i="69"/>
  <c r="G55" i="69"/>
  <c r="G23" i="69"/>
  <c r="G24" i="69"/>
  <c r="G52" i="69"/>
  <c r="G56" i="69"/>
  <c r="G38" i="69"/>
  <c r="P5" i="69"/>
  <c r="Y55" i="69" l="1"/>
  <c r="Y17" i="69"/>
  <c r="Y57" i="69"/>
  <c r="Y30" i="69"/>
  <c r="Y23" i="69"/>
  <c r="Y54" i="69"/>
  <c r="Y8" i="69"/>
  <c r="Y44" i="69"/>
  <c r="Y46" i="69"/>
  <c r="Y56" i="69"/>
  <c r="Y50" i="69"/>
  <c r="Y18" i="69"/>
  <c r="Y49" i="69"/>
  <c r="Y11" i="69"/>
  <c r="Y29" i="69"/>
  <c r="Y13" i="69"/>
  <c r="Y48" i="69"/>
  <c r="Y40" i="69"/>
  <c r="Y33" i="69"/>
  <c r="Y27" i="69"/>
  <c r="Y10" i="69"/>
  <c r="Y24" i="69"/>
  <c r="Y39" i="69"/>
  <c r="Y28" i="69"/>
  <c r="Y19" i="69"/>
  <c r="Y7" i="69"/>
  <c r="Y16" i="69"/>
  <c r="Y31" i="69"/>
  <c r="Y52" i="69"/>
  <c r="Y47" i="69"/>
  <c r="Y9" i="69"/>
  <c r="Y6" i="69"/>
  <c r="Y59" i="69"/>
  <c r="Y26" i="69"/>
  <c r="Y12" i="69"/>
  <c r="Y34" i="69"/>
  <c r="Y42" i="69"/>
  <c r="Y53" i="69"/>
  <c r="Y36" i="69"/>
  <c r="Y51" i="69"/>
  <c r="Y25" i="69"/>
  <c r="Y43" i="69"/>
  <c r="Y20" i="69"/>
  <c r="Y32" i="69"/>
  <c r="Y37" i="69"/>
  <c r="Y21" i="69"/>
  <c r="Y35" i="69"/>
  <c r="Y38" i="69"/>
  <c r="Y22" i="69"/>
  <c r="Y45" i="69"/>
  <c r="Y14" i="69"/>
  <c r="Y58" i="69"/>
  <c r="Y15" i="69"/>
  <c r="Y41" i="69"/>
  <c r="P6" i="69" a="1"/>
  <c r="P49" i="69" s="1"/>
  <c r="H45" i="69"/>
  <c r="H43" i="69"/>
  <c r="H35" i="69"/>
  <c r="H7" i="69"/>
  <c r="H16" i="69"/>
  <c r="H41" i="69"/>
  <c r="H14" i="69"/>
  <c r="H47" i="69"/>
  <c r="H6" i="69"/>
  <c r="H39" i="69"/>
  <c r="H51" i="69"/>
  <c r="H48" i="69"/>
  <c r="H42" i="69"/>
  <c r="H19" i="69"/>
  <c r="H15" i="69"/>
  <c r="H50" i="69"/>
  <c r="H20" i="69"/>
  <c r="H55" i="69"/>
  <c r="H49" i="69"/>
  <c r="H9" i="69"/>
  <c r="H27" i="69"/>
  <c r="H54" i="69"/>
  <c r="H34" i="69"/>
  <c r="H59" i="69"/>
  <c r="H40" i="69"/>
  <c r="H58" i="69"/>
  <c r="H46" i="69"/>
  <c r="H18" i="69"/>
  <c r="H11" i="69"/>
  <c r="H10" i="69"/>
  <c r="H29" i="69"/>
  <c r="H24" i="69"/>
  <c r="H30" i="69"/>
  <c r="H12" i="69"/>
  <c r="H8" i="69"/>
  <c r="H22" i="69"/>
  <c r="H44" i="69"/>
  <c r="H33" i="69"/>
  <c r="H56" i="69"/>
  <c r="H32" i="69"/>
  <c r="H38" i="69"/>
  <c r="H31" i="69"/>
  <c r="H23" i="69"/>
  <c r="H52" i="69"/>
  <c r="Z38" i="69"/>
  <c r="Z30" i="69"/>
  <c r="Z50" i="69"/>
  <c r="Z32" i="69"/>
  <c r="Z13" i="69"/>
  <c r="Z40" i="69"/>
  <c r="Z54" i="69"/>
  <c r="Z45" i="69"/>
  <c r="Z17" i="69"/>
  <c r="Z27" i="69"/>
  <c r="Z57" i="69"/>
  <c r="Z59" i="69"/>
  <c r="Z52" i="69"/>
  <c r="Z36" i="69"/>
  <c r="Z28" i="69"/>
  <c r="Z26" i="69"/>
  <c r="Z22" i="69"/>
  <c r="Z44" i="69"/>
  <c r="Z16" i="69"/>
  <c r="Z47" i="69"/>
  <c r="Z33" i="69"/>
  <c r="Z20" i="69"/>
  <c r="Z6" i="69"/>
  <c r="Z18" i="69"/>
  <c r="Z10" i="69"/>
  <c r="Z15" i="69"/>
  <c r="Z41" i="69"/>
  <c r="Z12" i="69"/>
  <c r="Z19" i="69"/>
  <c r="Z53" i="69"/>
  <c r="Z29" i="69"/>
  <c r="Z34" i="69"/>
  <c r="Z14" i="69"/>
  <c r="Z25" i="69"/>
  <c r="Z21" i="69"/>
  <c r="Z37" i="69"/>
  <c r="Z35" i="69"/>
  <c r="Z42" i="69"/>
  <c r="Z58" i="69"/>
  <c r="Z46" i="69"/>
  <c r="Z31" i="69"/>
  <c r="Z23" i="69"/>
  <c r="Z48" i="69"/>
  <c r="Z49" i="69"/>
  <c r="Z51" i="69"/>
  <c r="Z55" i="69"/>
  <c r="Z43" i="69"/>
  <c r="Z11" i="69"/>
  <c r="Z9" i="69"/>
  <c r="Z8" i="69"/>
  <c r="Z24" i="69"/>
  <c r="Z7" i="69"/>
  <c r="Z39" i="69"/>
  <c r="Z56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X4" i="64"/>
  <c r="G6" i="22"/>
  <c r="U43" i="67"/>
  <c r="U54" i="67"/>
  <c r="U47" i="67"/>
  <c r="U39" i="67"/>
  <c r="U53" i="67"/>
  <c r="U52" i="67"/>
  <c r="U22" i="67"/>
  <c r="U27" i="67"/>
  <c r="U51" i="67"/>
  <c r="U6" i="67"/>
  <c r="U16" i="67"/>
  <c r="U8" i="67"/>
  <c r="U9" i="67"/>
  <c r="U57" i="67"/>
  <c r="U17" i="67"/>
  <c r="U23" i="67"/>
  <c r="U34" i="67"/>
  <c r="U44" i="67"/>
  <c r="U24" i="67"/>
  <c r="U40" i="67"/>
  <c r="U26" i="67"/>
  <c r="U29" i="67"/>
  <c r="U19" i="67"/>
  <c r="U30" i="67"/>
  <c r="U33" i="67"/>
  <c r="U55" i="67"/>
  <c r="U59" i="67"/>
  <c r="U31" i="67"/>
  <c r="U32" i="67"/>
  <c r="U49" i="67"/>
  <c r="U14" i="67"/>
  <c r="U35" i="67"/>
  <c r="U10" i="67"/>
  <c r="U18" i="67"/>
  <c r="U45" i="67"/>
  <c r="U21" i="67"/>
  <c r="U50" i="67"/>
  <c r="U36" i="67"/>
  <c r="U37" i="67"/>
  <c r="U25" i="67"/>
  <c r="U42" i="67"/>
  <c r="U12" i="67"/>
  <c r="U7" i="67"/>
  <c r="U41" i="67"/>
  <c r="U11" i="67"/>
  <c r="U28" i="67"/>
  <c r="U56" i="67"/>
  <c r="U46" i="67"/>
  <c r="U38" i="67"/>
  <c r="U58" i="67"/>
  <c r="U20" i="67"/>
  <c r="U15" i="67"/>
  <c r="U13" i="67"/>
  <c r="U48" i="67"/>
  <c r="G35" i="67"/>
  <c r="G44" i="66"/>
  <c r="G40" i="66"/>
  <c r="G33" i="66"/>
  <c r="G41" i="67"/>
  <c r="G17" i="67"/>
  <c r="G11" i="66"/>
  <c r="G39" i="67"/>
  <c r="G48" i="66"/>
  <c r="G17" i="66"/>
  <c r="G49" i="67"/>
  <c r="G55" i="66"/>
  <c r="G21" i="67"/>
  <c r="G46" i="67"/>
  <c r="G10" i="66"/>
  <c r="H39" i="67"/>
  <c r="G34" i="66"/>
  <c r="G19" i="66"/>
  <c r="E6" i="15"/>
  <c r="G30" i="67"/>
  <c r="G23" i="66"/>
  <c r="G26" i="67"/>
  <c r="H30" i="67"/>
  <c r="G28" i="66"/>
  <c r="G18" i="66"/>
  <c r="G50" i="67"/>
  <c r="G15" i="67"/>
  <c r="G23" i="67"/>
  <c r="G20" i="67"/>
  <c r="G29" i="67"/>
  <c r="G59" i="66"/>
  <c r="G43" i="66"/>
  <c r="G12" i="66"/>
  <c r="G22" i="66"/>
  <c r="G28" i="67"/>
  <c r="G52" i="66"/>
  <c r="G30" i="66"/>
  <c r="G45" i="67"/>
  <c r="H45" i="67" s="1"/>
  <c r="G9" i="67"/>
  <c r="G24" i="67"/>
  <c r="G53" i="66"/>
  <c r="G29" i="66"/>
  <c r="G14" i="67"/>
  <c r="G32" i="67"/>
  <c r="G7" i="67"/>
  <c r="G57" i="66"/>
  <c r="G37" i="66"/>
  <c r="G43" i="67"/>
  <c r="H43" i="67" s="1"/>
  <c r="G44" i="67"/>
  <c r="G47" i="67"/>
  <c r="G13" i="67"/>
  <c r="G59" i="67"/>
  <c r="G25" i="66"/>
  <c r="G18" i="67"/>
  <c r="G33" i="67"/>
  <c r="G32" i="66"/>
  <c r="G38" i="66"/>
  <c r="G54" i="67"/>
  <c r="G55" i="67"/>
  <c r="H55" i="67" s="1"/>
  <c r="G16" i="67"/>
  <c r="G14" i="66"/>
  <c r="G7" i="66"/>
  <c r="G12" i="67"/>
  <c r="G51" i="66"/>
  <c r="G46" i="66"/>
  <c r="H46" i="66" s="1"/>
  <c r="G51" i="67"/>
  <c r="H51" i="67" s="1"/>
  <c r="G56" i="67"/>
  <c r="G35" i="66"/>
  <c r="G16" i="66"/>
  <c r="G36" i="67"/>
  <c r="G10" i="67"/>
  <c r="G58" i="66"/>
  <c r="G19" i="67"/>
  <c r="G52" i="67"/>
  <c r="G48" i="67"/>
  <c r="G8" i="67"/>
  <c r="G38" i="67"/>
  <c r="G26" i="66"/>
  <c r="G56" i="66"/>
  <c r="G20" i="66"/>
  <c r="G24" i="66"/>
  <c r="H11" i="66"/>
  <c r="G21" i="66"/>
  <c r="G6" i="66"/>
  <c r="G22" i="67"/>
  <c r="G31" i="66"/>
  <c r="G6" i="67"/>
  <c r="G9" i="66"/>
  <c r="G11" i="67"/>
  <c r="G45" i="66"/>
  <c r="G42" i="67"/>
  <c r="G49" i="66"/>
  <c r="G15" i="66"/>
  <c r="G31" i="67"/>
  <c r="G8" i="66"/>
  <c r="H8" i="66" s="1"/>
  <c r="G37" i="67"/>
  <c r="G36" i="66"/>
  <c r="G27" i="66"/>
  <c r="G39" i="66"/>
  <c r="G53" i="67"/>
  <c r="G41" i="66"/>
  <c r="G54" i="66"/>
  <c r="G25" i="67"/>
  <c r="G57" i="67"/>
  <c r="G47" i="66"/>
  <c r="G40" i="67"/>
  <c r="H40" i="67" s="1"/>
  <c r="G58" i="67"/>
  <c r="G27" i="67"/>
  <c r="G50" i="66"/>
  <c r="G34" i="67"/>
  <c r="H34" i="67" s="1"/>
  <c r="G42" i="66"/>
  <c r="G13" i="66"/>
  <c r="Y48" i="67" l="1"/>
  <c r="W10" i="16"/>
  <c r="Y21" i="66"/>
  <c r="Y9" i="66"/>
  <c r="Y15" i="66"/>
  <c r="Y13" i="67"/>
  <c r="Y15" i="67"/>
  <c r="W18" i="16"/>
  <c r="AD18" i="16" s="1"/>
  <c r="Y20" i="67"/>
  <c r="Y58" i="66"/>
  <c r="Y58" i="67"/>
  <c r="Y35" i="66"/>
  <c r="W6" i="16"/>
  <c r="AD6" i="16" s="1"/>
  <c r="Y38" i="67"/>
  <c r="W17" i="16"/>
  <c r="AD17" i="16" s="1"/>
  <c r="Y38" i="66"/>
  <c r="Y41" i="66"/>
  <c r="W11" i="16"/>
  <c r="Y46" i="67"/>
  <c r="Y12" i="66"/>
  <c r="Y36" i="66"/>
  <c r="Y56" i="67"/>
  <c r="Y52" i="66"/>
  <c r="Y28" i="67"/>
  <c r="Y11" i="67"/>
  <c r="Y11" i="66"/>
  <c r="Y50" i="66"/>
  <c r="Y6" i="66"/>
  <c r="Y41" i="67"/>
  <c r="Y7" i="67"/>
  <c r="Y53" i="66"/>
  <c r="W16" i="16"/>
  <c r="W13" i="16"/>
  <c r="W14" i="16"/>
  <c r="Y12" i="67"/>
  <c r="Y57" i="66"/>
  <c r="Y42" i="67"/>
  <c r="Y25" i="67"/>
  <c r="Y37" i="67"/>
  <c r="Y49" i="66"/>
  <c r="Y8" i="66"/>
  <c r="Y36" i="67"/>
  <c r="Y34" i="66"/>
  <c r="Y32" i="66"/>
  <c r="Y33" i="66"/>
  <c r="W8" i="16"/>
  <c r="AD8" i="16" s="1"/>
  <c r="Y45" i="66"/>
  <c r="Y17" i="66"/>
  <c r="Y50" i="67"/>
  <c r="Y21" i="67"/>
  <c r="Y25" i="66"/>
  <c r="Y55" i="66"/>
  <c r="Y45" i="67"/>
  <c r="Y18" i="67"/>
  <c r="Y10" i="67"/>
  <c r="Y35" i="67"/>
  <c r="W9" i="16"/>
  <c r="Y20" i="66"/>
  <c r="Y14" i="67"/>
  <c r="Y49" i="67"/>
  <c r="Y30" i="66"/>
  <c r="Y32" i="67"/>
  <c r="W20" i="16"/>
  <c r="AD20" i="16" s="1"/>
  <c r="Y18" i="66"/>
  <c r="Y23" i="66"/>
  <c r="Y31" i="67"/>
  <c r="Y59" i="67"/>
  <c r="Y55" i="67"/>
  <c r="Y42" i="66"/>
  <c r="Y56" i="66"/>
  <c r="Y33" i="67"/>
  <c r="Y30" i="67"/>
  <c r="Y19" i="67"/>
  <c r="Y29" i="67"/>
  <c r="Y26" i="67"/>
  <c r="Y13" i="66"/>
  <c r="W12" i="16"/>
  <c r="AD12" i="16" s="1"/>
  <c r="Y59" i="66"/>
  <c r="Y40" i="67"/>
  <c r="Y37" i="66"/>
  <c r="Y16" i="66"/>
  <c r="Y19" i="66"/>
  <c r="Y24" i="67"/>
  <c r="Y51" i="66"/>
  <c r="W7" i="16"/>
  <c r="AD7" i="16" s="1"/>
  <c r="Y31" i="66"/>
  <c r="Y44" i="67"/>
  <c r="Y34" i="67"/>
  <c r="Y24" i="66"/>
  <c r="Y47" i="66"/>
  <c r="Y23" i="67"/>
  <c r="Y17" i="67"/>
  <c r="Y22" i="66"/>
  <c r="Y10" i="66"/>
  <c r="Y57" i="67"/>
  <c r="W19" i="16"/>
  <c r="AD19" i="16" s="1"/>
  <c r="Y9" i="67"/>
  <c r="Y14" i="66"/>
  <c r="Y8" i="67"/>
  <c r="Y16" i="67"/>
  <c r="Y6" i="67"/>
  <c r="Y48" i="66"/>
  <c r="Y43" i="66"/>
  <c r="Y29" i="66"/>
  <c r="Y51" i="67"/>
  <c r="Y7" i="66"/>
  <c r="Y27" i="67"/>
  <c r="Y39" i="66"/>
  <c r="Y22" i="67"/>
  <c r="Y28" i="66"/>
  <c r="Y52" i="67"/>
  <c r="Y26" i="66"/>
  <c r="Y53" i="67"/>
  <c r="Y46" i="66"/>
  <c r="Y44" i="66"/>
  <c r="Y39" i="67"/>
  <c r="Y54" i="66"/>
  <c r="Y47" i="67"/>
  <c r="W15" i="16"/>
  <c r="AD15" i="16" s="1"/>
  <c r="Y40" i="66"/>
  <c r="Y54" i="67"/>
  <c r="Y27" i="66"/>
  <c r="Y43" i="67"/>
  <c r="AD14" i="16"/>
  <c r="AD11" i="16"/>
  <c r="AD9" i="16"/>
  <c r="AD10" i="16"/>
  <c r="AD16" i="16"/>
  <c r="AD13" i="16"/>
  <c r="P6" i="67" a="1"/>
  <c r="P57" i="67" s="1"/>
  <c r="H59" i="66"/>
  <c r="H53" i="66"/>
  <c r="H17" i="66"/>
  <c r="H32" i="67"/>
  <c r="H58" i="66"/>
  <c r="H20" i="67"/>
  <c r="H10" i="66"/>
  <c r="H36" i="66"/>
  <c r="H54" i="67"/>
  <c r="H26" i="66"/>
  <c r="H31" i="66"/>
  <c r="H19" i="66"/>
  <c r="H7" i="67"/>
  <c r="H13" i="66"/>
  <c r="H9" i="66"/>
  <c r="H15" i="67"/>
  <c r="H42" i="66"/>
  <c r="H58" i="67"/>
  <c r="H15" i="66"/>
  <c r="H38" i="66"/>
  <c r="H26" i="67"/>
  <c r="F6" i="15"/>
  <c r="H30" i="66"/>
  <c r="H44" i="67"/>
  <c r="H21" i="67"/>
  <c r="H35" i="67"/>
  <c r="H50" i="67"/>
  <c r="H13" i="67"/>
  <c r="H52" i="66"/>
  <c r="H49" i="67"/>
  <c r="H33" i="67"/>
  <c r="H14" i="66"/>
  <c r="H29" i="67"/>
  <c r="H16" i="67"/>
  <c r="H29" i="66"/>
  <c r="H28" i="66"/>
  <c r="H22" i="67"/>
  <c r="H35" i="66"/>
  <c r="H24" i="66"/>
  <c r="H18" i="67"/>
  <c r="H49" i="66"/>
  <c r="H23" i="67"/>
  <c r="H34" i="66"/>
  <c r="H57" i="67"/>
  <c r="H27" i="66"/>
  <c r="H52" i="67"/>
  <c r="H25" i="67"/>
  <c r="H19" i="67"/>
  <c r="H23" i="66"/>
  <c r="H53" i="67"/>
  <c r="H43" i="66"/>
  <c r="H25" i="66"/>
  <c r="H20" i="66"/>
  <c r="H31" i="67"/>
  <c r="H11" i="67"/>
  <c r="H55" i="66"/>
  <c r="H41" i="66"/>
  <c r="H42" i="67"/>
  <c r="H57" i="66"/>
  <c r="H22" i="66"/>
  <c r="H48" i="66"/>
  <c r="H39" i="66"/>
  <c r="H14" i="67"/>
  <c r="H45" i="66"/>
  <c r="H41" i="67"/>
  <c r="H33" i="66"/>
  <c r="H36" i="67"/>
  <c r="H51" i="66"/>
  <c r="H16" i="66"/>
  <c r="H40" i="66"/>
  <c r="H59" i="67"/>
  <c r="H18" i="66"/>
  <c r="H54" i="66"/>
  <c r="H44" i="66"/>
  <c r="H47" i="66"/>
  <c r="H12" i="67"/>
  <c r="H38" i="67"/>
  <c r="H27" i="67"/>
  <c r="H6" i="66"/>
  <c r="H37" i="66"/>
  <c r="H32" i="66"/>
  <c r="H21" i="66"/>
  <c r="H9" i="67"/>
  <c r="H7" i="66"/>
  <c r="H17" i="67"/>
  <c r="H6" i="67"/>
  <c r="H28" i="67"/>
  <c r="H8" i="67"/>
  <c r="H46" i="67"/>
  <c r="H56" i="67"/>
  <c r="H56" i="66"/>
  <c r="H10" i="67"/>
  <c r="H24" i="67"/>
  <c r="H47" i="67"/>
  <c r="H37" i="67"/>
  <c r="H12" i="66"/>
  <c r="H48" i="67"/>
  <c r="H50" i="66"/>
  <c r="Z40" i="67"/>
  <c r="Z8" i="67"/>
  <c r="Z39" i="67"/>
  <c r="Z20" i="67"/>
  <c r="Z46" i="67"/>
  <c r="Z11" i="67"/>
  <c r="Z33" i="67"/>
  <c r="Z6" i="67"/>
  <c r="Z56" i="67"/>
  <c r="Z58" i="67"/>
  <c r="Z36" i="67"/>
  <c r="Z26" i="67"/>
  <c r="Z24" i="67"/>
  <c r="Z16" i="67"/>
  <c r="Z47" i="67"/>
  <c r="Z25" i="67"/>
  <c r="Z21" i="67"/>
  <c r="Z14" i="67"/>
  <c r="Z30" i="67"/>
  <c r="Z54" i="67"/>
  <c r="Z19" i="67"/>
  <c r="Z32" i="67"/>
  <c r="Z23" i="67"/>
  <c r="Z48" i="67"/>
  <c r="Z41" i="67"/>
  <c r="Z44" i="67"/>
  <c r="Z49" i="67"/>
  <c r="Z34" i="67"/>
  <c r="Z51" i="67"/>
  <c r="Z43" i="67"/>
  <c r="Z29" i="67"/>
  <c r="Z17" i="67"/>
  <c r="Z22" i="67"/>
  <c r="Z15" i="67"/>
  <c r="Z38" i="67"/>
  <c r="Z10" i="67"/>
  <c r="Z7" i="67"/>
  <c r="Z59" i="67"/>
  <c r="Z57" i="67"/>
  <c r="Z52" i="67"/>
  <c r="Z12" i="67"/>
  <c r="Z13" i="67"/>
  <c r="Z35" i="67"/>
  <c r="Z31" i="67"/>
  <c r="Z9" i="67"/>
  <c r="Z53" i="67"/>
  <c r="Z42" i="67"/>
  <c r="Z50" i="67"/>
  <c r="Z28" i="67"/>
  <c r="Z55" i="67"/>
  <c r="S6" i="15"/>
  <c r="Z37" i="67"/>
  <c r="Z45" i="67"/>
  <c r="Z27" i="67"/>
  <c r="Z18" i="67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Z52" i="66"/>
  <c r="Z10" i="66"/>
  <c r="Z12" i="66"/>
  <c r="Z56" i="66"/>
  <c r="Z35" i="66"/>
  <c r="Z14" i="66"/>
  <c r="Z42" i="66"/>
  <c r="Z18" i="66"/>
  <c r="Z21" i="66"/>
  <c r="Z55" i="66"/>
  <c r="Z20" i="66"/>
  <c r="Z58" i="66"/>
  <c r="Z57" i="66"/>
  <c r="Z54" i="66"/>
  <c r="Z7" i="66"/>
  <c r="Z19" i="66"/>
  <c r="Z51" i="66"/>
  <c r="Z37" i="66"/>
  <c r="Z17" i="66"/>
  <c r="Z29" i="66"/>
  <c r="Z41" i="66"/>
  <c r="Z53" i="66"/>
  <c r="Z27" i="66"/>
  <c r="Z47" i="66"/>
  <c r="Z26" i="66"/>
  <c r="Z44" i="66"/>
  <c r="Z6" i="66"/>
  <c r="Z59" i="66"/>
  <c r="Z8" i="66"/>
  <c r="Z33" i="66"/>
  <c r="Z38" i="66"/>
  <c r="Z9" i="66"/>
  <c r="Z46" i="66"/>
  <c r="Z49" i="66"/>
  <c r="Z40" i="66"/>
  <c r="Z11" i="66"/>
  <c r="Z45" i="66"/>
  <c r="Z13" i="66"/>
  <c r="Z43" i="66"/>
  <c r="Z32" i="66"/>
  <c r="Z36" i="66"/>
  <c r="Z28" i="66"/>
  <c r="Z15" i="66"/>
  <c r="Z30" i="66"/>
  <c r="Z39" i="66"/>
  <c r="Z50" i="66"/>
  <c r="Z16" i="66"/>
  <c r="Z48" i="66"/>
  <c r="Z23" i="66"/>
  <c r="Z24" i="66"/>
  <c r="Z25" i="66"/>
  <c r="Z22" i="66"/>
  <c r="Z31" i="66"/>
  <c r="Z34" i="66"/>
  <c r="R8" i="15" l="1"/>
  <c r="R20" i="15"/>
  <c r="R9" i="15"/>
  <c r="R16" i="15"/>
  <c r="R15" i="15"/>
  <c r="R11" i="15"/>
  <c r="R21" i="15"/>
  <c r="R13" i="15"/>
  <c r="R7" i="15"/>
  <c r="R19" i="15"/>
  <c r="R17" i="15"/>
  <c r="R10" i="15"/>
  <c r="R18" i="15"/>
  <c r="R14" i="15"/>
  <c r="R12" i="15"/>
  <c r="R22" i="15"/>
  <c r="R23" i="15"/>
  <c r="D11" i="56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10" i="64"/>
  <c r="J5" i="64"/>
  <c r="J9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28" i="22"/>
  <c r="F56" i="22"/>
  <c r="F39" i="22"/>
  <c r="F32" i="22"/>
  <c r="F44" i="22"/>
  <c r="F36" i="22"/>
  <c r="F58" i="22"/>
  <c r="F49" i="22"/>
  <c r="F25" i="22"/>
  <c r="F48" i="22"/>
  <c r="F10" i="22"/>
  <c r="F24" i="22"/>
  <c r="F42" i="22"/>
  <c r="F43" i="22"/>
  <c r="F35" i="22"/>
  <c r="F52" i="22"/>
  <c r="F13" i="22"/>
  <c r="F59" i="22"/>
  <c r="F47" i="22"/>
  <c r="F51" i="22"/>
  <c r="F34" i="22"/>
  <c r="F45" i="22"/>
  <c r="F55" i="22"/>
  <c r="F27" i="22"/>
  <c r="F30" i="22"/>
  <c r="F12" i="22"/>
  <c r="F57" i="22"/>
  <c r="F41" i="22"/>
  <c r="F23" i="22"/>
  <c r="F29" i="22"/>
  <c r="F54" i="22"/>
  <c r="F8" i="22"/>
  <c r="F33" i="22"/>
  <c r="F15" i="22"/>
  <c r="F7" i="22"/>
  <c r="F38" i="22"/>
  <c r="F14" i="22"/>
  <c r="F20" i="22"/>
  <c r="F61" i="22"/>
  <c r="F50" i="22"/>
  <c r="F18" i="22"/>
  <c r="F9" i="22"/>
  <c r="F16" i="22"/>
  <c r="F37" i="22"/>
  <c r="F31" i="22"/>
  <c r="F53" i="22"/>
  <c r="F21" i="22"/>
  <c r="F17" i="22"/>
  <c r="F26" i="22"/>
  <c r="F11" i="22"/>
  <c r="F60" i="22"/>
  <c r="F40" i="22"/>
  <c r="F46" i="22"/>
  <c r="F19" i="22"/>
  <c r="E10" i="63" l="1"/>
  <c r="E11" i="63"/>
  <c r="E12" i="63"/>
  <c r="E7" i="63"/>
  <c r="G10" i="22"/>
  <c r="G31" i="22"/>
  <c r="G52" i="22"/>
  <c r="G36" i="22"/>
  <c r="G56" i="22"/>
  <c r="J11" i="64"/>
  <c r="G8" i="22"/>
  <c r="G47" i="22"/>
  <c r="G12" i="22"/>
  <c r="G32" i="22"/>
  <c r="G49" i="22"/>
  <c r="G42" i="22"/>
  <c r="G50" i="22"/>
  <c r="G58" i="22"/>
  <c r="G17" i="22"/>
  <c r="G43" i="22"/>
  <c r="G21" i="22"/>
  <c r="G45" i="22"/>
  <c r="G25" i="22"/>
  <c r="G38" i="22"/>
  <c r="G35" i="22"/>
  <c r="G46" i="22"/>
  <c r="G59" i="22"/>
  <c r="G34" i="22"/>
  <c r="G14" i="22"/>
  <c r="G16" i="22"/>
  <c r="G24" i="22"/>
  <c r="G11" i="22"/>
  <c r="G26" i="22"/>
  <c r="G9" i="22"/>
  <c r="G40" i="22"/>
  <c r="G20" i="22"/>
  <c r="G57" i="22"/>
  <c r="G54" i="22"/>
  <c r="G29" i="22"/>
  <c r="G55" i="22"/>
  <c r="G53" i="22"/>
  <c r="G33" i="22"/>
  <c r="G44" i="22"/>
  <c r="G30" i="22"/>
  <c r="G60" i="22"/>
  <c r="G51" i="22"/>
  <c r="G48" i="22"/>
  <c r="G19" i="22"/>
  <c r="G15" i="22"/>
  <c r="G37" i="22"/>
  <c r="G28" i="22"/>
  <c r="G13" i="22"/>
  <c r="G41" i="22"/>
  <c r="G27" i="22"/>
  <c r="G39" i="22"/>
  <c r="G18" i="22"/>
  <c r="G61" i="22"/>
  <c r="G23" i="22"/>
  <c r="S5" i="64" l="1"/>
  <c r="E5" i="64"/>
  <c r="K5" i="64"/>
  <c r="R5" i="64" l="1"/>
  <c r="L5" i="64"/>
  <c r="X5" i="64" s="1"/>
  <c r="W5" i="64"/>
  <c r="M5" i="64"/>
  <c r="E7" i="64" l="1"/>
  <c r="E8" i="64"/>
  <c r="E9" i="64"/>
  <c r="E10" i="64"/>
  <c r="E6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17" i="63"/>
  <c r="F42" i="63"/>
  <c r="F27" i="63"/>
  <c r="M9" i="64"/>
  <c r="F19" i="63"/>
  <c r="F40" i="63"/>
  <c r="F14" i="63"/>
  <c r="F4" i="63"/>
  <c r="F31" i="63"/>
  <c r="F41" i="63"/>
  <c r="F9" i="63"/>
  <c r="F39" i="63"/>
  <c r="F22" i="63"/>
  <c r="F37" i="63"/>
  <c r="S3" i="64"/>
  <c r="F25" i="63"/>
  <c r="F36" i="63"/>
  <c r="F24" i="63"/>
  <c r="F18" i="63"/>
  <c r="F35" i="63"/>
  <c r="F15" i="63"/>
  <c r="F28" i="63"/>
  <c r="F34" i="63"/>
  <c r="F20" i="63"/>
  <c r="F16" i="63"/>
  <c r="F10" i="63"/>
  <c r="F6" i="63"/>
  <c r="F5" i="63"/>
  <c r="F30" i="63"/>
  <c r="F13" i="63"/>
  <c r="F33" i="63"/>
  <c r="F12" i="63"/>
  <c r="F26" i="63"/>
  <c r="F29" i="63"/>
  <c r="F32" i="63"/>
  <c r="F23" i="63"/>
  <c r="F38" i="63"/>
  <c r="F11" i="63"/>
  <c r="F8" i="63"/>
  <c r="F7" i="63"/>
  <c r="F21" i="63"/>
  <c r="R10" i="64" l="1"/>
  <c r="R9" i="64"/>
  <c r="R7" i="64"/>
  <c r="L10" i="64"/>
  <c r="M7" i="64"/>
  <c r="K8" i="64"/>
  <c r="W9" i="64"/>
  <c r="W10" i="64"/>
  <c r="M10" i="64"/>
  <c r="K6" i="64"/>
  <c r="W7" i="64"/>
  <c r="L7" i="64"/>
  <c r="L9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G40" i="63"/>
  <c r="G8" i="63"/>
  <c r="F18" i="16"/>
  <c r="G4" i="63"/>
  <c r="G19" i="63"/>
  <c r="G17" i="63"/>
  <c r="L8" i="64"/>
  <c r="X9" i="64"/>
  <c r="G31" i="63"/>
  <c r="G11" i="63"/>
  <c r="G36" i="63"/>
  <c r="G20" i="63"/>
  <c r="G14" i="63"/>
  <c r="G29" i="63"/>
  <c r="G12" i="63"/>
  <c r="G5" i="63"/>
  <c r="G38" i="63"/>
  <c r="M8" i="64"/>
  <c r="X7" i="64"/>
  <c r="G28" i="63"/>
  <c r="G42" i="63"/>
  <c r="G35" i="63"/>
  <c r="W6" i="64"/>
  <c r="G18" i="63"/>
  <c r="G34" i="63"/>
  <c r="G15" i="63"/>
  <c r="G9" i="63"/>
  <c r="G30" i="63"/>
  <c r="G7" i="63"/>
  <c r="G27" i="63"/>
  <c r="X10" i="64"/>
  <c r="G22" i="63"/>
  <c r="G13" i="63"/>
  <c r="L6" i="64"/>
  <c r="G24" i="63"/>
  <c r="AC18" i="16"/>
  <c r="G39" i="63"/>
  <c r="G16" i="63"/>
  <c r="G41" i="63"/>
  <c r="G10" i="63"/>
  <c r="G6" i="63"/>
  <c r="G25" i="63"/>
  <c r="W8" i="64"/>
  <c r="G21" i="63"/>
  <c r="G26" i="63"/>
  <c r="M6" i="64"/>
  <c r="G33" i="63"/>
  <c r="G32" i="63"/>
  <c r="G23" i="63"/>
  <c r="G37" i="63"/>
  <c r="AE18" i="16"/>
  <c r="X18" i="16"/>
  <c r="X46" i="22" l="1"/>
  <c r="X56" i="22"/>
  <c r="X42" i="22"/>
  <c r="X18" i="22"/>
  <c r="X40" i="22"/>
  <c r="X30" i="22"/>
  <c r="X53" i="22"/>
  <c r="X61" i="22"/>
  <c r="X28" i="22"/>
  <c r="X39" i="22"/>
  <c r="X33" i="22"/>
  <c r="X55" i="22"/>
  <c r="X7" i="22"/>
  <c r="X43" i="22"/>
  <c r="X41" i="22"/>
  <c r="X44" i="22"/>
  <c r="X49" i="22"/>
  <c r="X23" i="22"/>
  <c r="X58" i="22"/>
  <c r="X36" i="22"/>
  <c r="X45" i="22"/>
  <c r="X52" i="22"/>
  <c r="X24" i="22"/>
  <c r="X50" i="22"/>
  <c r="X31" i="22"/>
  <c r="X38" i="22"/>
  <c r="X32" i="22"/>
  <c r="X19" i="22"/>
  <c r="X8" i="22"/>
  <c r="X15" i="22"/>
  <c r="X57" i="22"/>
  <c r="X47" i="22"/>
  <c r="X34" i="22"/>
  <c r="X11" i="22"/>
  <c r="X48" i="22"/>
  <c r="X35" i="22"/>
  <c r="X16" i="22"/>
  <c r="X10" i="22"/>
  <c r="X12" i="22"/>
  <c r="X17" i="22"/>
  <c r="X14" i="22"/>
  <c r="X21" i="22"/>
  <c r="X29" i="22"/>
  <c r="X37" i="22"/>
  <c r="X60" i="22"/>
  <c r="X54" i="22"/>
  <c r="X13" i="22"/>
  <c r="X59" i="22"/>
  <c r="X26" i="22"/>
  <c r="X20" i="22"/>
  <c r="X51" i="22"/>
  <c r="X27" i="22"/>
  <c r="X9" i="22"/>
  <c r="X25" i="22"/>
  <c r="I12" i="56"/>
  <c r="X8" i="64"/>
  <c r="G18" i="16"/>
  <c r="D8" i="56"/>
  <c r="B1" i="56"/>
  <c r="X6" i="64"/>
  <c r="K6" i="15" l="1" a="1"/>
  <c r="K21" i="15" s="1"/>
  <c r="P6" i="66" a="1"/>
  <c r="N6" i="16" a="1"/>
  <c r="N9" i="16" s="1"/>
  <c r="Y7" i="22"/>
  <c r="Y9" i="22"/>
  <c r="Y10" i="22"/>
  <c r="Y8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50" i="22"/>
  <c r="Y42" i="22"/>
  <c r="Y19" i="22"/>
  <c r="Y12" i="22"/>
  <c r="Y43" i="22"/>
  <c r="Y27" i="22"/>
  <c r="Y21" i="22"/>
  <c r="Y23" i="22"/>
  <c r="Y35" i="22"/>
  <c r="Y31" i="22"/>
  <c r="Y56" i="22"/>
  <c r="Y18" i="22"/>
  <c r="Y57" i="22"/>
  <c r="Y17" i="22"/>
  <c r="Y47" i="22"/>
  <c r="Y34" i="22"/>
  <c r="Y60" i="22"/>
  <c r="Y46" i="22"/>
  <c r="Y48" i="22"/>
  <c r="Y44" i="22"/>
  <c r="Y20" i="22"/>
  <c r="Y59" i="22"/>
  <c r="Y33" i="22"/>
  <c r="Y52" i="22"/>
  <c r="Y41" i="22"/>
  <c r="Y25" i="22"/>
  <c r="Y39" i="22"/>
  <c r="Y38" i="22"/>
  <c r="Y16" i="22"/>
  <c r="Y58" i="22"/>
  <c r="Y26" i="22"/>
  <c r="Y37" i="22"/>
  <c r="Y30" i="22"/>
  <c r="Y53" i="22"/>
  <c r="Y61" i="22"/>
  <c r="Y13" i="22"/>
  <c r="Y49" i="22"/>
  <c r="Y14" i="22"/>
  <c r="Y32" i="22"/>
  <c r="Y28" i="22"/>
  <c r="Y15" i="22"/>
  <c r="Y55" i="22"/>
  <c r="Y29" i="22"/>
  <c r="Y40" i="22"/>
  <c r="Y11" i="22"/>
  <c r="Y54" i="22"/>
  <c r="Y45" i="22"/>
  <c r="Y36" i="22"/>
  <c r="Y51" i="22"/>
  <c r="Y24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AC7" i="16"/>
  <c r="E17" i="15"/>
  <c r="E10" i="15"/>
  <c r="E23" i="15"/>
  <c r="F10" i="16"/>
  <c r="F16" i="16"/>
  <c r="G16" i="16" s="1"/>
  <c r="E16" i="15"/>
  <c r="AC8" i="16"/>
  <c r="E20" i="15"/>
  <c r="F15" i="16"/>
  <c r="F10" i="15"/>
  <c r="F23" i="15"/>
  <c r="E8" i="15"/>
  <c r="F8" i="15" s="1"/>
  <c r="E11" i="15"/>
  <c r="F11" i="15" s="1"/>
  <c r="I4" i="56"/>
  <c r="E12" i="15"/>
  <c r="E15" i="15"/>
  <c r="F15" i="15"/>
  <c r="F7" i="16"/>
  <c r="G10" i="16"/>
  <c r="F8" i="16"/>
  <c r="G8" i="16" s="1"/>
  <c r="AC12" i="16"/>
  <c r="AC9" i="16"/>
  <c r="F20" i="16"/>
  <c r="F19" i="16"/>
  <c r="F17" i="16"/>
  <c r="F12" i="16"/>
  <c r="E18" i="15"/>
  <c r="G9" i="16"/>
  <c r="AC20" i="16"/>
  <c r="E22" i="15"/>
  <c r="F16" i="15"/>
  <c r="E13" i="15"/>
  <c r="E14" i="15"/>
  <c r="E7" i="15"/>
  <c r="F7" i="15" s="1"/>
  <c r="AC16" i="16"/>
  <c r="F14" i="16"/>
  <c r="F20" i="15"/>
  <c r="F18" i="15"/>
  <c r="F17" i="15"/>
  <c r="F6" i="16"/>
  <c r="G6" i="16" s="1"/>
  <c r="F13" i="15"/>
  <c r="AC15" i="16"/>
  <c r="F13" i="16"/>
  <c r="AC14" i="16"/>
  <c r="E19" i="15"/>
  <c r="G15" i="16"/>
  <c r="AC6" i="16"/>
  <c r="AC19" i="16"/>
  <c r="F22" i="15"/>
  <c r="E9" i="15"/>
  <c r="F9" i="15" s="1"/>
  <c r="AC13" i="16"/>
  <c r="E21" i="15"/>
  <c r="F21" i="15" s="1"/>
  <c r="AC11" i="16"/>
  <c r="AC10" i="16"/>
  <c r="AC17" i="16"/>
  <c r="F11" i="16"/>
  <c r="G13" i="16"/>
  <c r="S23" i="15"/>
  <c r="AE12" i="16"/>
  <c r="S8" i="15"/>
  <c r="X10" i="16"/>
  <c r="X15" i="16"/>
  <c r="S7" i="15"/>
  <c r="S11" i="15"/>
  <c r="X13" i="16"/>
  <c r="S20" i="15"/>
  <c r="S19" i="15"/>
  <c r="S9" i="15"/>
  <c r="AE14" i="16"/>
  <c r="S13" i="15"/>
  <c r="AE19" i="16"/>
  <c r="AE8" i="16"/>
  <c r="X16" i="16"/>
  <c r="S14" i="15"/>
  <c r="X6" i="16"/>
  <c r="AE15" i="16"/>
  <c r="Z4" i="67"/>
  <c r="X17" i="16"/>
  <c r="X8" i="16"/>
  <c r="AE11" i="16"/>
  <c r="AE6" i="16"/>
  <c r="S10" i="15"/>
  <c r="AE20" i="16"/>
  <c r="AE17" i="16"/>
  <c r="X11" i="16"/>
  <c r="Y5" i="22"/>
  <c r="X19" i="16"/>
  <c r="S12" i="15"/>
  <c r="S17" i="15"/>
  <c r="X14" i="16"/>
  <c r="AE7" i="16"/>
  <c r="S18" i="15"/>
  <c r="AE16" i="16"/>
  <c r="AE9" i="16"/>
  <c r="AE13" i="16"/>
  <c r="S22" i="15"/>
  <c r="S21" i="15"/>
  <c r="Z4" i="66"/>
  <c r="Z4" i="69"/>
  <c r="X12" i="16"/>
  <c r="AE10" i="16"/>
  <c r="X9" i="16"/>
  <c r="S15" i="15"/>
  <c r="X7" i="16"/>
  <c r="S16" i="15"/>
  <c r="X20" i="16"/>
  <c r="O6" i="22"/>
  <c r="P5" i="67"/>
  <c r="P5" i="66"/>
  <c r="K5" i="15"/>
  <c r="N5" i="16"/>
  <c r="X4" i="16"/>
  <c r="S4" i="15"/>
  <c r="I3" i="56" s="1"/>
  <c r="G11" i="16"/>
  <c r="G7" i="16"/>
  <c r="F19" i="15"/>
  <c r="F12" i="15"/>
  <c r="G14" i="16"/>
  <c r="F14" i="15"/>
  <c r="G12" i="16"/>
  <c r="G17" i="16"/>
  <c r="G19" i="16"/>
  <c r="G20" i="1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1 fixing day
publication lag -1
</t>
        </r>
      </text>
    </comment>
  </commentList>
</comments>
</file>

<file path=xl/sharedStrings.xml><?xml version="1.0" encoding="utf-8"?>
<sst xmlns="http://schemas.openxmlformats.org/spreadsheetml/2006/main" count="2394" uniqueCount="189">
  <si>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</si>
  <si>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</si>
  <si>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</si>
  <si>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</si>
  <si>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</si>
  <si>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</si>
  <si>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</si>
  <si>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</si>
  <si>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</si>
  <si>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</si>
  <si>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</si>
  <si>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</si>
  <si>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</si>
  <si>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</si>
  <si>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</si>
  <si>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</si>
  <si>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</si>
  <si>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</si>
  <si>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</si>
  <si>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</si>
  <si>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</si>
  <si>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</si>
  <si>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</si>
  <si>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</si>
  <si>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</si>
  <si>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</si>
  <si>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</si>
  <si>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</si>
  <si>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</si>
  <si>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</si>
  <si>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</si>
  <si>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</si>
  <si>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</si>
  <si>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</si>
  <si>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</si>
  <si>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</si>
  <si>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</si>
  <si>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</si>
  <si>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</si>
  <si>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</si>
  <si>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</si>
  <si>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</si>
  <si>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</si>
  <si>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</si>
  <si>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</si>
  <si>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</si>
  <si>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</si>
  <si>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</si>
  <si>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</si>
  <si>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</si>
  <si>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</si>
  <si>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</si>
  <si>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</si>
  <si>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</si>
  <si>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</si>
  <si>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</si>
  <si>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</si>
  <si>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</si>
  <si>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</si>
  <si>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</si>
  <si>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</si>
  <si>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</si>
  <si>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</si>
  <si>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</si>
  <si>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</si>
  <si>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</si>
  <si>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</si>
  <si>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</si>
  <si>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</si>
  <si>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</si>
  <si>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</si>
  <si>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</si>
  <si>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</si>
  <si>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</si>
  <si>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</si>
  <si>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</si>
  <si>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</si>
  <si>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</si>
  <si>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</si>
  <si>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</si>
  <si>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</si>
  <si>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</si>
  <si>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</si>
  <si>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</si>
  <si>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</si>
  <si>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</si>
  <si>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</si>
  <si>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</si>
  <si>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</si>
  <si>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</si>
  <si>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</si>
  <si>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</si>
  <si>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</si>
  <si>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</si>
  <si>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</si>
  <si>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</si>
  <si>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</si>
  <si>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</si>
  <si>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</si>
  <si>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</si>
  <si>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</si>
  <si>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</si>
  <si>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</si>
  <si>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</si>
  <si>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</si>
  <si>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</si>
  <si>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</si>
  <si>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</si>
  <si>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</si>
  <si>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</si>
  <si>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</si>
  <si>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</si>
  <si>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</si>
  <si>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</si>
  <si>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</si>
  <si>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</si>
  <si>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</si>
  <si>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</si>
  <si>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</si>
  <si>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</si>
  <si>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</si>
  <si>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</si>
  <si>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</si>
  <si>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</si>
  <si>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</si>
  <si>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</si>
  <si>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</si>
  <si>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</si>
  <si>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</si>
  <si>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</si>
  <si>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</si>
  <si>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</si>
  <si>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</si>
  <si>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</si>
  <si>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</si>
  <si>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</si>
  <si>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</si>
  <si>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</si>
  <si>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</si>
  <si>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</si>
  <si>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</si>
  <si>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</si>
  <si>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</si>
  <si>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</si>
  <si>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</si>
  <si>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</si>
  <si>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</si>
  <si>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</si>
  <si>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</si>
  <si>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</si>
  <si>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</si>
  <si>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</si>
  <si>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</si>
  <si>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</si>
  <si>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</si>
  <si>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</si>
  <si>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</si>
  <si>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</si>
  <si>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</si>
  <si>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</si>
  <si>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</si>
  <si>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</si>
  <si>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</si>
  <si>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</si>
  <si>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</si>
  <si>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</si>
  <si>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</si>
  <si>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</si>
  <si>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</si>
  <si>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</si>
  <si>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</si>
  <si>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</si>
  <si>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</si>
  <si>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</si>
  <si>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</si>
  <si>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</si>
  <si>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</si>
  <si>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</si>
  <si>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</si>
  <si>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</si>
  <si>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</si>
  <si>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</si>
  <si>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</si>
  <si>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</si>
  <si>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</si>
  <si>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</si>
  <si>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</si>
  <si>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1S</t>
  </si>
  <si>
    <t>SIOR= is a chain. It must be requested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</si>
</sst>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10:28:55</v>
        <stp/>
        <stp>{5CD90A45-EC28-4749-84DA-4A6D4BF86F4E}</stp>
        <tr r="S3" s="64"/>
      </tp>
      <tp t="s">
        <v>Updated at 10:28:55</v>
        <stp/>
        <stp>{8D200708-481F-4AC1-A682-4A403E8ADF16}</stp>
        <tr r="P5" s="66"/>
      </tp>
      <tp t="s">
        <v>Updated at 10:28:55</v>
        <stp/>
        <stp>{0F5F8FE7-2BF8-4E1A-ADEC-A0D3CBF8D3A1}</stp>
        <tr r="K5" s="15"/>
      </tp>
      <tp t="s">
        <v>Updated at 10:28:55</v>
        <stp/>
        <stp>{C29D71BF-D042-49A7-B84D-F80E4B127C04}</stp>
        <tr r="P5" s="67"/>
      </tp>
      <tp t="s">
        <v>Updated at 10:28:55</v>
        <stp/>
        <stp>{D39C5586-B8F5-41B3-A554-5DCC1ECAFDCA}</stp>
        <tr r="P5" s="69"/>
      </tp>
      <tp t="s">
        <v>Updated at 10:28:55</v>
        <stp/>
        <stp>{1A58FEF8-A0A5-4E72-BC6F-9C5ACCF3DA87}</stp>
        <tr r="N5" s="16"/>
      </tp>
      <tp t="s">
        <v>Updated at 10:31:02</v>
        <stp/>
        <stp>{8ED45A6D-BE69-4ED0-A809-93EA1EE9E4F5}</stp>
        <tr r="O6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1.5.0 - MS VC++ 9.0 - Multithreaded Dynamic Runtime library - Release Configuration - Nov 18 2014 09:26:00</v>
      </c>
    </row>
    <row r="3" spans="2:10" x14ac:dyDescent="0.2">
      <c r="C3" s="76" t="s">
        <v>6</v>
      </c>
      <c r="D3" s="75">
        <v>42024.435601851852</v>
      </c>
      <c r="H3" s="114" t="s">
        <v>132</v>
      </c>
      <c r="I3" s="77">
        <f>_xll.ohTrigger(Deposits!S4,FRA3M!X4,OIS!Y5,Swaps3M!Z4,BasisSwap3M6M!Z4,BasisSwap1M3M!Z4)</f>
        <v>24</v>
      </c>
    </row>
    <row r="4" spans="2:10" x14ac:dyDescent="0.2">
      <c r="H4" s="115" t="s">
        <v>141</v>
      </c>
      <c r="I4" s="78">
        <f>_xll.ohTrigger(Stibor!W5:W10)</f>
        <v>2</v>
      </c>
    </row>
    <row r="5" spans="2:10" ht="12" thickBot="1" x14ac:dyDescent="0.25">
      <c r="H5" s="115" t="s">
        <v>125</v>
      </c>
      <c r="I5" s="79">
        <v>42016.698414351849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1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42025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155</v>
      </c>
      <c r="E9" s="105"/>
      <c r="G9" s="98"/>
      <c r="H9" s="70" t="s">
        <v>170</v>
      </c>
      <c r="I9" s="71"/>
      <c r="J9" s="104"/>
    </row>
    <row r="10" spans="2:10" x14ac:dyDescent="0.2">
      <c r="B10" s="99"/>
      <c r="C10" s="87" t="s">
        <v>149</v>
      </c>
      <c r="D10" s="88" t="s">
        <v>156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171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159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186</v>
      </c>
      <c r="I20" s="92" t="s">
        <v>184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>
      <selection activeCell="S3" sqref="S3"/>
    </sheetView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172</v>
      </c>
      <c r="E3" s="119" t="s">
        <v>149</v>
      </c>
      <c r="F3" s="119" t="s">
        <v>173</v>
      </c>
      <c r="G3" s="119" t="s">
        <v>174</v>
      </c>
      <c r="H3" s="119" t="s">
        <v>175</v>
      </c>
      <c r="I3" s="119" t="s">
        <v>176</v>
      </c>
      <c r="J3" s="119" t="s">
        <v>147</v>
      </c>
      <c r="K3" s="119" t="s">
        <v>177</v>
      </c>
      <c r="L3" s="119" t="s">
        <v>178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10:28:55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181</v>
      </c>
      <c r="T4" s="178" t="s">
        <v>188</v>
      </c>
      <c r="U4" s="187" t="s">
        <v>188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2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SEKON#0000</v>
      </c>
      <c r="K5" s="123" t="str">
        <f>_xll.qlOvernightIndex(I5,,D5,Currency,Calendar,H5,J5,Permanent,Trigger,ObjectOverwrite)</f>
        <v>SekiborON#0000</v>
      </c>
      <c r="L5" s="123" t="str">
        <f>_xll.qlLastFixingQuote(PROPER(Currency)&amp;FamilyName&amp;$C5&amp;"LastFixing_Quote",K5,Permanent,Trigger,ObjectOverwrite)</f>
        <v>SekiborONLastFixing_Quote#0000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SekiborON#0000</v>
      </c>
      <c r="S5" s="178" t="str">
        <f t="shared" ref="S5:S10" si="2">"STI"&amp;Currency&amp;Q5&amp;"DFI="</f>
        <v>STISEKTNDFI=</v>
      </c>
      <c r="T5" s="178">
        <v>42023</v>
      </c>
      <c r="U5" s="187">
        <v>6.5999999999999989E-2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 t="e">
        <f>_xll.qlQuoteValue(L5)</f>
        <v>#NUM!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Sekibor1W#0000</v>
      </c>
      <c r="L6" s="123" t="str">
        <f>_xll.qlLastFixingQuote(PROPER(Currency)&amp;FamilyName&amp;$C6&amp;"LastFixing_Quote",K6,Permanent,Trigger,ObjectOverwrite)</f>
        <v>Sekibor1WLastFixing_Quote#0000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Sekibor1W#0000</v>
      </c>
      <c r="S6" s="178" t="str">
        <f t="shared" si="2"/>
        <v>STISEK1WDFI=</v>
      </c>
      <c r="T6" s="178">
        <v>42023</v>
      </c>
      <c r="U6" s="187">
        <v>8.5999999999999993E-2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9.7999999999999997E-4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SEK1M#0000</v>
      </c>
      <c r="K7" s="123" t="str">
        <f>_xll.qlIborIndex(I7,FamilyName,C7,D7,Currency,E7,F7,G7,H7,J7,Permanent,Trigger,ObjectOverwrite)</f>
        <v>Sekibor1M#0000</v>
      </c>
      <c r="L7" s="123" t="str">
        <f>_xll.qlLastFixingQuote(PROPER(Currency)&amp;FamilyName&amp;$C7&amp;"LastFixing_Quote",K7,Permanent,Trigger,ObjectOverwrite)</f>
        <v>Sekibor1MLastFixing_Quote#0000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Sekibor1M#0000</v>
      </c>
      <c r="S7" s="178" t="str">
        <f t="shared" si="2"/>
        <v>STISEK1MDFI=</v>
      </c>
      <c r="T7" s="178">
        <v>42023</v>
      </c>
      <c r="U7" s="187">
        <v>0.14499999999999999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1.5100000000000001E-3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Sekibor2M#0000</v>
      </c>
      <c r="L8" s="123" t="str">
        <f>_xll.qlLastFixingQuote(PROPER(Currency)&amp;FamilyName&amp;$C8&amp;"LastFixing_Quote",K8,Permanent,Trigger,ObjectOverwrite)</f>
        <v>Sekibor2MLastFixing_Quote#0000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Sekibor2M#0000</v>
      </c>
      <c r="S8" s="178" t="str">
        <f t="shared" si="2"/>
        <v>STISEK2MDFI=</v>
      </c>
      <c r="T8" s="178">
        <v>42023</v>
      </c>
      <c r="U8" s="187">
        <v>0.14399999999999999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1.91E-3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SEK3M#0000</v>
      </c>
      <c r="K9" s="123" t="str">
        <f>_xll.qlIborIndex(I9,FamilyName,C9,D9,Currency,E9,F9,G9,H9,J9,Permanent,Trigger,ObjectOverwrite)</f>
        <v>Sekibor3M#0000</v>
      </c>
      <c r="L9" s="123" t="str">
        <f>_xll.qlLastFixingQuote(PROPER(Currency)&amp;FamilyName&amp;$C9&amp;"LastFixing_Quote",K9,Permanent,Trigger,ObjectOverwrite)</f>
        <v>Sekibor3MLastFixing_Quote#0000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Sekibor3M#0000</v>
      </c>
      <c r="S9" s="178" t="str">
        <f t="shared" si="2"/>
        <v>STISEK3MDFI=</v>
      </c>
      <c r="T9" s="178">
        <v>42023</v>
      </c>
      <c r="U9" s="187">
        <v>0.20299999999999999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2.5500000000000002E-3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SEK6M#0000</v>
      </c>
      <c r="K10" s="125" t="str">
        <f>_xll.qlIborIndex(I10,FamilyName,C10,D10,Currency,E10,F10,G10,H10,J10,Permanent,Trigger,ObjectOverwrite)</f>
        <v>Sekibor6M#0000</v>
      </c>
      <c r="L10" s="125" t="str">
        <f>_xll.qlLastFixingQuote(PROPER(Currency)&amp;FamilyName&amp;$C10&amp;"LastFixing_Quote",K10,Permanent,Trigger,ObjectOverwrite)</f>
        <v>Sekibor6MLastFixing_Quote#0000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Sekibor6M#0000</v>
      </c>
      <c r="S10" s="179" t="str">
        <f t="shared" si="2"/>
        <v>STISEK6MDFI=</v>
      </c>
      <c r="T10" s="179">
        <v>42023</v>
      </c>
      <c r="U10" s="187">
        <v>0.29799999999999999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3.3799999999999998E-3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SEKSTD#0000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166</v>
      </c>
      <c r="F3" s="148" t="s">
        <v>167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SekiborSwapForBasisCalc3M#0000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SekiborSwapForBasisCalc6M#0000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SekiborSwapForBasisCalc9M#0000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SekiborSwapForBasisCalc1Y#0000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SekiborSwapForBasisCalc15M#0000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SekiborSwapForBasisCalc18M#0000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SekiborSwapForBasisCalc2Y#0000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SekiborSwapForBasisCalc3Y#0000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SekiborSwapForBasisCalc4Y#0000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SekiborSwapForBasisCalc5Y#0000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SekiborSwapForBasisCalc6Y#0000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SekiborSwapForBasisCalc7Y#0000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SekiborSwapForBasisCalc8Y#0000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SekiborSwapForBasisCalc9Y#0000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SekiborSwapForBasisCalc10Y#0000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SekiborSwapForBasisCalc11Y#0000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SekiborSwapForBasisCalc12Y#0000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SekiborSwapForBasisCalc13Y#0000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SekiborSwapForBasisCalc14Y#0000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SekiborSwapForBasisCalc15Y#0000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SekiborSwapForBasisCalc16Y#0000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SekiborSwapForBasisCalc17Y#0000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SekiborSwapForBasisCalc18Y#0000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SekiborSwapForBasisCalc19Y#0000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SekiborSwapForBasisCalc20Y#0000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SekiborSwapForBasisCalc21Y#0000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SekiborSwapForBasisCalc22Y#0000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SekiborSwapForBasisCalc23Y#0000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SekiborSwapForBasisCalc24Y#0000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SekiborSwapForBasisCalc25Y#0000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SekiborSwapForBasisCalc26Y#0000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SekiborSwapForBasisCalc27Y#0000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SekiborSwapForBasisCalc28Y#0000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SekiborSwapForBasisCalc29Y#0000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SekiborSwapForBasisCalc30Y#0000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SekiborSwapForBasisCalc35Y#0000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SekiborSwapForBasisCalc40Y#0000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SekiborSwapForBasisCalc50Y#0000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SekiborSwapForBasisCalc60Y#0000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3" sqref="K3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7" style="184" bestFit="1" customWidth="1"/>
    <col min="15" max="15" width="2.7109375" style="184" customWidth="1"/>
    <col min="16" max="16" width="7" style="184" bestFit="1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7</v>
      </c>
      <c r="T4" s="34"/>
    </row>
    <row r="5" spans="2:20" ht="22.5" x14ac:dyDescent="0.2">
      <c r="B5" s="28"/>
      <c r="C5" s="156"/>
      <c r="D5" s="157" t="s">
        <v>179</v>
      </c>
      <c r="E5" s="157" t="s">
        <v>180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10:28:55</v>
      </c>
      <c r="L5" s="167" t="s">
        <v>106</v>
      </c>
      <c r="M5" s="167" t="s">
        <v>105</v>
      </c>
      <c r="N5" s="168" t="s">
        <v>139</v>
      </c>
      <c r="O5" s="32"/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182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SEKOND_Quote#0000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40" t="e">
        <f>_xll.qlMidEquivalent(L6,M6)</f>
        <v>#NUM!</v>
      </c>
      <c r="O6" s="32"/>
      <c r="P6" s="40" t="e">
        <v>#NUM!</v>
      </c>
      <c r="Q6" s="32"/>
      <c r="R6" s="40" t="e">
        <f t="array" ref="R6:R23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SEKTND_Quote#0000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6.5999999999999989E-2</v>
      </c>
      <c r="M7" s="153">
        <v>0</v>
      </c>
      <c r="N7" s="47">
        <f>_xll.qlMidEquivalent(L7,M7)</f>
        <v>6.5999999999999989E-2</v>
      </c>
      <c r="O7" s="32"/>
      <c r="P7" s="47">
        <v>7.0999999999999994E-2</v>
      </c>
      <c r="Q7" s="32"/>
      <c r="R7" s="47">
        <v>6.5999999999999989E-2</v>
      </c>
      <c r="S7" s="48">
        <f>_xll.qlSimpleQuoteSetValue(E7,R7/100,Trigger)</f>
        <v>0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SEKSND_Quote#0000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7" t="e">
        <f>_xll.qlMidEquivalent(L8,M8)</f>
        <v>#NUM!</v>
      </c>
      <c r="O8" s="32"/>
      <c r="P8" s="47" t="e">
        <v>#NUM!</v>
      </c>
      <c r="Q8" s="32"/>
      <c r="R8" s="47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SEKSWD_Quote#0000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8.5999999999999993E-2</v>
      </c>
      <c r="M9" s="153">
        <v>0</v>
      </c>
      <c r="N9" s="47">
        <f>_xll.qlMidEquivalent(L9,M9)</f>
        <v>8.5999999999999993E-2</v>
      </c>
      <c r="O9" s="32"/>
      <c r="P9" s="47">
        <v>9.8000000000000004E-2</v>
      </c>
      <c r="Q9" s="32"/>
      <c r="R9" s="47">
        <v>8.5999999999999993E-2</v>
      </c>
      <c r="S9" s="48">
        <f>_xll.qlSimpleQuoteSetValue(E9,R9/100,Trigger)</f>
        <v>0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SEK2WD_Quote#0000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7" t="e">
        <f>_xll.qlMidEquivalent(L10,M10)</f>
        <v>#NUM!</v>
      </c>
      <c r="O10" s="32"/>
      <c r="P10" s="47" t="e">
        <v>#NUM!</v>
      </c>
      <c r="Q10" s="32"/>
      <c r="R10" s="47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SEK3WD_Quote#0000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7" t="e">
        <f>_xll.qlMidEquivalent(L11,M11)</f>
        <v>#NUM!</v>
      </c>
      <c r="O11" s="32"/>
      <c r="P11" s="154" t="e">
        <v>#NUM!</v>
      </c>
      <c r="Q11" s="32"/>
      <c r="R11" s="47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SEK1MD_Quote#0000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0.14499999999999999</v>
      </c>
      <c r="M12" s="153">
        <v>0</v>
      </c>
      <c r="N12" s="47">
        <f>_xll.qlMidEquivalent(L12,M12)</f>
        <v>0.14499999999999999</v>
      </c>
      <c r="O12" s="32"/>
      <c r="P12" s="154">
        <v>0.151</v>
      </c>
      <c r="Q12" s="32"/>
      <c r="R12" s="47">
        <v>0.14499999999999999</v>
      </c>
      <c r="S12" s="48">
        <f>_xll.qlSimpleQuoteSetValue(E12,R12/100,Trigger)</f>
        <v>0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SEK2MD_Quote#0000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0.14399999999999999</v>
      </c>
      <c r="M13" s="153">
        <v>0</v>
      </c>
      <c r="N13" s="47">
        <f>_xll.qlMidEquivalent(L13,M13)</f>
        <v>0.14399999999999999</v>
      </c>
      <c r="O13" s="32"/>
      <c r="P13" s="154">
        <v>0.191</v>
      </c>
      <c r="Q13" s="32"/>
      <c r="R13" s="47">
        <v>0.14399999999999999</v>
      </c>
      <c r="S13" s="48">
        <f>_xll.qlSimpleQuoteSetValue(E13,R13/100,Trigger)</f>
        <v>0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SEK3MD_Quote#0000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0.20299999999999999</v>
      </c>
      <c r="M14" s="153">
        <v>0</v>
      </c>
      <c r="N14" s="47">
        <f>_xll.qlMidEquivalent(L14,M14)</f>
        <v>0.20299999999999999</v>
      </c>
      <c r="O14" s="32"/>
      <c r="P14" s="154">
        <v>0.255</v>
      </c>
      <c r="Q14" s="32"/>
      <c r="R14" s="47">
        <v>0.20299999999999999</v>
      </c>
      <c r="S14" s="48">
        <f>_xll.qlSimpleQuoteSetValue(E14,R14/100,Trigger)</f>
        <v>0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SEK4MD_Quote#0000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7" t="e">
        <f>_xll.qlMidEquivalent(L15,M15)</f>
        <v>#NUM!</v>
      </c>
      <c r="O15" s="32"/>
      <c r="P15" s="154" t="e">
        <v>#NUM!</v>
      </c>
      <c r="Q15" s="32"/>
      <c r="R15" s="47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SEK5MD_Quote#0000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7" t="e">
        <f>_xll.qlMidEquivalent(L16,M16)</f>
        <v>#NUM!</v>
      </c>
      <c r="O16" s="32"/>
      <c r="P16" s="154" t="e">
        <v>#NUM!</v>
      </c>
      <c r="Q16" s="32"/>
      <c r="R16" s="47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SEK6MD_Quote#0000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0.29799999999999999</v>
      </c>
      <c r="M17" s="153">
        <v>0</v>
      </c>
      <c r="N17" s="47">
        <f>_xll.qlMidEquivalent(L17,M17)</f>
        <v>0.29799999999999999</v>
      </c>
      <c r="O17" s="32"/>
      <c r="P17" s="154">
        <v>0.33799999999999997</v>
      </c>
      <c r="Q17" s="32"/>
      <c r="R17" s="47">
        <v>0.29799999999999999</v>
      </c>
      <c r="S17" s="48">
        <f>_xll.qlSimpleQuoteSetValue(E17,R17/100,Trigger)</f>
        <v>0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SEK7MD_Quote#0000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7" t="e">
        <f>_xll.qlMidEquivalent(L18,M18)</f>
        <v>#NUM!</v>
      </c>
      <c r="O18" s="32"/>
      <c r="P18" s="154" t="e">
        <v>#NUM!</v>
      </c>
      <c r="Q18" s="32"/>
      <c r="R18" s="47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SEK8MD_Quote#0000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7" t="e">
        <f>_xll.qlMidEquivalent(L19,M19)</f>
        <v>#NUM!</v>
      </c>
      <c r="O19" s="32"/>
      <c r="P19" s="154" t="e">
        <v>#NUM!</v>
      </c>
      <c r="Q19" s="32"/>
      <c r="R19" s="47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SEK9MD_Quote#0000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7" t="e">
        <f>_xll.qlMidEquivalent(L20,M20)</f>
        <v>#NUM!</v>
      </c>
      <c r="O20" s="32"/>
      <c r="P20" s="154" t="e">
        <v>#NUM!</v>
      </c>
      <c r="Q20" s="32"/>
      <c r="R20" s="47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SEK10MD_Quote#0000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7" t="e">
        <f>_xll.qlMidEquivalent(L21,M21)</f>
        <v>#NUM!</v>
      </c>
      <c r="O21" s="32"/>
      <c r="P21" s="154" t="e">
        <v>#NUM!</v>
      </c>
      <c r="Q21" s="32"/>
      <c r="R21" s="47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SEK11MD_Quote#0000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7" t="e">
        <f>_xll.qlMidEquivalent(L22,M22)</f>
        <v>#NUM!</v>
      </c>
      <c r="O22" s="32"/>
      <c r="P22" s="154" t="e">
        <v>#NUM!</v>
      </c>
      <c r="Q22" s="32"/>
      <c r="R22" s="47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SEK1YD_Quote#0000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4" t="e">
        <f>_xll.qlMidEquivalent(L23,M23)</f>
        <v>#NUM!</v>
      </c>
      <c r="O23" s="32"/>
      <c r="P23" s="154" t="e">
        <v>#NUM!</v>
      </c>
      <c r="Q23" s="32"/>
      <c r="R23" s="54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/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workbookViewId="0">
      <selection activeCell="J2" sqref="J2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186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7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179</v>
      </c>
      <c r="F5" s="157" t="s">
        <v>180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10:28:55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179</v>
      </c>
      <c r="AC5" s="157" t="s">
        <v>180</v>
      </c>
      <c r="AD5" s="157" t="s">
        <v>169</v>
      </c>
      <c r="AE5" s="157" t="s">
        <v>168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SEK3F1_Quote#0000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>
        <v>0.15</v>
      </c>
      <c r="P6" s="39">
        <v>0.16999999999999998</v>
      </c>
      <c r="Q6" s="37">
        <v>0</v>
      </c>
      <c r="R6" s="39">
        <v>0</v>
      </c>
      <c r="S6" s="39">
        <f>IF(ISERROR(AVERAGE(O6,P6)),#NUM!,AVERAGE(O6,P6))</f>
        <v>0.15999999999999998</v>
      </c>
      <c r="T6" s="32"/>
      <c r="U6" s="40">
        <v>0.2225</v>
      </c>
      <c r="V6" s="32"/>
      <c r="W6" s="40">
        <f t="array" ref="W6:W20">QuoteLive</f>
        <v>0.15999999999999998</v>
      </c>
      <c r="X6" s="41">
        <f>_xll.qlSimpleQuoteSetValue(F6,W6/100,Trigger)</f>
        <v>0</v>
      </c>
      <c r="Y6" s="34"/>
      <c r="AA6" s="28"/>
      <c r="AB6" s="36" t="str">
        <f>"FUT"&amp;E6</f>
        <v>FUTSEK3F1_Quote</v>
      </c>
      <c r="AC6" s="36" t="str">
        <f>_xll.qlSimpleQuote(AB6,,,,Trigger)</f>
        <v>FUTSEK3F1_Quote#0000</v>
      </c>
      <c r="AD6" s="199">
        <f>100-W6</f>
        <v>99.84</v>
      </c>
      <c r="AE6" s="61">
        <f>_xll.qlSimpleQuoteSetValue(AC6,AD6,Trigger)</f>
        <v>0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SEK3F2_Quote#0000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>
        <v>0.1125</v>
      </c>
      <c r="P7" s="46">
        <v>0.13250000000000001</v>
      </c>
      <c r="Q7" s="44">
        <v>0</v>
      </c>
      <c r="R7" s="46">
        <v>0</v>
      </c>
      <c r="S7" s="46">
        <f t="shared" ref="S7:S20" si="4">IF(ISERROR(AVERAGE(O7,P7)),#NUM!,AVERAGE(O7,P7))</f>
        <v>0.1225</v>
      </c>
      <c r="T7" s="32"/>
      <c r="U7" s="47">
        <v>0.19500000000000001</v>
      </c>
      <c r="V7" s="32"/>
      <c r="W7" s="47">
        <v>0.1225</v>
      </c>
      <c r="X7" s="48">
        <f>_xll.qlSimpleQuoteSetValue(F7,W7/100,Trigger)</f>
        <v>0</v>
      </c>
      <c r="Y7" s="34"/>
      <c r="AA7" s="28"/>
      <c r="AB7" s="43" t="str">
        <f t="shared" ref="AB7:AB20" si="5">"FUT"&amp;E7</f>
        <v>FUTSEK3F2_Quote</v>
      </c>
      <c r="AC7" s="43" t="str">
        <f>_xll.qlSimpleQuote(AB7,,,,Trigger)</f>
        <v>FUTSEK3F2_Quote#0000</v>
      </c>
      <c r="AD7" s="200">
        <f t="shared" ref="AD7:AD20" si="6">100-W7</f>
        <v>99.877499999999998</v>
      </c>
      <c r="AE7" s="61">
        <f>_xll.qlSimpleQuoteSetValue(AC7,AD7,Trigger)</f>
        <v>0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SEK3F3_Quote#0000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>
        <v>0.10249999999999999</v>
      </c>
      <c r="P8" s="46">
        <v>0.12250000000000001</v>
      </c>
      <c r="Q8" s="44">
        <v>0</v>
      </c>
      <c r="R8" s="46">
        <v>0</v>
      </c>
      <c r="S8" s="46">
        <f t="shared" si="4"/>
        <v>0.1125</v>
      </c>
      <c r="T8" s="32"/>
      <c r="U8" s="47">
        <v>0.185</v>
      </c>
      <c r="V8" s="32"/>
      <c r="W8" s="47">
        <v>0.1125</v>
      </c>
      <c r="X8" s="48">
        <f>_xll.qlSimpleQuoteSetValue(F8,W8/100,Trigger)</f>
        <v>0</v>
      </c>
      <c r="Y8" s="34"/>
      <c r="AA8" s="28"/>
      <c r="AB8" s="43" t="str">
        <f t="shared" si="5"/>
        <v>FUTSEK3F3_Quote</v>
      </c>
      <c r="AC8" s="43" t="str">
        <f>_xll.qlSimpleQuote(AB8,,,,Trigger)</f>
        <v>FUTSEK3F3_Quote#0000</v>
      </c>
      <c r="AD8" s="200">
        <f t="shared" si="6"/>
        <v>99.887500000000003</v>
      </c>
      <c r="AE8" s="61">
        <f>_xll.qlSimpleQuoteSetValue(AC8,AD8,Trigger)</f>
        <v>0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SEK3F4_Quote#0000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>
        <v>0.1</v>
      </c>
      <c r="P9" s="46">
        <v>0.12</v>
      </c>
      <c r="Q9" s="44">
        <v>0</v>
      </c>
      <c r="R9" s="46">
        <v>0</v>
      </c>
      <c r="S9" s="46">
        <f t="shared" si="4"/>
        <v>0.11</v>
      </c>
      <c r="T9" s="32"/>
      <c r="U9" s="47">
        <v>0.19</v>
      </c>
      <c r="V9" s="32"/>
      <c r="W9" s="47">
        <v>0.11</v>
      </c>
      <c r="X9" s="48">
        <f>_xll.qlSimpleQuoteSetValue(F9,W9/100,Trigger)</f>
        <v>0</v>
      </c>
      <c r="Y9" s="34"/>
      <c r="AA9" s="28"/>
      <c r="AB9" s="43" t="str">
        <f t="shared" si="5"/>
        <v>FUTSEK3F4_Quote</v>
      </c>
      <c r="AC9" s="43" t="str">
        <f>_xll.qlSimpleQuote(AB9,,,,Trigger)</f>
        <v>FUTSEK3F4_Quote#0000</v>
      </c>
      <c r="AD9" s="200">
        <f t="shared" si="6"/>
        <v>99.89</v>
      </c>
      <c r="AE9" s="61">
        <f>_xll.qlSimpleQuoteSetValue(AC9,AD9,Trigger)</f>
        <v>0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SEK3F5_Quote#0000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>
        <v>0.10249999999999999</v>
      </c>
      <c r="P10" s="46">
        <v>0.13250000000000001</v>
      </c>
      <c r="Q10" s="44">
        <v>0</v>
      </c>
      <c r="R10" s="46">
        <v>0</v>
      </c>
      <c r="S10" s="46">
        <f t="shared" si="4"/>
        <v>0.11749999999999999</v>
      </c>
      <c r="T10" s="32"/>
      <c r="U10" s="47">
        <v>0.21000000000000002</v>
      </c>
      <c r="V10" s="32"/>
      <c r="W10" s="47">
        <v>0.11749999999999999</v>
      </c>
      <c r="X10" s="48">
        <f>_xll.qlSimpleQuoteSetValue(F10,W10/100,Trigger)</f>
        <v>0</v>
      </c>
      <c r="Y10" s="34"/>
      <c r="AA10" s="28"/>
      <c r="AB10" s="43" t="str">
        <f t="shared" si="5"/>
        <v>FUTSEK3F5_Quote</v>
      </c>
      <c r="AC10" s="43" t="str">
        <f>_xll.qlSimpleQuote(AB10,,,,Trigger)</f>
        <v>FUTSEK3F5_Quote#0000</v>
      </c>
      <c r="AD10" s="200">
        <f t="shared" si="6"/>
        <v>99.882499999999993</v>
      </c>
      <c r="AE10" s="61">
        <f>_xll.qlSimpleQuoteSetValue(AC10,AD10,Trigger)</f>
        <v>0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SEK3F6_Quote#0000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>
        <v>0.12</v>
      </c>
      <c r="P11" s="46">
        <v>0.15</v>
      </c>
      <c r="Q11" s="44">
        <v>0</v>
      </c>
      <c r="R11" s="46">
        <v>0</v>
      </c>
      <c r="S11" s="46">
        <f t="shared" si="4"/>
        <v>0.13500000000000001</v>
      </c>
      <c r="T11" s="32"/>
      <c r="U11" s="47">
        <v>0.24</v>
      </c>
      <c r="V11" s="32"/>
      <c r="W11" s="47">
        <v>0.13500000000000001</v>
      </c>
      <c r="X11" s="48">
        <f>_xll.qlSimpleQuoteSetValue(F11,W11/100,Trigger)</f>
        <v>0</v>
      </c>
      <c r="Y11" s="34"/>
      <c r="AA11" s="28"/>
      <c r="AB11" s="43" t="str">
        <f t="shared" si="5"/>
        <v>FUTSEK3F6_Quote</v>
      </c>
      <c r="AC11" s="43" t="str">
        <f>_xll.qlSimpleQuote(AB11,,,,Trigger)</f>
        <v>FUTSEK3F6_Quote#0000</v>
      </c>
      <c r="AD11" s="200">
        <f t="shared" si="6"/>
        <v>99.864999999999995</v>
      </c>
      <c r="AE11" s="61">
        <f>_xll.qlSimpleQuoteSetValue(AC11,AD11,Trigger)</f>
        <v>0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SEK3F7_Quote#0000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>
        <v>0.16</v>
      </c>
      <c r="P12" s="46">
        <v>0.19</v>
      </c>
      <c r="Q12" s="44">
        <v>0</v>
      </c>
      <c r="R12" s="46">
        <v>0</v>
      </c>
      <c r="S12" s="46">
        <f t="shared" si="4"/>
        <v>0.17499999999999999</v>
      </c>
      <c r="T12" s="32"/>
      <c r="U12" s="47">
        <v>0.28249999999999997</v>
      </c>
      <c r="V12" s="32"/>
      <c r="W12" s="47">
        <v>0.17499999999999999</v>
      </c>
      <c r="X12" s="48">
        <f>_xll.qlSimpleQuoteSetValue(F12,W12/100,Trigger)</f>
        <v>0</v>
      </c>
      <c r="Y12" s="34"/>
      <c r="AA12" s="28"/>
      <c r="AB12" s="43" t="str">
        <f t="shared" si="5"/>
        <v>FUTSEK3F7_Quote</v>
      </c>
      <c r="AC12" s="43" t="str">
        <f>_xll.qlSimpleQuote(AB12,,,,Trigger)</f>
        <v>FUTSEK3F7_Quote#0000</v>
      </c>
      <c r="AD12" s="200">
        <f t="shared" si="6"/>
        <v>99.825000000000003</v>
      </c>
      <c r="AE12" s="61">
        <f>_xll.qlSimpleQuoteSetValue(AC12,AD12,Trigger)</f>
        <v>0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SEK3F8_Quote#0000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>
        <v>0.21000000000000002</v>
      </c>
      <c r="P13" s="46">
        <v>0.24</v>
      </c>
      <c r="Q13" s="44">
        <v>0</v>
      </c>
      <c r="R13" s="46">
        <v>0</v>
      </c>
      <c r="S13" s="46">
        <f t="shared" si="4"/>
        <v>0.22500000000000001</v>
      </c>
      <c r="T13" s="32"/>
      <c r="U13" s="47">
        <v>0.33999999999999997</v>
      </c>
      <c r="V13" s="32"/>
      <c r="W13" s="47">
        <v>0.22500000000000001</v>
      </c>
      <c r="X13" s="48">
        <f>_xll.qlSimpleQuoteSetValue(F13,W13/100,Trigger)</f>
        <v>0</v>
      </c>
      <c r="Y13" s="34"/>
      <c r="AA13" s="28"/>
      <c r="AB13" s="43" t="str">
        <f t="shared" si="5"/>
        <v>FUTSEK3F8_Quote</v>
      </c>
      <c r="AC13" s="43" t="str">
        <f>_xll.qlSimpleQuote(AB13,,,,Trigger)</f>
        <v>FUTSEK3F8_Quote#0000</v>
      </c>
      <c r="AD13" s="200">
        <f t="shared" si="6"/>
        <v>99.775000000000006</v>
      </c>
      <c r="AE13" s="61">
        <f>_xll.qlSimpleQuoteSetValue(AC13,AD13,Trigger)</f>
        <v>0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SEK3F9_Quote#0000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>
        <v>0.26250000000000001</v>
      </c>
      <c r="P14" s="46">
        <v>0.30249999999999999</v>
      </c>
      <c r="Q14" s="44">
        <v>0</v>
      </c>
      <c r="R14" s="46">
        <v>0</v>
      </c>
      <c r="S14" s="46">
        <f t="shared" si="4"/>
        <v>0.28249999999999997</v>
      </c>
      <c r="T14" s="32"/>
      <c r="U14" s="47">
        <v>0.40750000000000003</v>
      </c>
      <c r="V14" s="32"/>
      <c r="W14" s="47">
        <v>0.28249999999999997</v>
      </c>
      <c r="X14" s="48">
        <f>_xll.qlSimpleQuoteSetValue(F14,W14/100,Trigger)</f>
        <v>0</v>
      </c>
      <c r="Y14" s="34"/>
      <c r="AA14" s="28"/>
      <c r="AB14" s="43" t="str">
        <f t="shared" si="5"/>
        <v>FUTSEK3F9_Quote</v>
      </c>
      <c r="AC14" s="43" t="str">
        <f>_xll.qlSimpleQuote(AB14,,,,Trigger)</f>
        <v>FUTSEK3F9_Quote#0000</v>
      </c>
      <c r="AD14" s="200">
        <f t="shared" si="6"/>
        <v>99.717500000000001</v>
      </c>
      <c r="AE14" s="61">
        <f>_xll.qlSimpleQuoteSetValue(AC14,AD14,Trigger)</f>
        <v>0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SEK3F10_Quote#0000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>
        <v>0.32750000000000001</v>
      </c>
      <c r="P15" s="46">
        <v>0.36749999999999999</v>
      </c>
      <c r="Q15" s="44">
        <v>0</v>
      </c>
      <c r="R15" s="46">
        <v>0</v>
      </c>
      <c r="S15" s="46">
        <f t="shared" si="4"/>
        <v>0.34750000000000003</v>
      </c>
      <c r="T15" s="32"/>
      <c r="U15" s="47">
        <v>0.48250000000000004</v>
      </c>
      <c r="V15" s="32"/>
      <c r="W15" s="47">
        <v>0.34750000000000003</v>
      </c>
      <c r="X15" s="48">
        <f>_xll.qlSimpleQuoteSetValue(F15,W15/100,Trigger)</f>
        <v>0</v>
      </c>
      <c r="Y15" s="34"/>
      <c r="AA15" s="28"/>
      <c r="AB15" s="43" t="str">
        <f t="shared" si="5"/>
        <v>FUTSEK3F10_Quote</v>
      </c>
      <c r="AC15" s="43" t="str">
        <f>_xll.qlSimpleQuote(AB15,,,,Trigger)</f>
        <v>FUTSEK3F10_Quote#0000</v>
      </c>
      <c r="AD15" s="200">
        <f t="shared" si="6"/>
        <v>99.652500000000003</v>
      </c>
      <c r="AE15" s="61">
        <f>_xll.qlSimpleQuoteSetValue(AC15,AD15,Trigger)</f>
        <v>0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SEK3F11_Quote#0000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>
        <v>0.4</v>
      </c>
      <c r="P16" s="46">
        <v>0.44000000000000006</v>
      </c>
      <c r="Q16" s="44">
        <v>0</v>
      </c>
      <c r="R16" s="46">
        <v>0</v>
      </c>
      <c r="S16" s="46">
        <f t="shared" si="4"/>
        <v>0.42000000000000004</v>
      </c>
      <c r="T16" s="32"/>
      <c r="U16" s="47">
        <v>0.5625</v>
      </c>
      <c r="V16" s="32"/>
      <c r="W16" s="47">
        <v>0.42000000000000004</v>
      </c>
      <c r="X16" s="48">
        <f>_xll.qlSimpleQuoteSetValue(F16,W16/100,Trigger)</f>
        <v>0</v>
      </c>
      <c r="Y16" s="34"/>
      <c r="AA16" s="28"/>
      <c r="AB16" s="43" t="str">
        <f t="shared" si="5"/>
        <v>FUTSEK3F11_Quote</v>
      </c>
      <c r="AC16" s="43" t="str">
        <f>_xll.qlSimpleQuote(AB16,,,,Trigger)</f>
        <v>FUTSEK3F11_Quote#0000</v>
      </c>
      <c r="AD16" s="200">
        <f t="shared" si="6"/>
        <v>99.58</v>
      </c>
      <c r="AE16" s="61">
        <f>_xll.qlSimpleQuoteSetValue(AC16,AD16,Trigger)</f>
        <v>0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SEK3F12_Quote#0000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>
        <v>0.47750000000000004</v>
      </c>
      <c r="P17" s="46">
        <v>0.51749999999999996</v>
      </c>
      <c r="Q17" s="44">
        <v>0</v>
      </c>
      <c r="R17" s="46">
        <v>0</v>
      </c>
      <c r="S17" s="46">
        <f t="shared" si="4"/>
        <v>0.4975</v>
      </c>
      <c r="T17" s="32"/>
      <c r="U17" s="47">
        <v>0.64249999999999996</v>
      </c>
      <c r="V17" s="32"/>
      <c r="W17" s="47">
        <v>0.4975</v>
      </c>
      <c r="X17" s="48">
        <f>_xll.qlSimpleQuoteSetValue(F17,W17/100,Trigger)</f>
        <v>0</v>
      </c>
      <c r="Y17" s="34"/>
      <c r="AA17" s="28"/>
      <c r="AB17" s="43" t="str">
        <f t="shared" si="5"/>
        <v>FUTSEK3F12_Quote</v>
      </c>
      <c r="AC17" s="43" t="str">
        <f>_xll.qlSimpleQuote(AB17,,,,Trigger)</f>
        <v>FUTSEK3F12_Quote#0000</v>
      </c>
      <c r="AD17" s="200">
        <f t="shared" si="6"/>
        <v>99.502499999999998</v>
      </c>
      <c r="AE17" s="61">
        <f>_xll.qlSimpleQuoteSetValue(AC17,AD17,Trigger)</f>
        <v>0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SEK3F13_Quote#0000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 t="shared" si="4"/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5"/>
        <v>FUTSEK3F13_Quote</v>
      </c>
      <c r="AC18" s="43" t="str">
        <f>_xll.qlSimpleQuote(AB18,,,,Trigger)</f>
        <v>FUTSEK3F13_Quote#0000</v>
      </c>
      <c r="AD18" s="200" t="e">
        <f t="shared" si="6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SEK3F14_Quote#0000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 t="shared" si="4"/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5"/>
        <v>FUTSEK3F14_Quote</v>
      </c>
      <c r="AC19" s="43" t="str">
        <f>_xll.qlSimpleQuote(AB19,,,,Trigger)</f>
        <v>FUTSEK3F14_Quote#0000</v>
      </c>
      <c r="AD19" s="200" t="e">
        <f t="shared" si="6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SEK3F15_Quote#0000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 t="shared" si="4"/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5"/>
        <v>FUTSEK3F15_Quote</v>
      </c>
      <c r="AC20" s="50" t="str">
        <f>_xll.qlSimpleQuote(AB20,,,,Trigger)</f>
        <v>FUTSEK3F15_Quote#0000</v>
      </c>
      <c r="AD20" s="201" t="e">
        <f t="shared" si="6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J2" sqref="J2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186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/>
      <c r="R5" s="7"/>
      <c r="S5" s="7"/>
      <c r="T5" s="7"/>
      <c r="U5" s="32"/>
      <c r="V5" s="32"/>
      <c r="W5" s="32"/>
      <c r="X5" s="7"/>
      <c r="Y5" s="33">
        <f>_xll.ohTrigger(Y7:Y61)</f>
        <v>12</v>
      </c>
      <c r="Z5" s="34"/>
    </row>
    <row r="6" spans="2:28" ht="22.5" x14ac:dyDescent="0.2">
      <c r="B6" s="28"/>
      <c r="C6" s="226"/>
      <c r="D6" s="208"/>
      <c r="E6" s="157" t="s">
        <v>179</v>
      </c>
      <c r="F6" s="157" t="s">
        <v>180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Updated at 10:31:02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183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SEKOISSW_Quote#0000</v>
      </c>
      <c r="G7" s="192" t="str">
        <f>_xll.ohRangeRetrieveError(F7)</f>
        <v/>
      </c>
      <c r="H7" s="30" t="s">
        <v>154</v>
      </c>
      <c r="J7" s="28"/>
      <c r="K7" s="38" t="s">
        <v>22</v>
      </c>
      <c r="L7" s="38" t="s">
        <v>163</v>
      </c>
      <c r="M7" s="38" t="s">
        <v>164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153</v>
      </c>
      <c r="Q7" s="39" t="s">
        <v>153</v>
      </c>
      <c r="R7" s="39" t="s">
        <v>153</v>
      </c>
      <c r="S7" s="39" t="s">
        <v>153</v>
      </c>
      <c r="T7" s="39" t="e">
        <f>IF(ISERROR(AVERAGE(P7,Q7)),#NUM!,AVERAGE(P7,Q7))</f>
        <v>#NUM!</v>
      </c>
      <c r="U7" s="231"/>
      <c r="V7" s="232" t="e">
        <v>#NUM!</v>
      </c>
      <c r="W7" s="231"/>
      <c r="X7" s="39" t="e">
        <f t="array" ref="X7:X61">QuoteLive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SEKOIS2W_Quote#0000</v>
      </c>
      <c r="G8" s="193" t="str">
        <f>_xll.ohRangeRetrieveError(F8)</f>
        <v/>
      </c>
      <c r="H8" s="30" t="s">
        <v>154</v>
      </c>
      <c r="J8" s="28"/>
      <c r="K8" s="45" t="s">
        <v>21</v>
      </c>
      <c r="L8" s="45" t="s">
        <v>163</v>
      </c>
      <c r="M8" s="45" t="s">
        <v>164</v>
      </c>
      <c r="N8" s="228" t="str">
        <f t="shared" si="1"/>
        <v>SEKAMTNS2W</v>
      </c>
      <c r="O8" s="228" t="str">
        <v>SEKAMTNS2W=HBCO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 t="shared" ref="T8:T61" si="2">IF(ISERROR(AVERAGE(P8,Q8)),#NUM!,AVERAGE(P8,Q8))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SEKOIS3W_Quote#0000</v>
      </c>
      <c r="G9" s="193" t="str">
        <f>_xll.ohRangeRetrieveError(F9)</f>
        <v/>
      </c>
      <c r="H9" s="30" t="s">
        <v>154</v>
      </c>
      <c r="J9" s="28"/>
      <c r="K9" s="45" t="s">
        <v>20</v>
      </c>
      <c r="L9" s="45" t="s">
        <v>163</v>
      </c>
      <c r="M9" s="45" t="s">
        <v>164</v>
      </c>
      <c r="N9" s="228" t="str">
        <f t="shared" si="1"/>
        <v>SEKAMTNS3W</v>
      </c>
      <c r="O9" s="228" t="str">
        <v>SEKAMTNS3W=HBCO</v>
      </c>
      <c r="P9" s="46" t="s">
        <v>153</v>
      </c>
      <c r="Q9" s="46" t="s">
        <v>153</v>
      </c>
      <c r="R9" s="46" t="s">
        <v>153</v>
      </c>
      <c r="S9" s="46" t="s">
        <v>153</v>
      </c>
      <c r="T9" s="46" t="e">
        <f t="shared" si="2"/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SEKOIS1M_Quote#0000</v>
      </c>
      <c r="G10" s="193" t="str">
        <f>_xll.ohRangeRetrieveError(F10)</f>
        <v/>
      </c>
      <c r="H10" s="30" t="s">
        <v>154</v>
      </c>
      <c r="J10" s="28"/>
      <c r="K10" s="45" t="s">
        <v>19</v>
      </c>
      <c r="L10" s="45" t="s">
        <v>163</v>
      </c>
      <c r="M10" s="45" t="s">
        <v>164</v>
      </c>
      <c r="N10" s="228" t="str">
        <f t="shared" si="1"/>
        <v>SEKAMTNS1M</v>
      </c>
      <c r="O10" s="228" t="str">
        <v>SEKAMTNS1M=HBCO</v>
      </c>
      <c r="P10" s="46">
        <v>5.5000000000000007E-2</v>
      </c>
      <c r="Q10" s="46">
        <v>8.4999999999999992E-2</v>
      </c>
      <c r="R10" s="46">
        <v>0</v>
      </c>
      <c r="S10" s="46">
        <v>0</v>
      </c>
      <c r="T10" s="46">
        <f t="shared" si="2"/>
        <v>7.0000000000000007E-2</v>
      </c>
      <c r="U10" s="231"/>
      <c r="V10" s="233">
        <v>8.2000000000000003E-2</v>
      </c>
      <c r="W10" s="231"/>
      <c r="X10" s="46">
        <v>7.0000000000000007E-2</v>
      </c>
      <c r="Y10" s="48">
        <f>_xll.qlSimpleQuoteSetValue(F10,X10/100,Trigger)</f>
        <v>0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SEKOIS2M_Quote#0000</v>
      </c>
      <c r="G11" s="193" t="str">
        <f>_xll.ohRangeRetrieveError(F11)</f>
        <v/>
      </c>
      <c r="H11" s="30" t="s">
        <v>154</v>
      </c>
      <c r="J11" s="28"/>
      <c r="K11" s="45" t="s">
        <v>18</v>
      </c>
      <c r="L11" s="45" t="s">
        <v>163</v>
      </c>
      <c r="M11" s="45" t="s">
        <v>164</v>
      </c>
      <c r="N11" s="228" t="str">
        <f t="shared" si="1"/>
        <v>SEKAMTNS2M</v>
      </c>
      <c r="O11" s="228" t="str">
        <v>SEKAMTNS2M=HBCO</v>
      </c>
      <c r="P11" s="46">
        <v>2.8999999999999998E-2</v>
      </c>
      <c r="Q11" s="46">
        <v>5.9000000000000011E-2</v>
      </c>
      <c r="R11" s="46">
        <v>0</v>
      </c>
      <c r="S11" s="46">
        <v>0</v>
      </c>
      <c r="T11" s="46">
        <f t="shared" si="2"/>
        <v>4.4000000000000004E-2</v>
      </c>
      <c r="U11" s="231"/>
      <c r="V11" s="233">
        <v>5.4999999999999993E-2</v>
      </c>
      <c r="W11" s="231"/>
      <c r="X11" s="46">
        <v>4.4000000000000004E-2</v>
      </c>
      <c r="Y11" s="48">
        <f>_xll.qlSimpleQuoteSetValue(F11,X11/100,Trigger)</f>
        <v>0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SEKOIS3M_Quote#0000</v>
      </c>
      <c r="G12" s="193" t="str">
        <f>_xll.ohRangeRetrieveError(F12)</f>
        <v/>
      </c>
      <c r="H12" s="30" t="s">
        <v>154</v>
      </c>
      <c r="J12" s="28"/>
      <c r="K12" s="45" t="s">
        <v>17</v>
      </c>
      <c r="L12" s="45" t="s">
        <v>163</v>
      </c>
      <c r="M12" s="45" t="s">
        <v>164</v>
      </c>
      <c r="N12" s="228" t="str">
        <f t="shared" si="1"/>
        <v>SEKAMTNS3M</v>
      </c>
      <c r="O12" s="228" t="str">
        <v>SEKAMTNS3M=HBCO</v>
      </c>
      <c r="P12" s="46">
        <v>1.9E-2</v>
      </c>
      <c r="Q12" s="46">
        <v>4.9000000000000002E-2</v>
      </c>
      <c r="R12" s="46">
        <v>0</v>
      </c>
      <c r="S12" s="46">
        <v>0</v>
      </c>
      <c r="T12" s="46">
        <f t="shared" si="2"/>
        <v>3.4000000000000002E-2</v>
      </c>
      <c r="U12" s="231"/>
      <c r="V12" s="233">
        <v>4.4000000000000004E-2</v>
      </c>
      <c r="W12" s="231"/>
      <c r="X12" s="46">
        <v>3.4000000000000002E-2</v>
      </c>
      <c r="Y12" s="48">
        <f>_xll.qlSimpleQuoteSetValue(F12,X12/100,Trigger)</f>
        <v>0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SEKOIS4M_Quote#0000</v>
      </c>
      <c r="G13" s="193" t="str">
        <f>_xll.ohRangeRetrieveError(F13)</f>
        <v/>
      </c>
      <c r="H13" s="30" t="s">
        <v>154</v>
      </c>
      <c r="J13" s="28"/>
      <c r="K13" s="45" t="s">
        <v>16</v>
      </c>
      <c r="L13" s="45" t="s">
        <v>163</v>
      </c>
      <c r="M13" s="45" t="s">
        <v>164</v>
      </c>
      <c r="N13" s="228" t="str">
        <f t="shared" si="1"/>
        <v>SEKAMTNS4M</v>
      </c>
      <c r="O13" s="228" t="str">
        <v>SEKAMTNS4M=HBCO</v>
      </c>
      <c r="P13" s="46">
        <v>1.3000000000000001E-2</v>
      </c>
      <c r="Q13" s="46">
        <v>4.2999999999999997E-2</v>
      </c>
      <c r="R13" s="46">
        <v>0</v>
      </c>
      <c r="S13" s="46">
        <v>0</v>
      </c>
      <c r="T13" s="46">
        <f t="shared" si="2"/>
        <v>2.7999999999999997E-2</v>
      </c>
      <c r="U13" s="231"/>
      <c r="V13" s="233">
        <v>3.8000000000000006E-2</v>
      </c>
      <c r="W13" s="231"/>
      <c r="X13" s="46">
        <v>2.7999999999999997E-2</v>
      </c>
      <c r="Y13" s="48">
        <f>_xll.qlSimpleQuoteSetValue(F13,X13/100,Trigger)</f>
        <v>0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SEKOIS5M_Quote#0000</v>
      </c>
      <c r="G14" s="193" t="str">
        <f>_xll.ohRangeRetrieveError(F14)</f>
        <v/>
      </c>
      <c r="H14" s="30" t="s">
        <v>154</v>
      </c>
      <c r="J14" s="28"/>
      <c r="K14" s="45" t="s">
        <v>15</v>
      </c>
      <c r="L14" s="45" t="s">
        <v>163</v>
      </c>
      <c r="M14" s="45" t="s">
        <v>164</v>
      </c>
      <c r="N14" s="228" t="str">
        <f t="shared" si="1"/>
        <v>SEKAMTNS5M</v>
      </c>
      <c r="O14" s="228" t="str">
        <v>SEKAMTNS5M=HBCO</v>
      </c>
      <c r="P14" s="46">
        <v>0.01</v>
      </c>
      <c r="Q14" s="46">
        <v>0.04</v>
      </c>
      <c r="R14" s="46">
        <v>0</v>
      </c>
      <c r="S14" s="46">
        <v>0</v>
      </c>
      <c r="T14" s="46">
        <f t="shared" si="2"/>
        <v>2.5000000000000001E-2</v>
      </c>
      <c r="U14" s="231"/>
      <c r="V14" s="233">
        <v>3.4000000000000002E-2</v>
      </c>
      <c r="W14" s="231"/>
      <c r="X14" s="46">
        <v>2.5000000000000001E-2</v>
      </c>
      <c r="Y14" s="48">
        <f>_xll.qlSimpleQuoteSetValue(F14,X14/100,Trigger)</f>
        <v>0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SEKOIS6M_Quote#0000</v>
      </c>
      <c r="G15" s="193" t="str">
        <f>_xll.ohRangeRetrieveError(F15)</f>
        <v/>
      </c>
      <c r="H15" s="30" t="s">
        <v>154</v>
      </c>
      <c r="J15" s="28"/>
      <c r="K15" s="45" t="s">
        <v>14</v>
      </c>
      <c r="L15" s="45" t="s">
        <v>163</v>
      </c>
      <c r="M15" s="45" t="s">
        <v>164</v>
      </c>
      <c r="N15" s="228" t="str">
        <f t="shared" si="1"/>
        <v>SEKAMTNS6M</v>
      </c>
      <c r="O15" s="228" t="str">
        <v>SEKAMTNS6M=HBCO</v>
      </c>
      <c r="P15" s="46">
        <v>6.0000000000000001E-3</v>
      </c>
      <c r="Q15" s="46">
        <v>3.5999999999999997E-2</v>
      </c>
      <c r="R15" s="46">
        <v>0</v>
      </c>
      <c r="S15" s="46">
        <v>0</v>
      </c>
      <c r="T15" s="46">
        <f t="shared" si="2"/>
        <v>2.0999999999999998E-2</v>
      </c>
      <c r="U15" s="231"/>
      <c r="V15" s="233">
        <v>3.2000000000000001E-2</v>
      </c>
      <c r="W15" s="231"/>
      <c r="X15" s="46">
        <v>2.0999999999999998E-2</v>
      </c>
      <c r="Y15" s="48">
        <f>_xll.qlSimpleQuoteSetValue(F15,X15/100,Trigger)</f>
        <v>0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SEKOIS7M_Quote#0000</v>
      </c>
      <c r="G16" s="193" t="str">
        <f>_xll.ohRangeRetrieveError(F16)</f>
        <v/>
      </c>
      <c r="H16" s="30" t="s">
        <v>154</v>
      </c>
      <c r="J16" s="28"/>
      <c r="K16" s="45" t="s">
        <v>13</v>
      </c>
      <c r="L16" s="45" t="s">
        <v>163</v>
      </c>
      <c r="M16" s="45" t="s">
        <v>164</v>
      </c>
      <c r="N16" s="228" t="str">
        <f t="shared" si="1"/>
        <v>SEKAMTNS7M</v>
      </c>
      <c r="O16" s="228" t="str">
        <v>SEKAMTNS7M=HBCO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 t="shared" si="2"/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SEKOIS8M_Quote#0000</v>
      </c>
      <c r="G17" s="193" t="str">
        <f>_xll.ohRangeRetrieveError(F17)</f>
        <v/>
      </c>
      <c r="H17" s="30" t="s">
        <v>154</v>
      </c>
      <c r="J17" s="28"/>
      <c r="K17" s="45" t="s">
        <v>12</v>
      </c>
      <c r="L17" s="45" t="s">
        <v>163</v>
      </c>
      <c r="M17" s="45" t="s">
        <v>164</v>
      </c>
      <c r="N17" s="228" t="str">
        <f t="shared" si="1"/>
        <v>SEKAMTNS8M</v>
      </c>
      <c r="O17" s="228" t="str">
        <v>SEKAMTNS8M=HBCO</v>
      </c>
      <c r="P17" s="46" t="s">
        <v>153</v>
      </c>
      <c r="Q17" s="46" t="s">
        <v>153</v>
      </c>
      <c r="R17" s="46" t="s">
        <v>153</v>
      </c>
      <c r="S17" s="46" t="s">
        <v>153</v>
      </c>
      <c r="T17" s="46" t="e">
        <f t="shared" si="2"/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SEKOIS9M_Quote#0000</v>
      </c>
      <c r="G18" s="193" t="str">
        <f>_xll.ohRangeRetrieveError(F18)</f>
        <v/>
      </c>
      <c r="H18" s="30" t="s">
        <v>154</v>
      </c>
      <c r="J18" s="28"/>
      <c r="K18" s="45" t="s">
        <v>11</v>
      </c>
      <c r="L18" s="45" t="s">
        <v>163</v>
      </c>
      <c r="M18" s="45" t="s">
        <v>164</v>
      </c>
      <c r="N18" s="228" t="str">
        <f t="shared" si="1"/>
        <v>SEKAMTNS9M</v>
      </c>
      <c r="O18" s="228" t="str">
        <v>SEKAMTNS9M=HBCO</v>
      </c>
      <c r="P18" s="46">
        <v>-0.01</v>
      </c>
      <c r="Q18" s="46">
        <v>0.02</v>
      </c>
      <c r="R18" s="46">
        <v>0</v>
      </c>
      <c r="S18" s="46">
        <v>0</v>
      </c>
      <c r="T18" s="46">
        <f t="shared" si="2"/>
        <v>5.0000000000000001E-3</v>
      </c>
      <c r="U18" s="231"/>
      <c r="V18" s="233">
        <v>2.4E-2</v>
      </c>
      <c r="W18" s="231"/>
      <c r="X18" s="46">
        <v>5.0000000000000001E-3</v>
      </c>
      <c r="Y18" s="48">
        <f>_xll.qlSimpleQuoteSetValue(F18,X18/100,Trigger)</f>
        <v>-1.5000000000000001E-4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SEKOIS10M_Quote#0000</v>
      </c>
      <c r="G19" s="193" t="str">
        <f>_xll.ohRangeRetrieveError(F19)</f>
        <v/>
      </c>
      <c r="H19" s="30" t="s">
        <v>154</v>
      </c>
      <c r="J19" s="28"/>
      <c r="K19" s="45" t="s">
        <v>10</v>
      </c>
      <c r="L19" s="45" t="s">
        <v>163</v>
      </c>
      <c r="M19" s="45" t="s">
        <v>164</v>
      </c>
      <c r="N19" s="228" t="str">
        <f t="shared" si="1"/>
        <v>SEKAMTNS10M</v>
      </c>
      <c r="O19" s="228" t="str">
        <v>SEKAMTNS10M=HBCO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 t="shared" si="2"/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SEKOIS11M_Quote#0000</v>
      </c>
      <c r="G20" s="193" t="str">
        <f>_xll.ohRangeRetrieveError(F20)</f>
        <v/>
      </c>
      <c r="H20" s="30" t="s">
        <v>154</v>
      </c>
      <c r="J20" s="28"/>
      <c r="K20" s="45" t="s">
        <v>9</v>
      </c>
      <c r="L20" s="45" t="s">
        <v>163</v>
      </c>
      <c r="M20" s="45" t="s">
        <v>164</v>
      </c>
      <c r="N20" s="228" t="str">
        <f t="shared" si="1"/>
        <v>SEKAMTNS11M</v>
      </c>
      <c r="O20" s="228" t="str">
        <v>SEKAMTNS11M=HBCO</v>
      </c>
      <c r="P20" s="46" t="s">
        <v>153</v>
      </c>
      <c r="Q20" s="46" t="s">
        <v>153</v>
      </c>
      <c r="R20" s="46" t="s">
        <v>153</v>
      </c>
      <c r="S20" s="46" t="s">
        <v>153</v>
      </c>
      <c r="T20" s="46" t="e">
        <f t="shared" si="2"/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185</v>
      </c>
      <c r="E21" s="42" t="str">
        <f t="shared" si="0"/>
        <v>SEKOIS12M_Quote</v>
      </c>
      <c r="F21" s="42" t="str">
        <f>_xll.qlSimpleQuote(E21,,RateTickValue,Permanent,Trigger,ObjectOverwrite)</f>
        <v>SEKOIS12M_Quote#0000</v>
      </c>
      <c r="G21" s="193" t="str">
        <f>_xll.ohRangeRetrieveError(F21)</f>
        <v/>
      </c>
      <c r="H21" s="30" t="s">
        <v>154</v>
      </c>
      <c r="J21" s="28"/>
      <c r="K21" s="45" t="s">
        <v>185</v>
      </c>
      <c r="L21" s="45" t="s">
        <v>163</v>
      </c>
      <c r="M21" s="45" t="s">
        <v>164</v>
      </c>
      <c r="N21" s="228" t="str">
        <f t="shared" si="1"/>
        <v>SEKAMTNS12M</v>
      </c>
      <c r="O21" s="228" t="str">
        <v>SEKAMTNS12M=HBCO</v>
      </c>
      <c r="P21" s="46">
        <v>-2.1000000000000001E-2</v>
      </c>
      <c r="Q21" s="46">
        <v>8.9999999999999993E-3</v>
      </c>
      <c r="R21" s="46">
        <v>0</v>
      </c>
      <c r="S21" s="46">
        <v>0</v>
      </c>
      <c r="T21" s="46">
        <f t="shared" si="2"/>
        <v>-6.000000000000001E-3</v>
      </c>
      <c r="U21" s="231"/>
      <c r="V21" s="233">
        <v>2.0999999999999998E-2</v>
      </c>
      <c r="W21" s="231"/>
      <c r="X21" s="46">
        <v>-6.000000000000001E-3</v>
      </c>
      <c r="Y21" s="48">
        <f>_xll.qlSimpleQuoteSetValue(F21,X21/100,Trigger)</f>
        <v>-1.5000000000000001E-4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SEKOIS1Y_Quote#0000</v>
      </c>
      <c r="G22" s="192" t="str">
        <f>_xll.ohRangeRetrieveError(F22)</f>
        <v/>
      </c>
      <c r="H22" s="30"/>
      <c r="J22" s="28"/>
      <c r="K22" s="38" t="s">
        <v>8</v>
      </c>
      <c r="L22" s="38" t="s">
        <v>163</v>
      </c>
      <c r="M22" s="38" t="s">
        <v>164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-5.0000000000000001E-3</v>
      </c>
      <c r="Q22" s="39">
        <v>0</v>
      </c>
      <c r="R22" s="39">
        <v>0</v>
      </c>
      <c r="S22" s="39">
        <v>0</v>
      </c>
      <c r="T22" s="39">
        <f t="shared" si="2"/>
        <v>-2.5000000000000001E-3</v>
      </c>
      <c r="U22" s="231"/>
      <c r="V22" s="232">
        <v>0.02</v>
      </c>
      <c r="W22" s="231"/>
      <c r="X22" s="39">
        <v>-2.5000000000000001E-3</v>
      </c>
      <c r="Y22" s="41" t="e">
        <f>_xll.qlSimpleQuoteSetValue(F22,X22/100,Trigger)</f>
        <v>#N/A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SEKOIS13M_Quote#0000</v>
      </c>
      <c r="G23" s="193" t="str">
        <f>_xll.ohRangeRetrieveError(F23)</f>
        <v/>
      </c>
      <c r="H23" s="30" t="s">
        <v>154</v>
      </c>
      <c r="J23" s="28"/>
      <c r="K23" s="45" t="s">
        <v>103</v>
      </c>
      <c r="L23" s="45" t="s">
        <v>163</v>
      </c>
      <c r="M23" s="45" t="s">
        <v>164</v>
      </c>
      <c r="N23" s="228" t="str">
        <f t="shared" si="1"/>
        <v>SEKAMTNS13M</v>
      </c>
      <c r="O23" s="228" t="str">
        <v>SEKAMTNS13M=ICAP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 t="shared" si="2"/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SEKOIS14M_Quote#0000</v>
      </c>
      <c r="G24" s="193" t="str">
        <f>_xll.ohRangeRetrieveError(F24)</f>
        <v/>
      </c>
      <c r="H24" s="30" t="s">
        <v>154</v>
      </c>
      <c r="J24" s="28"/>
      <c r="K24" s="45" t="s">
        <v>102</v>
      </c>
      <c r="L24" s="45" t="s">
        <v>163</v>
      </c>
      <c r="M24" s="45" t="s">
        <v>164</v>
      </c>
      <c r="N24" s="228" t="str">
        <f t="shared" si="1"/>
        <v>SEKAMTNS14M</v>
      </c>
      <c r="O24" s="228" t="str">
        <v>SEKAMTNS14M=ICAP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 t="shared" si="2"/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SEKOIS15M_Quote#0000</v>
      </c>
      <c r="G25" s="193" t="str">
        <f>_xll.ohRangeRetrieveError(F25)</f>
        <v/>
      </c>
      <c r="H25" s="30" t="s">
        <v>154</v>
      </c>
      <c r="J25" s="28"/>
      <c r="K25" s="45" t="s">
        <v>64</v>
      </c>
      <c r="L25" s="45" t="s">
        <v>163</v>
      </c>
      <c r="M25" s="45" t="s">
        <v>164</v>
      </c>
      <c r="N25" s="228" t="str">
        <f t="shared" si="1"/>
        <v>SEKAMTNS15M</v>
      </c>
      <c r="O25" s="228" t="str">
        <v>SEKAMTNS15M=ICAP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 t="shared" si="2"/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SEKOIS16M_Quote#0000</v>
      </c>
      <c r="G26" s="193" t="str">
        <f>_xll.ohRangeRetrieveError(F26)</f>
        <v/>
      </c>
      <c r="H26" s="30" t="s">
        <v>154</v>
      </c>
      <c r="J26" s="28"/>
      <c r="K26" s="45" t="s">
        <v>101</v>
      </c>
      <c r="L26" s="45" t="s">
        <v>163</v>
      </c>
      <c r="M26" s="45" t="s">
        <v>164</v>
      </c>
      <c r="N26" s="228" t="str">
        <f t="shared" si="1"/>
        <v>SEKAMTNS16M</v>
      </c>
      <c r="O26" s="228" t="str">
        <v>SEKAMTNS16M=ICAP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 t="shared" si="2"/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SEKOIS17M_Quote#0000</v>
      </c>
      <c r="G27" s="193" t="str">
        <f>_xll.ohRangeRetrieveError(F27)</f>
        <v/>
      </c>
      <c r="H27" s="30" t="s">
        <v>154</v>
      </c>
      <c r="J27" s="28"/>
      <c r="K27" s="45" t="s">
        <v>100</v>
      </c>
      <c r="L27" s="45" t="s">
        <v>163</v>
      </c>
      <c r="M27" s="45" t="s">
        <v>164</v>
      </c>
      <c r="N27" s="228" t="str">
        <f t="shared" si="1"/>
        <v>SEKAMTNS17M</v>
      </c>
      <c r="O27" s="228" t="str">
        <v>SEKAMTNS17M=ICAP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 t="shared" si="2"/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SEKOIS18M_Quote#0000</v>
      </c>
      <c r="G28" s="193" t="str">
        <f>_xll.ohRangeRetrieveError(F28)</f>
        <v/>
      </c>
      <c r="H28" s="30" t="s">
        <v>154</v>
      </c>
      <c r="J28" s="28"/>
      <c r="K28" s="45" t="s">
        <v>63</v>
      </c>
      <c r="L28" s="45" t="s">
        <v>163</v>
      </c>
      <c r="M28" s="45" t="s">
        <v>164</v>
      </c>
      <c r="N28" s="228" t="str">
        <f t="shared" si="1"/>
        <v>SEKAMTNS18M</v>
      </c>
      <c r="O28" s="228" t="str">
        <v>SEKAMTNS18M=ICAP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 t="shared" si="2"/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SEKOIS19M_Quote#0000</v>
      </c>
      <c r="G29" s="193" t="str">
        <f>_xll.ohRangeRetrieveError(F29)</f>
        <v/>
      </c>
      <c r="H29" s="30" t="s">
        <v>154</v>
      </c>
      <c r="J29" s="28"/>
      <c r="K29" s="45" t="s">
        <v>99</v>
      </c>
      <c r="L29" s="45" t="s">
        <v>163</v>
      </c>
      <c r="M29" s="45" t="s">
        <v>164</v>
      </c>
      <c r="N29" s="228" t="str">
        <f t="shared" si="1"/>
        <v>SEKAMTNS19M</v>
      </c>
      <c r="O29" s="228" t="str">
        <v>SEKAMTNS19M=ICAP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 t="shared" si="2"/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SEKOIS20M_Quote#0000</v>
      </c>
      <c r="G30" s="193" t="str">
        <f>_xll.ohRangeRetrieveError(F30)</f>
        <v/>
      </c>
      <c r="H30" s="30" t="s">
        <v>154</v>
      </c>
      <c r="J30" s="28"/>
      <c r="K30" s="45" t="s">
        <v>98</v>
      </c>
      <c r="L30" s="45" t="s">
        <v>163</v>
      </c>
      <c r="M30" s="45" t="s">
        <v>164</v>
      </c>
      <c r="N30" s="228" t="str">
        <f t="shared" si="1"/>
        <v>SEKAMTNS20M</v>
      </c>
      <c r="O30" s="228" t="str">
        <v>SEKAMTNS20M=ICAP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 t="shared" si="2"/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SEKOIS21M_Quote#0000</v>
      </c>
      <c r="G31" s="193" t="str">
        <f>_xll.ohRangeRetrieveError(F31)</f>
        <v/>
      </c>
      <c r="H31" s="30" t="s">
        <v>154</v>
      </c>
      <c r="J31" s="28"/>
      <c r="K31" s="45" t="s">
        <v>62</v>
      </c>
      <c r="L31" s="45" t="s">
        <v>163</v>
      </c>
      <c r="M31" s="45" t="s">
        <v>164</v>
      </c>
      <c r="N31" s="228" t="str">
        <f t="shared" si="1"/>
        <v>SEKAMTNS21M</v>
      </c>
      <c r="O31" s="228" t="str">
        <v>SEKAMTNS21M=ICAP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 t="shared" si="2"/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SEKOIS22M_Quote#0000</v>
      </c>
      <c r="G32" s="193" t="str">
        <f>_xll.ohRangeRetrieveError(F32)</f>
        <v/>
      </c>
      <c r="H32" s="30" t="s">
        <v>154</v>
      </c>
      <c r="J32" s="28"/>
      <c r="K32" s="45" t="s">
        <v>97</v>
      </c>
      <c r="L32" s="45" t="s">
        <v>163</v>
      </c>
      <c r="M32" s="45" t="s">
        <v>164</v>
      </c>
      <c r="N32" s="228" t="str">
        <f t="shared" si="1"/>
        <v>SEKAMTNS22M</v>
      </c>
      <c r="O32" s="228" t="str">
        <v>SEKAMTNS22M=ICAP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6" t="e">
        <f t="shared" si="2"/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SEKOIS23M_Quote#0000</v>
      </c>
      <c r="G33" s="193" t="str">
        <f>_xll.ohRangeRetrieveError(F33)</f>
        <v/>
      </c>
      <c r="H33" s="30" t="s">
        <v>154</v>
      </c>
      <c r="J33" s="28"/>
      <c r="K33" s="45" t="s">
        <v>96</v>
      </c>
      <c r="L33" s="45" t="s">
        <v>163</v>
      </c>
      <c r="M33" s="45" t="s">
        <v>164</v>
      </c>
      <c r="N33" s="228" t="str">
        <f t="shared" si="1"/>
        <v>SEKAMTNS23M</v>
      </c>
      <c r="O33" s="228" t="str">
        <v>SEKAMTNS23M=ICAP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 t="shared" si="2"/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SEKOIS2Y_Quote#0000</v>
      </c>
      <c r="G34" s="193" t="str">
        <f>_xll.ohRangeRetrieveError(F34)</f>
        <v/>
      </c>
      <c r="H34" s="30" t="s">
        <v>154</v>
      </c>
      <c r="J34" s="28"/>
      <c r="K34" s="45" t="s">
        <v>58</v>
      </c>
      <c r="L34" s="45" t="s">
        <v>163</v>
      </c>
      <c r="M34" s="45" t="s">
        <v>164</v>
      </c>
      <c r="N34" s="228" t="str">
        <f t="shared" si="1"/>
        <v>SEKAMTNS2Y</v>
      </c>
      <c r="O34" s="228" t="str">
        <v>SEKAMTNS2Y=ICAP</v>
      </c>
      <c r="P34" s="46">
        <v>-4.4999999999999998E-2</v>
      </c>
      <c r="Q34" s="46">
        <v>0</v>
      </c>
      <c r="R34" s="46">
        <v>0</v>
      </c>
      <c r="S34" s="46">
        <v>0</v>
      </c>
      <c r="T34" s="46">
        <f t="shared" si="2"/>
        <v>-2.2499999999999999E-2</v>
      </c>
      <c r="U34" s="231"/>
      <c r="V34" s="233">
        <v>2.2499999999999999E-2</v>
      </c>
      <c r="W34" s="231"/>
      <c r="X34" s="46">
        <v>-2.2499999999999999E-2</v>
      </c>
      <c r="Y34" s="48" t="e">
        <f>_xll.qlSimpleQuoteSetValue(F34,X34/100,Trigger)</f>
        <v>#N/A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SEKOIS27M_Quote#0000</v>
      </c>
      <c r="G35" s="193" t="str">
        <f>_xll.ohRangeRetrieveError(F35)</f>
        <v/>
      </c>
      <c r="H35" s="30" t="s">
        <v>154</v>
      </c>
      <c r="J35" s="28"/>
      <c r="K35" s="45" t="s">
        <v>95</v>
      </c>
      <c r="L35" s="45" t="s">
        <v>163</v>
      </c>
      <c r="M35" s="45" t="s">
        <v>164</v>
      </c>
      <c r="N35" s="228" t="str">
        <f t="shared" si="1"/>
        <v>SEKAMTNS27M</v>
      </c>
      <c r="O35" s="228" t="str">
        <v>SEKAMTNS27M=ICAP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 t="shared" si="2"/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SEKOIS30M_Quote#0000</v>
      </c>
      <c r="G36" s="193" t="str">
        <f>_xll.ohRangeRetrieveError(F36)</f>
        <v/>
      </c>
      <c r="H36" s="30" t="s">
        <v>154</v>
      </c>
      <c r="J36" s="28"/>
      <c r="K36" s="45" t="s">
        <v>94</v>
      </c>
      <c r="L36" s="45" t="s">
        <v>163</v>
      </c>
      <c r="M36" s="45" t="s">
        <v>164</v>
      </c>
      <c r="N36" s="228" t="str">
        <f t="shared" si="1"/>
        <v>SEKAMTNS30M</v>
      </c>
      <c r="O36" s="228" t="str">
        <v>SEKAMTNS30M=ICAP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6" t="e">
        <f t="shared" si="2"/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SEKOIS33M_Quote#0000</v>
      </c>
      <c r="G37" s="193" t="str">
        <f>_xll.ohRangeRetrieveError(F37)</f>
        <v/>
      </c>
      <c r="H37" s="30" t="s">
        <v>154</v>
      </c>
      <c r="J37" s="28"/>
      <c r="K37" s="45" t="s">
        <v>93</v>
      </c>
      <c r="L37" s="45" t="s">
        <v>163</v>
      </c>
      <c r="M37" s="45" t="s">
        <v>164</v>
      </c>
      <c r="N37" s="228" t="str">
        <f t="shared" si="1"/>
        <v>SEKAMTNS33M</v>
      </c>
      <c r="O37" s="228" t="str">
        <v>SEKAMTNS33M=ICAP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 t="shared" si="2"/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SEKOIS3Y_Quote#0000</v>
      </c>
      <c r="G38" s="193" t="str">
        <f>_xll.ohRangeRetrieveError(F38)</f>
        <v/>
      </c>
      <c r="H38" s="30" t="s">
        <v>154</v>
      </c>
      <c r="J38" s="28"/>
      <c r="K38" s="45" t="s">
        <v>57</v>
      </c>
      <c r="L38" s="45" t="s">
        <v>163</v>
      </c>
      <c r="M38" s="45" t="s">
        <v>164</v>
      </c>
      <c r="N38" s="228" t="str">
        <f t="shared" si="1"/>
        <v>SEKAMTNS3Y</v>
      </c>
      <c r="O38" s="228" t="str">
        <v>SEKAMTNS3Y=ICAP</v>
      </c>
      <c r="P38" s="46">
        <v>2.2499999999999999E-2</v>
      </c>
      <c r="Q38" s="46">
        <v>0</v>
      </c>
      <c r="R38" s="46">
        <v>0</v>
      </c>
      <c r="S38" s="46">
        <v>0</v>
      </c>
      <c r="T38" s="46">
        <f t="shared" si="2"/>
        <v>1.125E-2</v>
      </c>
      <c r="U38" s="231"/>
      <c r="V38" s="233">
        <v>0.10249999999999999</v>
      </c>
      <c r="W38" s="231"/>
      <c r="X38" s="46">
        <v>1.125E-2</v>
      </c>
      <c r="Y38" s="48">
        <f>_xll.qlSimpleQuoteSetValue(F38,X38/100,Trigger)</f>
        <v>-1.125E-4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SEKOIS39M_Quote#0000</v>
      </c>
      <c r="G39" s="193" t="str">
        <f>_xll.ohRangeRetrieveError(F39)</f>
        <v/>
      </c>
      <c r="H39" s="30" t="s">
        <v>154</v>
      </c>
      <c r="J39" s="28"/>
      <c r="K39" s="45" t="s">
        <v>92</v>
      </c>
      <c r="L39" s="45" t="s">
        <v>163</v>
      </c>
      <c r="M39" s="45" t="s">
        <v>164</v>
      </c>
      <c r="N39" s="228" t="str">
        <f t="shared" si="1"/>
        <v>SEKAMTNS39M</v>
      </c>
      <c r="O39" s="228" t="str">
        <v>SEKAMTNS39M=ICAP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 t="shared" si="2"/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3">Currency&amp;$C40&amp;$D40&amp;QuoteSuffix</f>
        <v>SEKOIS42M_Quote</v>
      </c>
      <c r="F40" s="42" t="str">
        <f>_xll.qlSimpleQuote(E40,,RateTickValue,Permanent,Trigger,ObjectOverwrite)</f>
        <v>SEKOIS42M_Quote#0000</v>
      </c>
      <c r="G40" s="193" t="str">
        <f>_xll.ohRangeRetrieveError(F40)</f>
        <v/>
      </c>
      <c r="H40" s="30" t="s">
        <v>154</v>
      </c>
      <c r="J40" s="28"/>
      <c r="K40" s="45" t="s">
        <v>91</v>
      </c>
      <c r="L40" s="45" t="s">
        <v>163</v>
      </c>
      <c r="M40" s="45" t="s">
        <v>164</v>
      </c>
      <c r="N40" s="228" t="str">
        <f t="shared" ref="N40:N61" si="4">Currency&amp;L40&amp;M40&amp;K40</f>
        <v>SEKAMTNS42M</v>
      </c>
      <c r="O40" s="228" t="str">
        <v>SEKAMTNS42M=ICAP</v>
      </c>
      <c r="P40" s="46" t="s">
        <v>153</v>
      </c>
      <c r="Q40" s="46" t="s">
        <v>153</v>
      </c>
      <c r="R40" s="46" t="s">
        <v>153</v>
      </c>
      <c r="S40" s="46" t="s">
        <v>153</v>
      </c>
      <c r="T40" s="46" t="e">
        <f t="shared" si="2"/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3"/>
        <v>SEKOIS45M_Quote</v>
      </c>
      <c r="F41" s="42" t="str">
        <f>_xll.qlSimpleQuote(E41,,RateTickValue,Permanent,Trigger,ObjectOverwrite)</f>
        <v>SEKOIS45M_Quote#0000</v>
      </c>
      <c r="G41" s="193" t="str">
        <f>_xll.ohRangeRetrieveError(F41)</f>
        <v/>
      </c>
      <c r="H41" s="30" t="s">
        <v>154</v>
      </c>
      <c r="J41" s="28"/>
      <c r="K41" s="45" t="s">
        <v>90</v>
      </c>
      <c r="L41" s="45" t="s">
        <v>163</v>
      </c>
      <c r="M41" s="45" t="s">
        <v>164</v>
      </c>
      <c r="N41" s="228" t="str">
        <f t="shared" si="4"/>
        <v>SEKAMTNS45M</v>
      </c>
      <c r="O41" s="228" t="str">
        <v>SEKAMTNS45M=ICAP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 t="shared" si="2"/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3"/>
        <v>SEKOIS4Y_Quote</v>
      </c>
      <c r="F42" s="42" t="str">
        <f>_xll.qlSimpleQuote(E42,,RateTickValue,Permanent,Trigger,ObjectOverwrite)</f>
        <v>SEKOIS4Y_Quote#0000</v>
      </c>
      <c r="G42" s="193" t="str">
        <f>_xll.ohRangeRetrieveError(F42)</f>
        <v/>
      </c>
      <c r="H42" s="30" t="s">
        <v>154</v>
      </c>
      <c r="J42" s="28"/>
      <c r="K42" s="45" t="s">
        <v>56</v>
      </c>
      <c r="L42" s="45" t="s">
        <v>163</v>
      </c>
      <c r="M42" s="45" t="s">
        <v>164</v>
      </c>
      <c r="N42" s="228" t="str">
        <f t="shared" si="4"/>
        <v>SEKAMTNS4Y</v>
      </c>
      <c r="O42" s="228" t="str">
        <v>SEKAMTNS4Y=ICAP</v>
      </c>
      <c r="P42" s="46">
        <v>0.1125</v>
      </c>
      <c r="Q42" s="46">
        <v>0</v>
      </c>
      <c r="R42" s="46">
        <v>0</v>
      </c>
      <c r="S42" s="46">
        <v>0</v>
      </c>
      <c r="T42" s="46">
        <f t="shared" si="2"/>
        <v>5.6250000000000001E-2</v>
      </c>
      <c r="U42" s="231"/>
      <c r="V42" s="233">
        <v>0.20249999999999999</v>
      </c>
      <c r="W42" s="231"/>
      <c r="X42" s="46">
        <v>5.6250000000000001E-2</v>
      </c>
      <c r="Y42" s="48">
        <f>_xll.qlSimpleQuoteSetValue(F42,X42/100,Trigger)</f>
        <v>-5.6250000000000007E-4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3"/>
        <v>SEKOIS51M_Quote</v>
      </c>
      <c r="F43" s="42" t="str">
        <f>_xll.qlSimpleQuote(E43,,RateTickValue,Permanent,Trigger,ObjectOverwrite)</f>
        <v>SEKOIS51M_Quote#0000</v>
      </c>
      <c r="G43" s="193" t="str">
        <f>_xll.ohRangeRetrieveError(F43)</f>
        <v/>
      </c>
      <c r="H43" s="30" t="s">
        <v>154</v>
      </c>
      <c r="J43" s="28"/>
      <c r="K43" s="45" t="s">
        <v>89</v>
      </c>
      <c r="L43" s="45" t="s">
        <v>163</v>
      </c>
      <c r="M43" s="45" t="s">
        <v>164</v>
      </c>
      <c r="N43" s="228" t="str">
        <f t="shared" si="4"/>
        <v>SEKAMTNS51M</v>
      </c>
      <c r="O43" s="228" t="str">
        <v>SEKAMTNS51M=ICAP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 t="shared" si="2"/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3"/>
        <v>SEKOIS54M_Quote</v>
      </c>
      <c r="F44" s="42" t="str">
        <f>_xll.qlSimpleQuote(E44,,RateTickValue,Permanent,Trigger,ObjectOverwrite)</f>
        <v>SEKOIS54M_Quote#0000</v>
      </c>
      <c r="G44" s="193" t="str">
        <f>_xll.ohRangeRetrieveError(F44)</f>
        <v/>
      </c>
      <c r="H44" s="30" t="s">
        <v>154</v>
      </c>
      <c r="J44" s="28"/>
      <c r="K44" s="45" t="s">
        <v>88</v>
      </c>
      <c r="L44" s="45" t="s">
        <v>163</v>
      </c>
      <c r="M44" s="45" t="s">
        <v>164</v>
      </c>
      <c r="N44" s="228" t="str">
        <f t="shared" si="4"/>
        <v>SEKAMTNS54M</v>
      </c>
      <c r="O44" s="228" t="str">
        <v>SEKAMTNS54M=ICAP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6" t="e">
        <f t="shared" si="2"/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3"/>
        <v>SEKOIS57M_Quote</v>
      </c>
      <c r="F45" s="42" t="str">
        <f>_xll.qlSimpleQuote(E45,,RateTickValue,Permanent,Trigger,ObjectOverwrite)</f>
        <v>SEKOIS57M_Quote#0000</v>
      </c>
      <c r="G45" s="193" t="str">
        <f>_xll.ohRangeRetrieveError(F45)</f>
        <v/>
      </c>
      <c r="H45" s="30" t="s">
        <v>154</v>
      </c>
      <c r="J45" s="28"/>
      <c r="K45" s="45" t="s">
        <v>87</v>
      </c>
      <c r="L45" s="45" t="s">
        <v>163</v>
      </c>
      <c r="M45" s="45" t="s">
        <v>164</v>
      </c>
      <c r="N45" s="228" t="str">
        <f t="shared" si="4"/>
        <v>SEKAMTNS57M</v>
      </c>
      <c r="O45" s="228" t="str">
        <v>SEKAMTNS57M=ICAP</v>
      </c>
      <c r="P45" s="46" t="s">
        <v>153</v>
      </c>
      <c r="Q45" s="46" t="s">
        <v>153</v>
      </c>
      <c r="R45" s="46" t="s">
        <v>153</v>
      </c>
      <c r="S45" s="46" t="s">
        <v>153</v>
      </c>
      <c r="T45" s="46" t="e">
        <f t="shared" si="2"/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3"/>
        <v>SEKOIS5Y_Quote</v>
      </c>
      <c r="F46" s="42" t="str">
        <f>_xll.qlSimpleQuote(E46,,RateTickValue,Permanent,Trigger,ObjectOverwrite)</f>
        <v>SEKOIS5Y_Quote#0000</v>
      </c>
      <c r="G46" s="193" t="str">
        <f>_xll.ohRangeRetrieveError(F46)</f>
        <v/>
      </c>
      <c r="H46" s="30" t="s">
        <v>154</v>
      </c>
      <c r="J46" s="28"/>
      <c r="K46" s="45" t="s">
        <v>55</v>
      </c>
      <c r="L46" s="45" t="s">
        <v>163</v>
      </c>
      <c r="M46" s="45" t="s">
        <v>164</v>
      </c>
      <c r="N46" s="228" t="str">
        <f t="shared" si="4"/>
        <v>SEKAMTNS5Y</v>
      </c>
      <c r="O46" s="228" t="str">
        <v>SEKAMTNS5Y=ICAP</v>
      </c>
      <c r="P46" s="46">
        <v>0.23500000000000001</v>
      </c>
      <c r="Q46" s="46">
        <v>0</v>
      </c>
      <c r="R46" s="46">
        <v>0</v>
      </c>
      <c r="S46" s="46">
        <v>0</v>
      </c>
      <c r="T46" s="46">
        <f t="shared" si="2"/>
        <v>0.11750000000000001</v>
      </c>
      <c r="U46" s="231"/>
      <c r="V46" s="233">
        <v>0.32750000000000001</v>
      </c>
      <c r="W46" s="231"/>
      <c r="X46" s="46">
        <v>0.11750000000000001</v>
      </c>
      <c r="Y46" s="48">
        <f>_xll.qlSimpleQuoteSetValue(F46,X46/100,Trigger)</f>
        <v>-1.175E-3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3"/>
        <v>SEKOIS6Y_Quote</v>
      </c>
      <c r="F47" s="42" t="str">
        <f>_xll.qlSimpleQuote(E47,,RateTickValue,Permanent,Trigger,ObjectOverwrite)</f>
        <v>SEKOIS6Y_Quote#0000</v>
      </c>
      <c r="G47" s="193" t="str">
        <f>_xll.ohRangeRetrieveError(F47)</f>
        <v/>
      </c>
      <c r="H47" s="30" t="s">
        <v>154</v>
      </c>
      <c r="J47" s="28"/>
      <c r="K47" s="45" t="s">
        <v>54</v>
      </c>
      <c r="L47" s="45" t="s">
        <v>163</v>
      </c>
      <c r="M47" s="45" t="s">
        <v>164</v>
      </c>
      <c r="N47" s="228" t="str">
        <f t="shared" si="4"/>
        <v>SEKAMTNS6Y</v>
      </c>
      <c r="O47" s="228" t="str">
        <v>SEKAMTNS6Y=ICAP</v>
      </c>
      <c r="P47" s="46">
        <v>0.36249999999999999</v>
      </c>
      <c r="Q47" s="46">
        <v>0</v>
      </c>
      <c r="R47" s="46">
        <v>0</v>
      </c>
      <c r="S47" s="46">
        <v>0</v>
      </c>
      <c r="T47" s="46">
        <f t="shared" si="2"/>
        <v>0.18124999999999999</v>
      </c>
      <c r="U47" s="231"/>
      <c r="V47" s="233">
        <v>0.45750000000000002</v>
      </c>
      <c r="W47" s="231"/>
      <c r="X47" s="46">
        <v>0.18124999999999999</v>
      </c>
      <c r="Y47" s="48">
        <f>_xll.qlSimpleQuoteSetValue(F47,X47/100,Trigger)</f>
        <v>-1.8124999999999999E-3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3"/>
        <v>SEKOIS7Y_Quote</v>
      </c>
      <c r="F48" s="42" t="str">
        <f>_xll.qlSimpleQuote(E48,,RateTickValue,Permanent,Trigger,ObjectOverwrite)</f>
        <v>SEKOIS7Y_Quote#0000</v>
      </c>
      <c r="G48" s="193" t="str">
        <f>_xll.ohRangeRetrieveError(F48)</f>
        <v/>
      </c>
      <c r="H48" s="30" t="s">
        <v>154</v>
      </c>
      <c r="J48" s="28"/>
      <c r="K48" s="45" t="s">
        <v>53</v>
      </c>
      <c r="L48" s="45" t="s">
        <v>163</v>
      </c>
      <c r="M48" s="45" t="s">
        <v>164</v>
      </c>
      <c r="N48" s="228" t="str">
        <f t="shared" si="4"/>
        <v>SEKAMTNS7Y</v>
      </c>
      <c r="O48" s="228" t="str">
        <v>SEKAMTNS7Y=ICAP</v>
      </c>
      <c r="P48" s="46">
        <v>0.48499999999999999</v>
      </c>
      <c r="Q48" s="46">
        <v>0</v>
      </c>
      <c r="R48" s="46">
        <v>0</v>
      </c>
      <c r="S48" s="46">
        <v>0</v>
      </c>
      <c r="T48" s="46">
        <f t="shared" si="2"/>
        <v>0.24249999999999999</v>
      </c>
      <c r="U48" s="231"/>
      <c r="V48" s="233">
        <v>0.57999999999999996</v>
      </c>
      <c r="W48" s="231"/>
      <c r="X48" s="46">
        <v>0.24249999999999999</v>
      </c>
      <c r="Y48" s="48">
        <f>_xll.qlSimpleQuoteSetValue(F48,X48/100,Trigger)</f>
        <v>-2.4250000000000001E-3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3"/>
        <v>SEKOIS8Y_Quote</v>
      </c>
      <c r="F49" s="42" t="str">
        <f>_xll.qlSimpleQuote(E49,,RateTickValue,Permanent,Trigger,ObjectOverwrite)</f>
        <v>SEKOIS8Y_Quote#0000</v>
      </c>
      <c r="G49" s="193" t="str">
        <f>_xll.ohRangeRetrieveError(F49)</f>
        <v/>
      </c>
      <c r="H49" s="30" t="s">
        <v>154</v>
      </c>
      <c r="J49" s="28"/>
      <c r="K49" s="45" t="s">
        <v>52</v>
      </c>
      <c r="L49" s="45" t="s">
        <v>163</v>
      </c>
      <c r="M49" s="45" t="s">
        <v>164</v>
      </c>
      <c r="N49" s="228" t="str">
        <f t="shared" si="4"/>
        <v>SEKAMTNS8Y</v>
      </c>
      <c r="O49" s="228" t="str">
        <v>SEKAMTNS8Y=ICAP</v>
      </c>
      <c r="P49" s="46">
        <v>0.59749999999999992</v>
      </c>
      <c r="Q49" s="46">
        <v>0</v>
      </c>
      <c r="R49" s="46">
        <v>0</v>
      </c>
      <c r="S49" s="46">
        <v>0</v>
      </c>
      <c r="T49" s="46">
        <f t="shared" si="2"/>
        <v>0.29874999999999996</v>
      </c>
      <c r="U49" s="231"/>
      <c r="V49" s="233">
        <v>0.6875</v>
      </c>
      <c r="W49" s="231"/>
      <c r="X49" s="46">
        <v>0.29874999999999996</v>
      </c>
      <c r="Y49" s="48">
        <f>_xll.qlSimpleQuoteSetValue(F49,X49/100,Trigger)</f>
        <v>-2.9874999999999997E-3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3"/>
        <v>SEKOIS9Y_Quote</v>
      </c>
      <c r="F50" s="42" t="str">
        <f>_xll.qlSimpleQuote(E50,,RateTickValue,Permanent,Trigger,ObjectOverwrite)</f>
        <v>SEKOIS9Y_Quote#0000</v>
      </c>
      <c r="G50" s="193" t="str">
        <f>_xll.ohRangeRetrieveError(F50)</f>
        <v/>
      </c>
      <c r="H50" s="30" t="s">
        <v>154</v>
      </c>
      <c r="J50" s="28"/>
      <c r="K50" s="45" t="s">
        <v>51</v>
      </c>
      <c r="L50" s="45" t="s">
        <v>163</v>
      </c>
      <c r="M50" s="45" t="s">
        <v>164</v>
      </c>
      <c r="N50" s="228" t="str">
        <f t="shared" si="4"/>
        <v>SEKAMTNS9Y</v>
      </c>
      <c r="O50" s="228" t="str">
        <v>SEKAMTNS9Y=ICAP</v>
      </c>
      <c r="P50" s="46">
        <v>0.69500000000000006</v>
      </c>
      <c r="Q50" s="46">
        <v>0</v>
      </c>
      <c r="R50" s="46">
        <v>0</v>
      </c>
      <c r="S50" s="46">
        <v>0</v>
      </c>
      <c r="T50" s="46">
        <f t="shared" si="2"/>
        <v>0.34750000000000003</v>
      </c>
      <c r="U50" s="231"/>
      <c r="V50" s="233">
        <v>0.78249999999999997</v>
      </c>
      <c r="W50" s="231"/>
      <c r="X50" s="46">
        <v>0.34750000000000003</v>
      </c>
      <c r="Y50" s="48">
        <f>_xll.qlSimpleQuoteSetValue(F50,X50/100,Trigger)</f>
        <v>-3.4750000000000002E-3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3"/>
        <v>SEKOIS10Y_Quote</v>
      </c>
      <c r="F51" s="42" t="str">
        <f>_xll.qlSimpleQuote(E51,,RateTickValue,Permanent,Trigger,ObjectOverwrite)</f>
        <v>SEKOIS10Y_Quote#0000</v>
      </c>
      <c r="G51" s="193" t="str">
        <f>_xll.ohRangeRetrieveError(F51)</f>
        <v/>
      </c>
      <c r="H51" s="30" t="s">
        <v>154</v>
      </c>
      <c r="J51" s="28"/>
      <c r="K51" s="45" t="s">
        <v>50</v>
      </c>
      <c r="L51" s="45" t="s">
        <v>163</v>
      </c>
      <c r="M51" s="45" t="s">
        <v>164</v>
      </c>
      <c r="N51" s="228" t="str">
        <f t="shared" si="4"/>
        <v>SEKAMTNS10Y</v>
      </c>
      <c r="O51" s="228" t="str">
        <v>SEKAMTNS10Y=ICAP</v>
      </c>
      <c r="P51" s="46">
        <v>0.78249999999999997</v>
      </c>
      <c r="Q51" s="46">
        <v>0</v>
      </c>
      <c r="R51" s="46">
        <v>0</v>
      </c>
      <c r="S51" s="46">
        <v>0</v>
      </c>
      <c r="T51" s="46">
        <f t="shared" si="2"/>
        <v>0.39124999999999999</v>
      </c>
      <c r="U51" s="231"/>
      <c r="V51" s="233">
        <v>0.86999999999999988</v>
      </c>
      <c r="W51" s="231"/>
      <c r="X51" s="46">
        <v>0.39124999999999999</v>
      </c>
      <c r="Y51" s="48">
        <f>_xll.qlSimpleQuoteSetValue(F51,X51/100,Trigger)</f>
        <v>-3.9125000000000002E-3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3"/>
        <v>SEKOIS12Y_Quote</v>
      </c>
      <c r="F52" s="42" t="str">
        <f>_xll.qlSimpleQuote(E52,,RateTickValue,Permanent,Trigger,ObjectOverwrite)</f>
        <v>SEKOIS12Y_Quote#0000</v>
      </c>
      <c r="G52" s="193" t="str">
        <f>_xll.ohRangeRetrieveError(F52)</f>
        <v/>
      </c>
      <c r="H52" s="30" t="s">
        <v>154</v>
      </c>
      <c r="J52" s="28"/>
      <c r="K52" s="45" t="s">
        <v>48</v>
      </c>
      <c r="L52" s="45" t="s">
        <v>163</v>
      </c>
      <c r="M52" s="45" t="s">
        <v>164</v>
      </c>
      <c r="N52" s="228" t="str">
        <f t="shared" si="4"/>
        <v>SEKAMTNS12Y</v>
      </c>
      <c r="O52" s="228" t="str">
        <v>SEKAMTNS12Y=ICAP</v>
      </c>
      <c r="P52" s="46">
        <v>0.92749999999999999</v>
      </c>
      <c r="Q52" s="46">
        <v>0</v>
      </c>
      <c r="R52" s="46">
        <v>0</v>
      </c>
      <c r="S52" s="46">
        <v>0</v>
      </c>
      <c r="T52" s="46">
        <f t="shared" si="2"/>
        <v>0.46375</v>
      </c>
      <c r="U52" s="231"/>
      <c r="V52" s="233">
        <v>1.02</v>
      </c>
      <c r="W52" s="231"/>
      <c r="X52" s="46">
        <v>0.46375</v>
      </c>
      <c r="Y52" s="48">
        <f>_xll.qlSimpleQuoteSetValue(F52,X52/100,Trigger)</f>
        <v>-4.6375000000000001E-3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3"/>
        <v>SEKOIS15Y_Quote</v>
      </c>
      <c r="F53" s="42" t="str">
        <f>_xll.qlSimpleQuote(E53,,RateTickValue,Permanent,Trigger,ObjectOverwrite)</f>
        <v>SEKOIS15Y_Quote#0000</v>
      </c>
      <c r="G53" s="193" t="str">
        <f>_xll.ohRangeRetrieveError(F53)</f>
        <v/>
      </c>
      <c r="H53" s="30" t="s">
        <v>154</v>
      </c>
      <c r="J53" s="28"/>
      <c r="K53" s="45" t="s">
        <v>45</v>
      </c>
      <c r="L53" s="45" t="s">
        <v>163</v>
      </c>
      <c r="M53" s="45" t="s">
        <v>164</v>
      </c>
      <c r="N53" s="228" t="str">
        <f t="shared" si="4"/>
        <v>SEKAMTNS15Y</v>
      </c>
      <c r="O53" s="228" t="str">
        <v>SEKAMTNS15Y=ICAP</v>
      </c>
      <c r="P53" s="46">
        <v>1.1025</v>
      </c>
      <c r="Q53" s="46">
        <v>0</v>
      </c>
      <c r="R53" s="46">
        <v>0</v>
      </c>
      <c r="S53" s="46">
        <v>0</v>
      </c>
      <c r="T53" s="46">
        <f t="shared" si="2"/>
        <v>0.55125000000000002</v>
      </c>
      <c r="U53" s="231"/>
      <c r="V53" s="233">
        <v>1.1950000000000001</v>
      </c>
      <c r="W53" s="231"/>
      <c r="X53" s="46">
        <v>0.55125000000000002</v>
      </c>
      <c r="Y53" s="48">
        <f>_xll.qlSimpleQuoteSetValue(F53,X53/100,Trigger)</f>
        <v>-5.5125E-3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3"/>
        <v>SEKOIS20Y_Quote</v>
      </c>
      <c r="F54" s="42" t="str">
        <f>_xll.qlSimpleQuote(E54,,RateTickValue,Permanent,Trigger,ObjectOverwrite)</f>
        <v>SEKOIS20Y_Quote#0000</v>
      </c>
      <c r="G54" s="193" t="str">
        <f>_xll.ohRangeRetrieveError(F54)</f>
        <v/>
      </c>
      <c r="H54" s="30" t="s">
        <v>154</v>
      </c>
      <c r="J54" s="28"/>
      <c r="K54" s="45" t="s">
        <v>40</v>
      </c>
      <c r="L54" s="45" t="s">
        <v>163</v>
      </c>
      <c r="M54" s="45" t="s">
        <v>164</v>
      </c>
      <c r="N54" s="228" t="str">
        <f t="shared" si="4"/>
        <v>SEKAMTNS20Y</v>
      </c>
      <c r="O54" s="228" t="str">
        <v>SEKAMTNS20Y=ICAP</v>
      </c>
      <c r="P54" s="46">
        <v>1.2925</v>
      </c>
      <c r="Q54" s="46">
        <v>0</v>
      </c>
      <c r="R54" s="46">
        <v>0</v>
      </c>
      <c r="S54" s="46">
        <v>0</v>
      </c>
      <c r="T54" s="46">
        <f t="shared" si="2"/>
        <v>0.64624999999999999</v>
      </c>
      <c r="U54" s="231"/>
      <c r="V54" s="233">
        <v>1.3900000000000001</v>
      </c>
      <c r="W54" s="231"/>
      <c r="X54" s="46">
        <v>0.64624999999999999</v>
      </c>
      <c r="Y54" s="48">
        <f>_xll.qlSimpleQuoteSetValue(F54,X54/100,Trigger)</f>
        <v>-6.4624999999999995E-3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3"/>
        <v>SEKOIS25Y_Quote</v>
      </c>
      <c r="F55" s="42" t="str">
        <f>_xll.qlSimpleQuote(E55,,RateTickValue,Permanent,Trigger,ObjectOverwrite)</f>
        <v>SEKOIS25Y_Quote#0000</v>
      </c>
      <c r="G55" s="193" t="str">
        <f>_xll.ohRangeRetrieveError(F55)</f>
        <v/>
      </c>
      <c r="H55" s="30" t="s">
        <v>154</v>
      </c>
      <c r="J55" s="28"/>
      <c r="K55" s="45" t="s">
        <v>35</v>
      </c>
      <c r="L55" s="45" t="s">
        <v>163</v>
      </c>
      <c r="M55" s="45" t="s">
        <v>164</v>
      </c>
      <c r="N55" s="228" t="str">
        <f t="shared" si="4"/>
        <v>SEKAMTNS25Y</v>
      </c>
      <c r="O55" s="228" t="str">
        <v>SEKAMTNS25Y=ICAP</v>
      </c>
      <c r="P55" s="46">
        <v>1.3674999999999999</v>
      </c>
      <c r="Q55" s="46">
        <v>0</v>
      </c>
      <c r="R55" s="46">
        <v>0</v>
      </c>
      <c r="S55" s="46">
        <v>0</v>
      </c>
      <c r="T55" s="46">
        <f t="shared" si="2"/>
        <v>0.68374999999999997</v>
      </c>
      <c r="U55" s="231"/>
      <c r="V55" s="233">
        <v>1.4675</v>
      </c>
      <c r="W55" s="231"/>
      <c r="X55" s="46">
        <v>0.68374999999999997</v>
      </c>
      <c r="Y55" s="48">
        <f>_xll.qlSimpleQuoteSetValue(F55,X55/100,Trigger)</f>
        <v>-6.8374999999999998E-3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3"/>
        <v>SEKOIS27Y_Quote</v>
      </c>
      <c r="F56" s="42" t="str">
        <f>_xll.qlSimpleQuote(E56,,RateTickValue,Permanent,Trigger,ObjectOverwrite)</f>
        <v>SEKOIS27Y_Quote#0000</v>
      </c>
      <c r="G56" s="193" t="str">
        <f>_xll.ohRangeRetrieveError(F56)</f>
        <v/>
      </c>
      <c r="H56" s="30" t="s">
        <v>154</v>
      </c>
      <c r="J56" s="28"/>
      <c r="K56" s="45" t="s">
        <v>33</v>
      </c>
      <c r="L56" s="45" t="s">
        <v>163</v>
      </c>
      <c r="M56" s="45" t="s">
        <v>164</v>
      </c>
      <c r="N56" s="228" t="str">
        <f t="shared" si="4"/>
        <v>SEKAMTNS27Y</v>
      </c>
      <c r="O56" s="228" t="str">
        <v>SEKAMTNS27Y=ICAP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 t="shared" si="2"/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3"/>
        <v>SEKOIS30Y_Quote</v>
      </c>
      <c r="F57" s="42" t="str">
        <f>_xll.qlSimpleQuote(E57,,RateTickValue,Permanent,Trigger,ObjectOverwrite)</f>
        <v>SEKOIS30Y_Quote#0000</v>
      </c>
      <c r="G57" s="193" t="str">
        <f>_xll.ohRangeRetrieveError(F57)</f>
        <v/>
      </c>
      <c r="H57" s="30" t="s">
        <v>154</v>
      </c>
      <c r="J57" s="28"/>
      <c r="K57" s="45" t="s">
        <v>30</v>
      </c>
      <c r="L57" s="45" t="s">
        <v>163</v>
      </c>
      <c r="M57" s="45" t="s">
        <v>164</v>
      </c>
      <c r="N57" s="228" t="str">
        <f t="shared" si="4"/>
        <v>SEKAMTNS30Y</v>
      </c>
      <c r="O57" s="228" t="str">
        <v>SEKAMTNS30Y=ICAP</v>
      </c>
      <c r="P57" s="46">
        <v>1.3900000000000001</v>
      </c>
      <c r="Q57" s="46">
        <v>0</v>
      </c>
      <c r="R57" s="46">
        <v>0</v>
      </c>
      <c r="S57" s="46">
        <v>0</v>
      </c>
      <c r="T57" s="46">
        <f t="shared" si="2"/>
        <v>0.69500000000000006</v>
      </c>
      <c r="U57" s="231"/>
      <c r="V57" s="233">
        <v>1.49</v>
      </c>
      <c r="W57" s="231"/>
      <c r="X57" s="46">
        <v>0.69500000000000006</v>
      </c>
      <c r="Y57" s="48">
        <f>_xll.qlSimpleQuoteSetValue(F57,X57/100,Trigger)</f>
        <v>-6.9500000000000004E-3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3"/>
        <v>SEKOIS35Y_Quote</v>
      </c>
      <c r="F58" s="42" t="str">
        <f>_xll.qlSimpleQuote(E58,,RateTickValue,Permanent,Trigger,ObjectOverwrite)</f>
        <v>SEKOIS35Y_Quote#0000</v>
      </c>
      <c r="G58" s="193" t="str">
        <f>_xll.ohRangeRetrieveError(F58)</f>
        <v/>
      </c>
      <c r="H58" s="30" t="s">
        <v>154</v>
      </c>
      <c r="J58" s="28"/>
      <c r="K58" s="45" t="s">
        <v>29</v>
      </c>
      <c r="L58" s="45" t="s">
        <v>163</v>
      </c>
      <c r="M58" s="45" t="s">
        <v>164</v>
      </c>
      <c r="N58" s="228" t="str">
        <f t="shared" si="4"/>
        <v>SEKAMTNS35Y</v>
      </c>
      <c r="O58" s="228" t="str">
        <v>SEKAMTNS35Y=ICAP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 t="shared" si="2"/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3"/>
        <v>SEKOIS40Y_Quote</v>
      </c>
      <c r="F59" s="42" t="str">
        <f>_xll.qlSimpleQuote(E59,,RateTickValue,Permanent,Trigger,ObjectOverwrite)</f>
        <v>SEKOIS40Y_Quote#0000</v>
      </c>
      <c r="G59" s="193" t="str">
        <f>_xll.ohRangeRetrieveError(F59)</f>
        <v/>
      </c>
      <c r="H59" s="30" t="s">
        <v>154</v>
      </c>
      <c r="J59" s="28"/>
      <c r="K59" s="45" t="s">
        <v>28</v>
      </c>
      <c r="L59" s="45" t="s">
        <v>163</v>
      </c>
      <c r="M59" s="45" t="s">
        <v>164</v>
      </c>
      <c r="N59" s="228" t="str">
        <f t="shared" si="4"/>
        <v>SEKAMTNS40Y</v>
      </c>
      <c r="O59" s="228" t="str">
        <v>SEKAMTNS40Y=ICAP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6" t="e">
        <f t="shared" si="2"/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3"/>
        <v>SEKOIS45Y_Quote</v>
      </c>
      <c r="F60" s="42" t="str">
        <f>_xll.qlSimpleQuote(E60,,RateTickValue,Permanent,Trigger,ObjectOverwrite)</f>
        <v>SEKOIS45Y_Quote#0000</v>
      </c>
      <c r="G60" s="193" t="str">
        <f>_xll.ohRangeRetrieveError(F60)</f>
        <v/>
      </c>
      <c r="H60" s="30" t="s">
        <v>154</v>
      </c>
      <c r="J60" s="28"/>
      <c r="K60" s="45" t="s">
        <v>27</v>
      </c>
      <c r="L60" s="45" t="s">
        <v>163</v>
      </c>
      <c r="M60" s="45" t="s">
        <v>164</v>
      </c>
      <c r="N60" s="228" t="str">
        <f t="shared" si="4"/>
        <v>SEKAMTNS45Y</v>
      </c>
      <c r="O60" s="228" t="str">
        <v>SEKAMTNS45Y=ICAP</v>
      </c>
      <c r="P60" s="46" t="s">
        <v>153</v>
      </c>
      <c r="Q60" s="46" t="s">
        <v>153</v>
      </c>
      <c r="R60" s="46" t="s">
        <v>153</v>
      </c>
      <c r="S60" s="46" t="s">
        <v>153</v>
      </c>
      <c r="T60" s="46" t="e">
        <f t="shared" si="2"/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3"/>
        <v>SEKOIS50Y_Quote</v>
      </c>
      <c r="F61" s="49" t="str">
        <f>_xll.qlSimpleQuote(E61,,RateTickValue,Permanent,Trigger,ObjectOverwrite)</f>
        <v>SEKOIS50Y_Quote#0000</v>
      </c>
      <c r="G61" s="194" t="str">
        <f>_xll.ohRangeRetrieveError(F61)</f>
        <v/>
      </c>
      <c r="H61" s="30" t="s">
        <v>154</v>
      </c>
      <c r="J61" s="28"/>
      <c r="K61" s="52" t="s">
        <v>26</v>
      </c>
      <c r="L61" s="52" t="s">
        <v>163</v>
      </c>
      <c r="M61" s="52" t="s">
        <v>164</v>
      </c>
      <c r="N61" s="229" t="str">
        <f t="shared" si="4"/>
        <v>SEKAMTNS50Y</v>
      </c>
      <c r="O61" s="229" t="str">
        <v>SEKAMTNS50Y=ICAP</v>
      </c>
      <c r="P61" s="53" t="s">
        <v>153</v>
      </c>
      <c r="Q61" s="53" t="s">
        <v>153</v>
      </c>
      <c r="R61" s="53" t="s">
        <v>153</v>
      </c>
      <c r="S61" s="53" t="s">
        <v>153</v>
      </c>
      <c r="T61" s="53" t="e">
        <f t="shared" si="2"/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: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K2" sqref="K2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7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10:28:55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IF(ISERROR(AVERAGE(Q6,R6)),#NUM!,AVERAGE(Q6,R6))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 t="shared" si="0"/>
        <v>SEKAB3S2W_Quote</v>
      </c>
      <c r="G7" s="42" t="str">
        <f>_xll.qlSimpleQuote(F7,,RateTickValue,Permanent,Trigger,ObjectOverwrite)</f>
        <v>SEKAB3S2W_Quote#0000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1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IF(ISERROR(AVERAGE(Q7,R7)),#NUM!,AVERAGE(Q7,R7))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 t="shared" si="0"/>
        <v>SEKAB3S3W_Quote</v>
      </c>
      <c r="G8" s="42" t="str">
        <f>_xll.qlSimpleQuote(F8,,RateTickValue,Permanent,Trigger,ObjectOverwrite)</f>
        <v>SEKAB3S3W_Quote#0000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1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 t="shared" si="0"/>
        <v>SEKAB3S1M_Quote</v>
      </c>
      <c r="G9" s="42" t="str">
        <f>_xll.qlSimpleQuote(F9,,RateTickValue,Permanent,Trigger,ObjectOverwrite)</f>
        <v>SEKAB3S1M_Quote#0000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1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 t="shared" si="0"/>
        <v>SEKAB3S2M_Quote</v>
      </c>
      <c r="G10" s="42" t="str">
        <f>_xll.qlSimpleQuote(F10,,RateTickValue,Permanent,Trigger,ObjectOverwrite)</f>
        <v>SEKAB3S2M_Quote#0000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1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 t="shared" si="0"/>
        <v>SEKAB3S3M_Quote</v>
      </c>
      <c r="G11" s="42" t="str">
        <f>_xll.qlSimpleQuote(F11,,RateTickValue,Permanent,Trigger,ObjectOverwrite)</f>
        <v>SEKAB3S3M_Quote#0000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1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 t="shared" si="0"/>
        <v>SEKAB3S4M_Quote</v>
      </c>
      <c r="G12" s="42" t="str">
        <f>_xll.qlSimpleQuote(F12,,RateTickValue,Permanent,Trigger,ObjectOverwrite)</f>
        <v>SEKAB3S4M_Quote#0000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1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 t="shared" si="0"/>
        <v>SEKAB3S5M_Quote</v>
      </c>
      <c r="G13" s="42" t="str">
        <f>_xll.qlSimpleQuote(F13,,RateTickValue,Permanent,Trigger,ObjectOverwrite)</f>
        <v>SEKAB3S5M_Quote#0000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1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 t="shared" si="0"/>
        <v>SEKAB3S6M_Quote</v>
      </c>
      <c r="G14" s="42" t="str">
        <f>_xll.qlSimpleQuote(F14,,RateTickValue,Permanent,Trigger,ObjectOverwrite)</f>
        <v>SEKAB3S6M_Quote#0000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1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 t="shared" si="0"/>
        <v>SEKAB3S7M_Quote</v>
      </c>
      <c r="G15" s="42" t="str">
        <f>_xll.qlSimpleQuote(F15,,RateTickValue,Permanent,Trigger,ObjectOverwrite)</f>
        <v>SEKAB3S7M_Quote#0000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1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 t="shared" si="0"/>
        <v>SEKAB3S8M_Quote</v>
      </c>
      <c r="G16" s="42" t="str">
        <f>_xll.qlSimpleQuote(F16,,RateTickValue,Permanent,Trigger,ObjectOverwrite)</f>
        <v>SEKAB3S8M_Quote#0000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1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 t="shared" si="0"/>
        <v>SEKAB3S9M_Quote</v>
      </c>
      <c r="G17" s="42" t="str">
        <f>_xll.qlSimpleQuote(F17,,RateTickValue,Permanent,Trigger,ObjectOverwrite)</f>
        <v>SEKAB3S9M_Quote#0000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1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 t="shared" si="0"/>
        <v>SEKAB3S10M_Quote</v>
      </c>
      <c r="G18" s="42" t="str">
        <f>_xll.qlSimpleQuote(F18,,RateTickValue,Permanent,Trigger,ObjectOverwrite)</f>
        <v>SEKAB3S10M_Quote#0000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1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 t="shared" si="0"/>
        <v>SEKAB3S11M_Quote</v>
      </c>
      <c r="G19" s="42" t="str">
        <f>_xll.qlSimpleQuote(F19,,RateTickValue,Permanent,Trigger,ObjectOverwrite)</f>
        <v>SEKAB3S11M_Quote#0000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1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 t="shared" si="0"/>
        <v>SEKAB3S1Y_Quote</v>
      </c>
      <c r="G20" s="42" t="str">
        <f>_xll.qlSimpleQuote(F20,,RateTickValue,Permanent,Trigger,ObjectOverwrite)</f>
        <v>SEKAB3S1Y_Quote#0000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1"/>
        <v>SEKAB3S1Y</v>
      </c>
      <c r="P20" s="228" t="str">
        <v>SEKAB3S1Y=ICAP</v>
      </c>
      <c r="Q20" s="46">
        <v>0.1125</v>
      </c>
      <c r="R20" s="46">
        <v>0.16250000000000001</v>
      </c>
      <c r="S20" s="46">
        <v>0</v>
      </c>
      <c r="T20" s="46">
        <v>0</v>
      </c>
      <c r="U20" s="46">
        <f t="shared" si="2"/>
        <v>0.13750000000000001</v>
      </c>
      <c r="V20" s="231"/>
      <c r="W20" s="233">
        <v>0.21249999999999999</v>
      </c>
      <c r="X20" s="231"/>
      <c r="Y20" s="46">
        <v>0.13750000000000001</v>
      </c>
      <c r="Z20" s="48">
        <f>_xll.qlSimpleQuoteSetValue(G20,Y20/100,Trigger)</f>
        <v>0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 t="shared" si="0"/>
        <v>SEKAB3S13M_Quote</v>
      </c>
      <c r="G21" s="42" t="str">
        <f>_xll.qlSimpleQuote(F21,,RateTickValue,Permanent,Trigger,ObjectOverwrite)</f>
        <v>SEKAB3S13M_Quote#0000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1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 t="shared" si="0"/>
        <v>SEKAB3S14M_Quote</v>
      </c>
      <c r="G22" s="42" t="str">
        <f>_xll.qlSimpleQuote(F22,,RateTickValue,Permanent,Trigger,ObjectOverwrite)</f>
        <v>SEKAB3S14M_Quote#0000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1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 t="shared" si="0"/>
        <v>SEKAB3S15M_Quote</v>
      </c>
      <c r="G23" s="42" t="str">
        <f>_xll.qlSimpleQuote(F23,,RateTickValue,Permanent,Trigger,ObjectOverwrite)</f>
        <v>SEKAB3S15M_Quote#0000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1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 t="shared" si="0"/>
        <v>SEKAB3S16M_Quote</v>
      </c>
      <c r="G24" s="42" t="str">
        <f>_xll.qlSimpleQuote(F24,,RateTickValue,Permanent,Trigger,ObjectOverwrite)</f>
        <v>SEKAB3S16M_Quote#0000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1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 t="shared" si="0"/>
        <v>SEKAB3S17M_Quote</v>
      </c>
      <c r="G25" s="42" t="str">
        <f>_xll.qlSimpleQuote(F25,,RateTickValue,Permanent,Trigger,ObjectOverwrite)</f>
        <v>SEKAB3S17M_Quote#0000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1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 t="shared" si="0"/>
        <v>SEKAB3S18M_Quote</v>
      </c>
      <c r="G26" s="42" t="str">
        <f>_xll.qlSimpleQuote(F26,,RateTickValue,Permanent,Trigger,ObjectOverwrite)</f>
        <v>SEKAB3S18M_Quote#0000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1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 t="shared" si="0"/>
        <v>SEKAB3S19M_Quote</v>
      </c>
      <c r="G27" s="42" t="str">
        <f>_xll.qlSimpleQuote(F27,,RateTickValue,Permanent,Trigger,ObjectOverwrite)</f>
        <v>SEKAB3S19M_Quote#0000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1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 t="shared" si="0"/>
        <v>SEKAB3S20M_Quote</v>
      </c>
      <c r="G28" s="42" t="str">
        <f>_xll.qlSimpleQuote(F28,,RateTickValue,Permanent,Trigger,ObjectOverwrite)</f>
        <v>SEKAB3S20M_Quote#0000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1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 t="shared" si="0"/>
        <v>SEKAB3S21M_Quote</v>
      </c>
      <c r="G29" s="42" t="str">
        <f>_xll.qlSimpleQuote(F29,,RateTickValue,Permanent,Trigger,ObjectOverwrite)</f>
        <v>SEKAB3S21M_Quote#0000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1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 t="shared" si="0"/>
        <v>SEKAB3S22M_Quote</v>
      </c>
      <c r="G30" s="42" t="str">
        <f>_xll.qlSimpleQuote(F30,,RateTickValue,Permanent,Trigger,ObjectOverwrite)</f>
        <v>SEKAB3S22M_Quote#0000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1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 t="shared" si="0"/>
        <v>SEKAB3S23M_Quote</v>
      </c>
      <c r="G31" s="42" t="str">
        <f>_xll.qlSimpleQuote(F31,,RateTickValue,Permanent,Trigger,ObjectOverwrite)</f>
        <v>SEKAB3S23M_Quote#0000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1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 t="shared" si="0"/>
        <v>SEKAB3S2Y_Quote</v>
      </c>
      <c r="G32" s="42" t="str">
        <f>_xll.qlSimpleQuote(F32,,RateTickValue,Permanent,Trigger,ObjectOverwrite)</f>
        <v>SEKAB3S2Y_Quote#0000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1"/>
        <v>SEKAB3S2Y</v>
      </c>
      <c r="P32" s="228" t="str">
        <v>SEKAB3S2Y=ICAP</v>
      </c>
      <c r="Q32" s="46">
        <v>0.11750000000000001</v>
      </c>
      <c r="R32" s="46">
        <v>0.16750000000000001</v>
      </c>
      <c r="S32" s="46">
        <v>0</v>
      </c>
      <c r="T32" s="46">
        <v>0</v>
      </c>
      <c r="U32" s="46">
        <f t="shared" si="2"/>
        <v>0.14250000000000002</v>
      </c>
      <c r="V32" s="231"/>
      <c r="W32" s="233">
        <v>0.22500000000000001</v>
      </c>
      <c r="X32" s="231"/>
      <c r="Y32" s="46">
        <v>0.14250000000000002</v>
      </c>
      <c r="Z32" s="48">
        <f>_xll.qlSimpleQuoteSetValue(G32,Y32/100,Trigger)</f>
        <v>0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 t="shared" si="0"/>
        <v>SEKAB3S27M_Quote</v>
      </c>
      <c r="G33" s="42" t="str">
        <f>_xll.qlSimpleQuote(F33,,RateTickValue,Permanent,Trigger,ObjectOverwrite)</f>
        <v>SEKAB3S27M_Quote#0000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1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 t="shared" si="0"/>
        <v>SEKAB3S30M_Quote</v>
      </c>
      <c r="G34" s="42" t="str">
        <f>_xll.qlSimpleQuote(F34,,RateTickValue,Permanent,Trigger,ObjectOverwrite)</f>
        <v>SEKAB3S30M_Quote#0000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1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 t="shared" si="0"/>
        <v>SEKAB3S33M_Quote</v>
      </c>
      <c r="G35" s="42" t="str">
        <f>_xll.qlSimpleQuote(F35,,RateTickValue,Permanent,Trigger,ObjectOverwrite)</f>
        <v>SEKAB3S33M_Quote#0000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1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 t="shared" si="0"/>
        <v>SEKAB3S3Y_Quote</v>
      </c>
      <c r="G36" s="42" t="str">
        <f>_xll.qlSimpleQuote(F36,,RateTickValue,Permanent,Trigger,ObjectOverwrite)</f>
        <v>SEKAB3S3Y_Quote#0000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1"/>
        <v>SEKAB3S3Y</v>
      </c>
      <c r="P36" s="228" t="str">
        <v>SEKAB3S3Y=ICAP</v>
      </c>
      <c r="Q36" s="46">
        <v>0.1875</v>
      </c>
      <c r="R36" s="46">
        <v>0.23749999999999999</v>
      </c>
      <c r="S36" s="46">
        <v>0</v>
      </c>
      <c r="T36" s="46">
        <v>0</v>
      </c>
      <c r="U36" s="46">
        <f t="shared" si="2"/>
        <v>0.21249999999999999</v>
      </c>
      <c r="V36" s="231"/>
      <c r="W36" s="233">
        <v>0.3125</v>
      </c>
      <c r="X36" s="231"/>
      <c r="Y36" s="46">
        <v>0.21249999999999999</v>
      </c>
      <c r="Z36" s="48">
        <f>_xll.qlSimpleQuoteSetValue(G36,Y36/100,Trigger)</f>
        <v>0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 t="shared" si="0"/>
        <v>SEKAB3S39M_Quote</v>
      </c>
      <c r="G37" s="42" t="str">
        <f>_xll.qlSimpleQuote(F37,,RateTickValue,Permanent,Trigger,ObjectOverwrite)</f>
        <v>SEKAB3S39M_Quote#0000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1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 t="shared" ref="F38:F59" si="3">Currency&amp;$D38&amp;$E38&amp;$C38&amp;QuoteSuffix</f>
        <v>SEKAB3S42M_Quote</v>
      </c>
      <c r="G38" s="42" t="str">
        <f>_xll.qlSimpleQuote(F38,,RateTickValue,Permanent,Trigger,ObjectOverwrite)</f>
        <v>SEKAB3S42M_Quote#0000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1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 t="shared" si="3"/>
        <v>SEKAB3S45M_Quote</v>
      </c>
      <c r="G39" s="42" t="str">
        <f>_xll.qlSimpleQuote(F39,,RateTickValue,Permanent,Trigger,ObjectOverwrite)</f>
        <v>SEKAB3S45M_Quote#0000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1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 t="shared" si="3"/>
        <v>SEKAB3S4Y_Quote</v>
      </c>
      <c r="G40" s="42" t="str">
        <f>_xll.qlSimpleQuote(F40,,RateTickValue,Permanent,Trigger,ObjectOverwrite)</f>
        <v>SEKAB3S4Y_Quote#0000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1"/>
        <v>SEKAB3S4Y</v>
      </c>
      <c r="P40" s="228" t="str">
        <v>SEKAB3S4Y=ICAP</v>
      </c>
      <c r="Q40" s="46">
        <v>0.29249999999999998</v>
      </c>
      <c r="R40" s="46">
        <v>0.34249999999999997</v>
      </c>
      <c r="S40" s="46">
        <v>0</v>
      </c>
      <c r="T40" s="46">
        <v>0</v>
      </c>
      <c r="U40" s="46">
        <f t="shared" si="2"/>
        <v>0.3175</v>
      </c>
      <c r="V40" s="231"/>
      <c r="W40" s="233">
        <v>0.42749999999999999</v>
      </c>
      <c r="X40" s="231"/>
      <c r="Y40" s="46">
        <v>0.3175</v>
      </c>
      <c r="Z40" s="48">
        <f>_xll.qlSimpleQuoteSetValue(G40,Y40/100,Trigger)</f>
        <v>0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 t="shared" si="3"/>
        <v>SEKAB3S51M_Quote</v>
      </c>
      <c r="G41" s="42" t="str">
        <f>_xll.qlSimpleQuote(F41,,RateTickValue,Permanent,Trigger,ObjectOverwrite)</f>
        <v>SEKAB3S51M_Quote#0000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1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 t="shared" si="3"/>
        <v>SEKAB3S54M_Quote</v>
      </c>
      <c r="G42" s="42" t="str">
        <f>_xll.qlSimpleQuote(F42,,RateTickValue,Permanent,Trigger,ObjectOverwrite)</f>
        <v>SEKAB3S54M_Quote#0000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1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 t="shared" si="3"/>
        <v>SEKAB3S57M_Quote</v>
      </c>
      <c r="G43" s="42" t="str">
        <f>_xll.qlSimpleQuote(F43,,RateTickValue,Permanent,Trigger,ObjectOverwrite)</f>
        <v>SEKAB3S57M_Quote#0000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1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 t="shared" si="3"/>
        <v>SEKAB3S5Y_Quote</v>
      </c>
      <c r="G44" s="42" t="str">
        <f>_xll.qlSimpleQuote(F44,,RateTickValue,Permanent,Trigger,ObjectOverwrite)</f>
        <v>SEKAB3S5Y_Quote#0000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1"/>
        <v>SEKAB3S5Y</v>
      </c>
      <c r="P44" s="228" t="str">
        <v>SEKAB3S5Y=ICAP</v>
      </c>
      <c r="Q44" s="46">
        <v>0.42499999999999999</v>
      </c>
      <c r="R44" s="46">
        <v>0.47499999999999998</v>
      </c>
      <c r="S44" s="46">
        <v>0</v>
      </c>
      <c r="T44" s="46">
        <v>0</v>
      </c>
      <c r="U44" s="46">
        <f t="shared" si="2"/>
        <v>0.44999999999999996</v>
      </c>
      <c r="V44" s="231"/>
      <c r="W44" s="233">
        <v>0.56500000000000006</v>
      </c>
      <c r="X44" s="231"/>
      <c r="Y44" s="46">
        <v>0.44999999999999996</v>
      </c>
      <c r="Z44" s="48">
        <f>_xll.qlSimpleQuoteSetValue(G44,Y44/100,Trigger)</f>
        <v>0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 t="shared" si="3"/>
        <v>SEKAB3S6Y_Quote</v>
      </c>
      <c r="G45" s="42" t="str">
        <f>_xll.qlSimpleQuote(F45,,RateTickValue,Permanent,Trigger,ObjectOverwrite)</f>
        <v>SEKAB3S6Y_Quote#0000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1"/>
        <v>SEKAB3S6Y</v>
      </c>
      <c r="P45" s="228" t="str">
        <v>SEKAB3S6Y=ICAP</v>
      </c>
      <c r="Q45" s="46">
        <v>0.5575</v>
      </c>
      <c r="R45" s="46">
        <v>0.60750000000000004</v>
      </c>
      <c r="S45" s="46">
        <v>0</v>
      </c>
      <c r="T45" s="46">
        <v>0</v>
      </c>
      <c r="U45" s="46">
        <f t="shared" si="2"/>
        <v>0.58250000000000002</v>
      </c>
      <c r="V45" s="231"/>
      <c r="W45" s="233">
        <v>0.69750000000000001</v>
      </c>
      <c r="X45" s="231"/>
      <c r="Y45" s="46">
        <v>0.58250000000000002</v>
      </c>
      <c r="Z45" s="48">
        <f>_xll.qlSimpleQuoteSetValue(G45,Y45/100,Trigger)</f>
        <v>0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 t="shared" si="3"/>
        <v>SEKAB3S7Y_Quote</v>
      </c>
      <c r="G46" s="42" t="str">
        <f>_xll.qlSimpleQuote(F46,,RateTickValue,Permanent,Trigger,ObjectOverwrite)</f>
        <v>SEKAB3S7Y_Quote#0000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1"/>
        <v>SEKAB3S7Y</v>
      </c>
      <c r="P46" s="228" t="str">
        <v>SEKAB3S7Y=ICAP</v>
      </c>
      <c r="Q46" s="46">
        <v>0.68499999999999994</v>
      </c>
      <c r="R46" s="46">
        <v>0.73499999999999999</v>
      </c>
      <c r="S46" s="46">
        <v>0</v>
      </c>
      <c r="T46" s="46">
        <v>0</v>
      </c>
      <c r="U46" s="46">
        <f t="shared" si="2"/>
        <v>0.71</v>
      </c>
      <c r="V46" s="231"/>
      <c r="W46" s="233">
        <v>0.82250000000000001</v>
      </c>
      <c r="X46" s="231"/>
      <c r="Y46" s="46">
        <v>0.71</v>
      </c>
      <c r="Z46" s="48">
        <f>_xll.qlSimpleQuoteSetValue(G46,Y46/100,Trigger)</f>
        <v>0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 t="shared" si="3"/>
        <v>SEKAB3S8Y_Quote</v>
      </c>
      <c r="G47" s="42" t="str">
        <f>_xll.qlSimpleQuote(F47,,RateTickValue,Permanent,Trigger,ObjectOverwrite)</f>
        <v>SEKAB3S8Y_Quote#0000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1"/>
        <v>SEKAB3S8Y</v>
      </c>
      <c r="P47" s="228" t="str">
        <v>SEKAB3S8Y=ICAP</v>
      </c>
      <c r="Q47" s="46">
        <v>0.79749999999999999</v>
      </c>
      <c r="R47" s="46">
        <v>0.84749999999999992</v>
      </c>
      <c r="S47" s="46">
        <v>0</v>
      </c>
      <c r="T47" s="46">
        <v>0</v>
      </c>
      <c r="U47" s="46">
        <f t="shared" si="2"/>
        <v>0.82250000000000001</v>
      </c>
      <c r="V47" s="231"/>
      <c r="W47" s="233">
        <v>0.93</v>
      </c>
      <c r="X47" s="231"/>
      <c r="Y47" s="46">
        <v>0.82250000000000001</v>
      </c>
      <c r="Z47" s="48">
        <f>_xll.qlSimpleQuoteSetValue(G47,Y47/100,Trigger)</f>
        <v>0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 t="shared" si="3"/>
        <v>SEKAB3S9Y_Quote</v>
      </c>
      <c r="G48" s="42" t="str">
        <f>_xll.qlSimpleQuote(F48,,RateTickValue,Permanent,Trigger,ObjectOverwrite)</f>
        <v>SEKAB3S9Y_Quote#0000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1"/>
        <v>SEKAB3S9Y</v>
      </c>
      <c r="P48" s="228" t="str">
        <v>SEKAB3S9Y=ICAP</v>
      </c>
      <c r="Q48" s="46">
        <v>0.89749999999999996</v>
      </c>
      <c r="R48" s="46">
        <v>0.94750000000000001</v>
      </c>
      <c r="S48" s="46">
        <v>0</v>
      </c>
      <c r="T48" s="46">
        <v>0</v>
      </c>
      <c r="U48" s="46">
        <f t="shared" si="2"/>
        <v>0.92249999999999999</v>
      </c>
      <c r="V48" s="231"/>
      <c r="W48" s="233">
        <v>1.0249999999999999</v>
      </c>
      <c r="X48" s="231"/>
      <c r="Y48" s="46">
        <v>0.92249999999999999</v>
      </c>
      <c r="Z48" s="48">
        <f>_xll.qlSimpleQuoteSetValue(G48,Y48/100,Trigger)</f>
        <v>0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 t="shared" si="3"/>
        <v>SEKAB3S10Y_Quote</v>
      </c>
      <c r="G49" s="42" t="str">
        <f>_xll.qlSimpleQuote(F49,,RateTickValue,Permanent,Trigger,ObjectOverwrite)</f>
        <v>SEKAB3S10Y_Quote#0000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1"/>
        <v>SEKAB3S10Y</v>
      </c>
      <c r="P49" s="228" t="str">
        <v>SEKAB3S10Y=ICAP</v>
      </c>
      <c r="Q49" s="46">
        <v>0.98499999999999999</v>
      </c>
      <c r="R49" s="46">
        <v>1.0349999999999999</v>
      </c>
      <c r="S49" s="46">
        <v>0</v>
      </c>
      <c r="T49" s="46">
        <v>0</v>
      </c>
      <c r="U49" s="46">
        <f t="shared" si="2"/>
        <v>1.01</v>
      </c>
      <c r="V49" s="231"/>
      <c r="W49" s="233">
        <v>1.1099999999999999</v>
      </c>
      <c r="X49" s="231"/>
      <c r="Y49" s="46">
        <v>1.01</v>
      </c>
      <c r="Z49" s="48">
        <f>_xll.qlSimpleQuoteSetValue(G49,Y49/100,Trigger)</f>
        <v>0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 t="shared" si="3"/>
        <v>SEKAB3S12Y_Quote</v>
      </c>
      <c r="G50" s="42" t="str">
        <f>_xll.qlSimpleQuote(F50,,RateTickValue,Permanent,Trigger,ObjectOverwrite)</f>
        <v>SEKAB3S12Y_Quote#0000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1"/>
        <v>SEKAB3S12Y</v>
      </c>
      <c r="P50" s="228" t="str">
        <v>SEKAB3S12Y=ICAP</v>
      </c>
      <c r="Q50" s="46">
        <v>1.1225000000000001</v>
      </c>
      <c r="R50" s="46">
        <v>1.1825000000000001</v>
      </c>
      <c r="S50" s="46">
        <v>0</v>
      </c>
      <c r="T50" s="46">
        <v>0</v>
      </c>
      <c r="U50" s="46">
        <f t="shared" si="2"/>
        <v>1.1525000000000001</v>
      </c>
      <c r="V50" s="231"/>
      <c r="W50" s="233">
        <v>1.26</v>
      </c>
      <c r="X50" s="231"/>
      <c r="Y50" s="46">
        <v>1.1525000000000001</v>
      </c>
      <c r="Z50" s="48">
        <f>_xll.qlSimpleQuoteSetValue(G50,Y50/100,Trigger)</f>
        <v>0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 t="shared" si="3"/>
        <v>SEKAB3S15Y_Quote</v>
      </c>
      <c r="G51" s="42" t="str">
        <f>_xll.qlSimpleQuote(F51,,RateTickValue,Permanent,Trigger,ObjectOverwrite)</f>
        <v>SEKAB3S15Y_Quote#0000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1"/>
        <v>SEKAB3S15Y</v>
      </c>
      <c r="P51" s="228" t="str">
        <v>SEKAB3S15Y=ICAP</v>
      </c>
      <c r="Q51" s="46">
        <v>1.2949999999999999</v>
      </c>
      <c r="R51" s="46">
        <v>1.355</v>
      </c>
      <c r="S51" s="46">
        <v>0</v>
      </c>
      <c r="T51" s="46">
        <v>0</v>
      </c>
      <c r="U51" s="46">
        <f t="shared" si="2"/>
        <v>1.325</v>
      </c>
      <c r="V51" s="231"/>
      <c r="W51" s="233">
        <v>1.43</v>
      </c>
      <c r="X51" s="231"/>
      <c r="Y51" s="46">
        <v>1.325</v>
      </c>
      <c r="Z51" s="48">
        <f>_xll.qlSimpleQuoteSetValue(G51,Y51/100,Trigger)</f>
        <v>0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 t="shared" si="3"/>
        <v>SEKAB3S20Y_Quote</v>
      </c>
      <c r="G52" s="42" t="str">
        <f>_xll.qlSimpleQuote(F52,,RateTickValue,Permanent,Trigger,ObjectOverwrite)</f>
        <v>SEKAB3S20Y_Quote#0000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1"/>
        <v>SEKAB3S20Y</v>
      </c>
      <c r="P52" s="228" t="str">
        <v>SEKAB3S20Y=ICAP</v>
      </c>
      <c r="Q52" s="46">
        <v>1.47</v>
      </c>
      <c r="R52" s="46">
        <v>1.55</v>
      </c>
      <c r="S52" s="46">
        <v>0</v>
      </c>
      <c r="T52" s="46">
        <v>0</v>
      </c>
      <c r="U52" s="46">
        <f t="shared" si="2"/>
        <v>1.51</v>
      </c>
      <c r="V52" s="231"/>
      <c r="W52" s="233">
        <v>1.615</v>
      </c>
      <c r="X52" s="231"/>
      <c r="Y52" s="46">
        <v>1.51</v>
      </c>
      <c r="Z52" s="48">
        <f>_xll.qlSimpleQuoteSetValue(G52,Y52/100,Trigger)</f>
        <v>0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 t="shared" si="3"/>
        <v>SEKAB3S25Y_Quote</v>
      </c>
      <c r="G53" s="42" t="str">
        <f>_xll.qlSimpleQuote(F53,,RateTickValue,Permanent,Trigger,ObjectOverwrite)</f>
        <v>SEKAB3S25Y_Quote#0000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1"/>
        <v>SEKAB3S25Y</v>
      </c>
      <c r="P53" s="228" t="str">
        <v>SEKAB3S25Y=ICAP</v>
      </c>
      <c r="Q53" s="46">
        <v>1.54</v>
      </c>
      <c r="R53" s="46">
        <v>1.62</v>
      </c>
      <c r="S53" s="46">
        <v>0</v>
      </c>
      <c r="T53" s="46">
        <v>0</v>
      </c>
      <c r="U53" s="46">
        <f t="shared" si="2"/>
        <v>1.58</v>
      </c>
      <c r="V53" s="231"/>
      <c r="W53" s="233">
        <v>1.6850000000000001</v>
      </c>
      <c r="X53" s="231"/>
      <c r="Y53" s="46">
        <v>1.58</v>
      </c>
      <c r="Z53" s="48">
        <f>_xll.qlSimpleQuoteSetValue(G53,Y53/100,Trigger)</f>
        <v>0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 t="shared" si="3"/>
        <v>SEKAB3S27Y_Quote</v>
      </c>
      <c r="G54" s="42" t="str">
        <f>_xll.qlSimpleQuote(F54,,RateTickValue,Permanent,Trigger,ObjectOverwrite)</f>
        <v>SEKAB3S27Y_Quote#0000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1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 t="shared" si="3"/>
        <v>SEKAB3S30Y_Quote</v>
      </c>
      <c r="G55" s="42" t="str">
        <f>_xll.qlSimpleQuote(F55,,RateTickValue,Permanent,Trigger,ObjectOverwrite)</f>
        <v>SEKAB3S30Y_Quote#0000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1"/>
        <v>SEKAB3S30Y</v>
      </c>
      <c r="P55" s="228" t="str">
        <v>SEKAB3S30Y=ICAP</v>
      </c>
      <c r="Q55" s="46">
        <v>1.55</v>
      </c>
      <c r="R55" s="46">
        <v>1.65</v>
      </c>
      <c r="S55" s="46">
        <v>0</v>
      </c>
      <c r="T55" s="46">
        <v>0</v>
      </c>
      <c r="U55" s="46">
        <f t="shared" si="2"/>
        <v>1.6</v>
      </c>
      <c r="V55" s="231"/>
      <c r="W55" s="233">
        <v>1.7050000000000001</v>
      </c>
      <c r="X55" s="231"/>
      <c r="Y55" s="46">
        <v>1.6</v>
      </c>
      <c r="Z55" s="48">
        <f>_xll.qlSimpleQuoteSetValue(G55,Y55/100,Trigger)</f>
        <v>0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 t="shared" si="3"/>
        <v>SEKAB3S35Y_Quote</v>
      </c>
      <c r="G56" s="42" t="str">
        <f>_xll.qlSimpleQuote(F56,,RateTickValue,Permanent,Trigger,ObjectOverwrite)</f>
        <v>SEKAB3S35Y_Quote#0000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1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 t="shared" si="3"/>
        <v>SEKAB3S40Y_Quote</v>
      </c>
      <c r="G57" s="42" t="str">
        <f>_xll.qlSimpleQuote(F57,,RateTickValue,Permanent,Trigger,ObjectOverwrite)</f>
        <v>SEKAB3S40Y_Quote#0000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1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 t="shared" si="3"/>
        <v>SEKAB3S45Y_Quote</v>
      </c>
      <c r="G58" s="42" t="str">
        <f>_xll.qlSimpleQuote(F58,,RateTickValue,Permanent,Trigger,ObjectOverwrite)</f>
        <v>SEKAB3S45Y_Quote#0000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1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 t="shared" si="3"/>
        <v>SEKAB3S50Y_Quote</v>
      </c>
      <c r="G59" s="49" t="str">
        <f>_xll.qlSimpleQuote(F59,,RateTickValue,Permanent,Trigger,ObjectOverwrite)</f>
        <v>SEKAB3S50Y_Quote#0000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1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3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10:28:55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 t="shared" si="0"/>
        <v>SEK3S6S2W_Quote</v>
      </c>
      <c r="G7" s="42" t="str">
        <f>_xll.qlSimpleQuote(F7,,RateTickValue,Permanent,Trigger,TRUE)</f>
        <v>SEK3S6S2W_Quote#0000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1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 t="shared" si="0"/>
        <v>SEK3S6S3W_Quote</v>
      </c>
      <c r="G8" s="42" t="str">
        <f>_xll.qlSimpleQuote(F8,,RateTickValue,Permanent,Trigger,TRUE)</f>
        <v>SEK3S6S3W_Quote#0000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1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 t="shared" si="0"/>
        <v>SEK3S6S1M_Quote</v>
      </c>
      <c r="G9" s="42" t="str">
        <f>_xll.qlSimpleQuote(F9,,RateTickValue,Permanent,Trigger,TRUE)</f>
        <v>SEK3S6S1M_Quote#0000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1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 t="shared" si="0"/>
        <v>SEK3S6S2M_Quote</v>
      </c>
      <c r="G10" s="42" t="str">
        <f>_xll.qlSimpleQuote(F10,,RateTickValue,Permanent,Trigger,TRUE)</f>
        <v>SEK3S6S2M_Quote#0000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1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 t="shared" si="0"/>
        <v>SEK3S6S3M_Quote</v>
      </c>
      <c r="G11" s="42" t="str">
        <f>_xll.qlSimpleQuote(F11,,RateTickValue,Permanent,Trigger,TRUE)</f>
        <v>SEK3S6S3M_Quote#0000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1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 t="shared" si="0"/>
        <v>SEK3S6S4M_Quote</v>
      </c>
      <c r="G12" s="42" t="str">
        <f>_xll.qlSimpleQuote(F12,,RateTickValue,Permanent,Trigger,TRUE)</f>
        <v>SEK3S6S4M_Quote#0000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1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 t="shared" si="0"/>
        <v>SEK3S6S5M_Quote</v>
      </c>
      <c r="G13" s="42" t="str">
        <f>_xll.qlSimpleQuote(F13,,RateTickValue,Permanent,Trigger,TRUE)</f>
        <v>SEK3S6S5M_Quote#0000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1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 t="shared" si="0"/>
        <v>SEK3S6S6M_Quote</v>
      </c>
      <c r="G14" s="42" t="str">
        <f>_xll.qlSimpleQuote(F14,,RateTickValue,Permanent,Trigger,TRUE)</f>
        <v>SEK3S6S6M_Quote#0000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1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 t="shared" si="0"/>
        <v>SEK3S6S7M_Quote</v>
      </c>
      <c r="G15" s="42" t="str">
        <f>_xll.qlSimpleQuote(F15,,RateTickValue,Permanent,Trigger,TRUE)</f>
        <v>SEK3S6S7M_Quote#0000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1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 t="shared" si="0"/>
        <v>SEK3S6S8M_Quote</v>
      </c>
      <c r="G16" s="42" t="str">
        <f>_xll.qlSimpleQuote(F16,,RateTickValue,Permanent,Trigger,TRUE)</f>
        <v>SEK3S6S8M_Quote#0000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1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 t="shared" si="0"/>
        <v>SEK3S6S9M_Quote</v>
      </c>
      <c r="G17" s="42" t="str">
        <f>_xll.qlSimpleQuote(F17,,RateTickValue,Permanent,Trigger,TRUE)</f>
        <v>SEK3S6S9M_Quote#0000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1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 t="shared" si="0"/>
        <v>SEK3S6S10M_Quote</v>
      </c>
      <c r="G18" s="42" t="str">
        <f>_xll.qlSimpleQuote(F18,,RateTickValue,Permanent,Trigger,TRUE)</f>
        <v>SEK3S6S10M_Quote#0000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1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 t="shared" si="0"/>
        <v>SEK3S6S11M_Quote</v>
      </c>
      <c r="G19" s="42" t="str">
        <f>_xll.qlSimpleQuote(F19,,RateTickValue,Permanent,Trigger,TRUE)</f>
        <v>SEK3S6S11M_Quote#0000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1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 t="shared" si="0"/>
        <v>SEK3S6S1Y_Quote</v>
      </c>
      <c r="G20" s="42" t="str">
        <f>_xll.qlSimpleQuote(F20,,RateTickValue,Permanent,Trigger,TRUE)</f>
        <v>SEK3S6S1Y_Quote#0000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1"/>
        <v>SEK3S6S1Y</v>
      </c>
      <c r="P20" s="228" t="str">
        <v>SEK3S6S1Y=ICAP</v>
      </c>
      <c r="Q20" s="46">
        <v>10.6</v>
      </c>
      <c r="R20" s="46">
        <v>0</v>
      </c>
      <c r="S20" s="46">
        <v>0</v>
      </c>
      <c r="T20" s="46">
        <v>0</v>
      </c>
      <c r="U20" s="46">
        <f>_xll.qlMidEquivalent($Q20,$R20,$S20,$T20)</f>
        <v>10.6</v>
      </c>
      <c r="V20" s="231"/>
      <c r="W20" s="233">
        <v>9.7899999999999991</v>
      </c>
      <c r="X20" s="231"/>
      <c r="Y20" s="46">
        <v>10.6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 t="shared" si="0"/>
        <v>SEK3S6S13M_Quote</v>
      </c>
      <c r="G21" s="42" t="str">
        <f>_xll.qlSimpleQuote(F21,,RateTickValue,Permanent,Trigger,TRUE)</f>
        <v>SEK3S6S13M_Quote#0000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1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 t="shared" si="0"/>
        <v>SEK3S6S14M_Quote</v>
      </c>
      <c r="G22" s="42" t="str">
        <f>_xll.qlSimpleQuote(F22,,RateTickValue,Permanent,Trigger,TRUE)</f>
        <v>SEK3S6S14M_Quote#0000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1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 t="shared" si="0"/>
        <v>SEK3S6S15M_Quote</v>
      </c>
      <c r="G23" s="42" t="str">
        <f>_xll.qlSimpleQuote(F23,,RateTickValue,Permanent,Trigger,TRUE)</f>
        <v>SEK3S6S15M_Quote#0000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1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 t="shared" si="0"/>
        <v>SEK3S6S16M_Quote</v>
      </c>
      <c r="G24" s="42" t="str">
        <f>_xll.qlSimpleQuote(F24,,RateTickValue,Permanent,Trigger,TRUE)</f>
        <v>SEK3S6S16M_Quote#0000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1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 t="shared" si="0"/>
        <v>SEK3S6S17M_Quote</v>
      </c>
      <c r="G25" s="42" t="str">
        <f>_xll.qlSimpleQuote(F25,,RateTickValue,Permanent,Trigger,TRUE)</f>
        <v>SEK3S6S17M_Quote#0000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1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 t="shared" si="0"/>
        <v>SEK3S6S18M_Quote</v>
      </c>
      <c r="G26" s="42" t="str">
        <f>_xll.qlSimpleQuote(F26,,RateTickValue,Permanent,Trigger,TRUE)</f>
        <v>SEK3S6S18M_Quote#0000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1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 t="shared" si="0"/>
        <v>SEK3S6S19M_Quote</v>
      </c>
      <c r="G27" s="42" t="str">
        <f>_xll.qlSimpleQuote(F27,,RateTickValue,Permanent,Trigger,TRUE)</f>
        <v>SEK3S6S19M_Quote#0000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1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 t="shared" si="0"/>
        <v>SEK3S6S20M_Quote</v>
      </c>
      <c r="G28" s="42" t="str">
        <f>_xll.qlSimpleQuote(F28,,RateTickValue,Permanent,Trigger,TRUE)</f>
        <v>SEK3S6S20M_Quote#0000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1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 t="shared" si="0"/>
        <v>SEK3S6S21M_Quote</v>
      </c>
      <c r="G29" s="42" t="str">
        <f>_xll.qlSimpleQuote(F29,,RateTickValue,Permanent,Trigger,TRUE)</f>
        <v>SEK3S6S21M_Quote#0000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1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 t="shared" si="0"/>
        <v>SEK3S6S22M_Quote</v>
      </c>
      <c r="G30" s="42" t="str">
        <f>_xll.qlSimpleQuote(F30,,RateTickValue,Permanent,Trigger,TRUE)</f>
        <v>SEK3S6S22M_Quote#0000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1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 t="shared" si="0"/>
        <v>SEK3S6S23M_Quote</v>
      </c>
      <c r="G31" s="42" t="str">
        <f>_xll.qlSimpleQuote(F31,,RateTickValue,Permanent,Trigger,TRUE)</f>
        <v>SEK3S6S23M_Quote#0000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1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 t="shared" si="0"/>
        <v>SEK3S6S2Y_Quote</v>
      </c>
      <c r="G32" s="42" t="str">
        <f>_xll.qlSimpleQuote(F32,,RateTickValue,Permanent,Trigger,TRUE)</f>
        <v>SEK3S6S2Y_Quote#0000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1"/>
        <v>SEK3S6S2Y</v>
      </c>
      <c r="P32" s="228" t="str">
        <v>SEK3S6S2Y=ICAP</v>
      </c>
      <c r="Q32" s="46">
        <v>10.3</v>
      </c>
      <c r="R32" s="46">
        <v>0</v>
      </c>
      <c r="S32" s="46">
        <v>0</v>
      </c>
      <c r="T32" s="46">
        <v>0</v>
      </c>
      <c r="U32" s="46">
        <f>_xll.qlMidEquivalent($Q32,$R32,$S32,$T32)</f>
        <v>10.3</v>
      </c>
      <c r="V32" s="231"/>
      <c r="W32" s="233">
        <v>9.89</v>
      </c>
      <c r="X32" s="231"/>
      <c r="Y32" s="46">
        <v>10.3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 t="shared" si="0"/>
        <v>SEK3S6S27M_Quote</v>
      </c>
      <c r="G33" s="42" t="str">
        <f>_xll.qlSimpleQuote(F33,,RateTickValue,Permanent,Trigger,TRUE)</f>
        <v>SEK3S6S27M_Quote#0000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1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 t="shared" si="0"/>
        <v>SEK3S6S30M_Quote</v>
      </c>
      <c r="G34" s="42" t="str">
        <f>_xll.qlSimpleQuote(F34,,RateTickValue,Permanent,Trigger,TRUE)</f>
        <v>SEK3S6S30M_Quote#0000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1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 t="shared" si="0"/>
        <v>SEK3S6S33M_Quote</v>
      </c>
      <c r="G35" s="42" t="str">
        <f>_xll.qlSimpleQuote(F35,,RateTickValue,Permanent,Trigger,TRUE)</f>
        <v>SEK3S6S33M_Quote#0000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1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 t="shared" si="0"/>
        <v>SEK3S6S3Y_Quote</v>
      </c>
      <c r="G36" s="42" t="str">
        <f>_xll.qlSimpleQuote(F36,,RateTickValue,Permanent,Trigger,TRUE)</f>
        <v>SEK3S6S3Y_Quote#0000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1"/>
        <v>SEK3S6S3Y</v>
      </c>
      <c r="P36" s="228" t="str">
        <v>SEK3S6S3Y=ICAP</v>
      </c>
      <c r="Q36" s="46">
        <v>10.19</v>
      </c>
      <c r="R36" s="46">
        <v>0</v>
      </c>
      <c r="S36" s="46">
        <v>0</v>
      </c>
      <c r="T36" s="46">
        <v>0</v>
      </c>
      <c r="U36" s="46">
        <f>_xll.qlMidEquivalent($Q36,$R36,$S36,$T36)</f>
        <v>10.19</v>
      </c>
      <c r="V36" s="231"/>
      <c r="W36" s="233">
        <v>9.92</v>
      </c>
      <c r="X36" s="231"/>
      <c r="Y36" s="46">
        <v>10.19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 t="shared" si="0"/>
        <v>SEK3S6S39M_Quote</v>
      </c>
      <c r="G37" s="42" t="str">
        <f>_xll.qlSimpleQuote(F37,,RateTickValue,Permanent,Trigger,TRUE)</f>
        <v>SEK3S6S39M_Quote#0000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1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 t="shared" ref="F38:F59" si="2">Currency&amp;$D38&amp;$E38&amp;$C38&amp;QuoteSuffix</f>
        <v>SEK3S6S42M_Quote</v>
      </c>
      <c r="G38" s="42" t="str">
        <f>_xll.qlSimpleQuote(F38,,RateTickValue,Permanent,Trigger,TRUE)</f>
        <v>SEK3S6S42M_Quote#0000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1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 t="shared" si="2"/>
        <v>SEK3S6S45M_Quote</v>
      </c>
      <c r="G39" s="42" t="str">
        <f>_xll.qlSimpleQuote(F39,,RateTickValue,Permanent,Trigger,TRUE)</f>
        <v>SEK3S6S45M_Quote#0000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1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 t="shared" si="2"/>
        <v>SEK3S6S4Y_Quote</v>
      </c>
      <c r="G40" s="42" t="str">
        <f>_xll.qlSimpleQuote(F40,,RateTickValue,Permanent,Trigger,TRUE)</f>
        <v>SEK3S6S4Y_Quote#0000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1"/>
        <v>SEK3S6S4Y</v>
      </c>
      <c r="P40" s="228" t="str">
        <v>SEK3S6S4Y=ICAP</v>
      </c>
      <c r="Q40" s="46">
        <v>10.130000000000001</v>
      </c>
      <c r="R40" s="46">
        <v>0</v>
      </c>
      <c r="S40" s="46">
        <v>0</v>
      </c>
      <c r="T40" s="46">
        <v>0</v>
      </c>
      <c r="U40" s="46">
        <f>_xll.qlMidEquivalent($Q40,$R40,$S40,$T40)</f>
        <v>10.130000000000001</v>
      </c>
      <c r="V40" s="231"/>
      <c r="W40" s="233">
        <v>9.92</v>
      </c>
      <c r="X40" s="231"/>
      <c r="Y40" s="46">
        <v>10.130000000000001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 t="shared" si="2"/>
        <v>SEK3S6S51M_Quote</v>
      </c>
      <c r="G41" s="42" t="str">
        <f>_xll.qlSimpleQuote(F41,,RateTickValue,Permanent,Trigger,TRUE)</f>
        <v>SEK3S6S51M_Quote#0000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1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 t="shared" si="2"/>
        <v>SEK3S6S54M_Quote</v>
      </c>
      <c r="G42" s="42" t="str">
        <f>_xll.qlSimpleQuote(F42,,RateTickValue,Permanent,Trigger,TRUE)</f>
        <v>SEK3S6S54M_Quote#0000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1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 t="shared" si="2"/>
        <v>SEK3S6S57M_Quote</v>
      </c>
      <c r="G43" s="42" t="str">
        <f>_xll.qlSimpleQuote(F43,,RateTickValue,Permanent,Trigger,TRUE)</f>
        <v>SEK3S6S57M_Quote#0000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1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 t="shared" si="2"/>
        <v>SEK3S6S5Y_Quote</v>
      </c>
      <c r="G44" s="42" t="str">
        <f>_xll.qlSimpleQuote(F44,,RateTickValue,Permanent,Trigger,TRUE)</f>
        <v>SEK3S6S5Y_Quote#0000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1"/>
        <v>SEK3S6S5Y</v>
      </c>
      <c r="P44" s="228" t="str">
        <v>SEK3S6S5Y=ICAP</v>
      </c>
      <c r="Q44" s="46">
        <v>10.08</v>
      </c>
      <c r="R44" s="46">
        <v>0</v>
      </c>
      <c r="S44" s="46">
        <v>0</v>
      </c>
      <c r="T44" s="46">
        <v>0</v>
      </c>
      <c r="U44" s="46">
        <f>_xll.qlMidEquivalent($Q44,$R44,$S44,$T44)</f>
        <v>10.08</v>
      </c>
      <c r="V44" s="231"/>
      <c r="W44" s="233">
        <v>9.91</v>
      </c>
      <c r="X44" s="231"/>
      <c r="Y44" s="46">
        <v>10.08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 t="shared" si="2"/>
        <v>SEK3S6S6Y_Quote</v>
      </c>
      <c r="G45" s="42" t="str">
        <f>_xll.qlSimpleQuote(F45,,RateTickValue,Permanent,Trigger,TRUE)</f>
        <v>SEK3S6S6Y_Quote#0000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1"/>
        <v>SEK3S6S6Y</v>
      </c>
      <c r="P45" s="228" t="str">
        <v>SEK3S6S6Y=ICAP</v>
      </c>
      <c r="Q45" s="46">
        <v>10.029999999999999</v>
      </c>
      <c r="R45" s="46">
        <v>0</v>
      </c>
      <c r="S45" s="46">
        <v>0</v>
      </c>
      <c r="T45" s="46">
        <v>0</v>
      </c>
      <c r="U45" s="46">
        <f>_xll.qlMidEquivalent($Q45,$R45,$S45,$T45)</f>
        <v>10.029999999999999</v>
      </c>
      <c r="V45" s="231"/>
      <c r="W45" s="233">
        <v>9.89</v>
      </c>
      <c r="X45" s="231"/>
      <c r="Y45" s="46">
        <v>10.029999999999999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 t="shared" si="2"/>
        <v>SEK3S6S7Y_Quote</v>
      </c>
      <c r="G46" s="42" t="str">
        <f>_xll.qlSimpleQuote(F46,,RateTickValue,Permanent,Trigger,TRUE)</f>
        <v>SEK3S6S7Y_Quote#0000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1"/>
        <v>SEK3S6S7Y</v>
      </c>
      <c r="P46" s="228" t="str">
        <v>SEK3S6S7Y=ICAP</v>
      </c>
      <c r="Q46" s="46">
        <v>9.99</v>
      </c>
      <c r="R46" s="46">
        <v>0</v>
      </c>
      <c r="S46" s="46">
        <v>0</v>
      </c>
      <c r="T46" s="46">
        <v>0</v>
      </c>
      <c r="U46" s="46">
        <f>_xll.qlMidEquivalent($Q46,$R46,$S46,$T46)</f>
        <v>9.99</v>
      </c>
      <c r="V46" s="231"/>
      <c r="W46" s="233">
        <v>9.8699999999999992</v>
      </c>
      <c r="X46" s="231"/>
      <c r="Y46" s="46">
        <v>9.99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 t="shared" si="2"/>
        <v>SEK3S6S8Y_Quote</v>
      </c>
      <c r="G47" s="42" t="str">
        <f>_xll.qlSimpleQuote(F47,,RateTickValue,Permanent,Trigger,TRUE)</f>
        <v>SEK3S6S8Y_Quote#0000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1"/>
        <v>SEK3S6S8Y</v>
      </c>
      <c r="P47" s="228" t="str">
        <v>SEK3S6S8Y=ICAP</v>
      </c>
      <c r="Q47" s="46">
        <v>9.9499999999999993</v>
      </c>
      <c r="R47" s="46">
        <v>0</v>
      </c>
      <c r="S47" s="46">
        <v>0</v>
      </c>
      <c r="T47" s="46">
        <v>0</v>
      </c>
      <c r="U47" s="46">
        <f>_xll.qlMidEquivalent($Q47,$R47,$S47,$T47)</f>
        <v>9.9499999999999993</v>
      </c>
      <c r="V47" s="231"/>
      <c r="W47" s="233">
        <v>9.85</v>
      </c>
      <c r="X47" s="231"/>
      <c r="Y47" s="46">
        <v>9.9499999999999993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 t="shared" si="2"/>
        <v>SEK3S6S9Y_Quote</v>
      </c>
      <c r="G48" s="42" t="str">
        <f>_xll.qlSimpleQuote(F48,,RateTickValue,Permanent,Trigger,TRUE)</f>
        <v>SEK3S6S9Y_Quote#0000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1"/>
        <v>SEK3S6S9Y</v>
      </c>
      <c r="P48" s="228" t="str">
        <v>SEK3S6S9Y=ICAP</v>
      </c>
      <c r="Q48" s="46">
        <v>9.92</v>
      </c>
      <c r="R48" s="46">
        <v>0</v>
      </c>
      <c r="S48" s="46">
        <v>0</v>
      </c>
      <c r="T48" s="46">
        <v>0</v>
      </c>
      <c r="U48" s="46">
        <f>_xll.qlMidEquivalent($Q48,$R48,$S48,$T48)</f>
        <v>9.92</v>
      </c>
      <c r="V48" s="231"/>
      <c r="W48" s="233">
        <v>9.83</v>
      </c>
      <c r="X48" s="231"/>
      <c r="Y48" s="46">
        <v>9.92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 t="shared" si="2"/>
        <v>SEK3S6S10Y_Quote</v>
      </c>
      <c r="G49" s="42" t="str">
        <f>_xll.qlSimpleQuote(F49,,RateTickValue,Permanent,Trigger,TRUE)</f>
        <v>SEK3S6S10Y_Quote#0000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1"/>
        <v>SEK3S6S10Y</v>
      </c>
      <c r="P49" s="228" t="str">
        <v>SEK3S6S10Y=ICAP</v>
      </c>
      <c r="Q49" s="46">
        <v>9.84</v>
      </c>
      <c r="R49" s="46">
        <v>0</v>
      </c>
      <c r="S49" s="46">
        <v>0</v>
      </c>
      <c r="T49" s="46">
        <v>0</v>
      </c>
      <c r="U49" s="46">
        <f>_xll.qlMidEquivalent($Q49,$R49,$S49,$T49)</f>
        <v>9.84</v>
      </c>
      <c r="V49" s="231"/>
      <c r="W49" s="233">
        <v>9.76</v>
      </c>
      <c r="X49" s="231"/>
      <c r="Y49" s="46">
        <v>9.84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 t="shared" si="2"/>
        <v>SEK3S6S12Y_Quote</v>
      </c>
      <c r="G50" s="42" t="str">
        <f>_xll.qlSimpleQuote(F50,,RateTickValue,Permanent,Trigger,TRUE)</f>
        <v>SEK3S6S12Y_Quote#0000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1"/>
        <v>SEK3S6S12Y</v>
      </c>
      <c r="P50" s="228" t="str">
        <v>SEK3S6S12Y=ICAP</v>
      </c>
      <c r="Q50" s="46">
        <v>9.5399999999999991</v>
      </c>
      <c r="R50" s="46">
        <v>0</v>
      </c>
      <c r="S50" s="46">
        <v>0</v>
      </c>
      <c r="T50" s="46">
        <v>0</v>
      </c>
      <c r="U50" s="46">
        <f>_xll.qlMidEquivalent($Q50,$R50,$S50,$T50)</f>
        <v>9.5399999999999991</v>
      </c>
      <c r="V50" s="231"/>
      <c r="W50" s="233">
        <v>9.4700000000000006</v>
      </c>
      <c r="X50" s="231"/>
      <c r="Y50" s="46">
        <v>9.5399999999999991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 t="shared" si="2"/>
        <v>SEK3S6S15Y_Quote</v>
      </c>
      <c r="G51" s="42" t="str">
        <f>_xll.qlSimpleQuote(F51,,RateTickValue,Permanent,Trigger,TRUE)</f>
        <v>SEK3S6S15Y_Quote#0000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1"/>
        <v>SEK3S6S15Y</v>
      </c>
      <c r="P51" s="228" t="str">
        <v>SEK3S6S15Y=ICAP</v>
      </c>
      <c r="Q51" s="46">
        <v>8.82</v>
      </c>
      <c r="R51" s="46">
        <v>0</v>
      </c>
      <c r="S51" s="46">
        <v>0</v>
      </c>
      <c r="T51" s="46">
        <v>0</v>
      </c>
      <c r="U51" s="46">
        <f>_xll.qlMidEquivalent($Q51,$R51,$S51,$T51)</f>
        <v>8.82</v>
      </c>
      <c r="V51" s="231"/>
      <c r="W51" s="233">
        <v>8.77</v>
      </c>
      <c r="X51" s="231"/>
      <c r="Y51" s="46">
        <v>8.82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 t="shared" si="2"/>
        <v>SEK3S6S20Y_Quote</v>
      </c>
      <c r="G52" s="42" t="str">
        <f>_xll.qlSimpleQuote(F52,,RateTickValue,Permanent,Trigger,TRUE)</f>
        <v>SEK3S6S20Y_Quote#0000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1"/>
        <v>SEK3S6S20Y</v>
      </c>
      <c r="P52" s="228" t="str">
        <v>SEK3S6S20Y=ICAP</v>
      </c>
      <c r="Q52" s="46">
        <v>7.77</v>
      </c>
      <c r="R52" s="46">
        <v>0</v>
      </c>
      <c r="S52" s="46">
        <v>0</v>
      </c>
      <c r="T52" s="46">
        <v>0</v>
      </c>
      <c r="U52" s="46">
        <f>_xll.qlMidEquivalent($Q52,$R52,$S52,$T52)</f>
        <v>7.77</v>
      </c>
      <c r="V52" s="231"/>
      <c r="W52" s="233">
        <v>7.73</v>
      </c>
      <c r="X52" s="231"/>
      <c r="Y52" s="46">
        <v>7.77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 t="shared" si="2"/>
        <v>SEK3S6S25Y_Quote</v>
      </c>
      <c r="G53" s="42" t="str">
        <f>_xll.qlSimpleQuote(F53,,RateTickValue,Permanent,Trigger,TRUE)</f>
        <v>SEK3S6S25Y_Quote#0000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1"/>
        <v>SEK3S6S25Y</v>
      </c>
      <c r="P53" s="228" t="str">
        <v>SEK3S6S25Y=ICAP</v>
      </c>
      <c r="Q53" s="46">
        <v>7.01</v>
      </c>
      <c r="R53" s="46">
        <v>0</v>
      </c>
      <c r="S53" s="46">
        <v>0</v>
      </c>
      <c r="T53" s="46">
        <v>0</v>
      </c>
      <c r="U53" s="46">
        <f>_xll.qlMidEquivalent($Q53,$R53,$S53,$T53)</f>
        <v>7.01</v>
      </c>
      <c r="V53" s="231"/>
      <c r="W53" s="233">
        <v>6.99</v>
      </c>
      <c r="X53" s="231"/>
      <c r="Y53" s="46">
        <v>7.01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 t="shared" si="2"/>
        <v>SEK3S6S27Y_Quote</v>
      </c>
      <c r="G54" s="42" t="str">
        <f>_xll.qlSimpleQuote(F54,,RateTickValue,Permanent,Trigger,TRUE)</f>
        <v>SEK3S6S27Y_Quote#0000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1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 t="shared" si="2"/>
        <v>SEK3S6S30Y_Quote</v>
      </c>
      <c r="G55" s="42" t="str">
        <f>_xll.qlSimpleQuote(F55,,RateTickValue,Permanent,Trigger,TRUE)</f>
        <v>SEK3S6S30Y_Quote#0000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1"/>
        <v>SEK3S6S30Y</v>
      </c>
      <c r="P55" s="228" t="str">
        <v>SEK3S6S30Y=ICAP</v>
      </c>
      <c r="Q55" s="46">
        <v>6.41</v>
      </c>
      <c r="R55" s="46">
        <v>0</v>
      </c>
      <c r="S55" s="46">
        <v>0</v>
      </c>
      <c r="T55" s="46">
        <v>0</v>
      </c>
      <c r="U55" s="46">
        <f>_xll.qlMidEquivalent($Q55,$R55,$S55,$T55)</f>
        <v>6.41</v>
      </c>
      <c r="V55" s="231"/>
      <c r="W55" s="233">
        <v>6.4</v>
      </c>
      <c r="X55" s="231"/>
      <c r="Y55" s="46">
        <v>6.41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 t="shared" si="2"/>
        <v>SEK3S6S35Y_Quote</v>
      </c>
      <c r="G56" s="42" t="str">
        <f>_xll.qlSimpleQuote(F56,,RateTickValue,Permanent,Trigger,TRUE)</f>
        <v>SEK3S6S35Y_Quote#0000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1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 t="shared" si="2"/>
        <v>SEK3S6S40Y_Quote</v>
      </c>
      <c r="G57" s="42" t="str">
        <f>_xll.qlSimpleQuote(F57,,RateTickValue,Permanent,Trigger,TRUE)</f>
        <v>SEK3S6S40Y_Quote#0000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1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 t="shared" si="2"/>
        <v>SEK3S6S45Y_Quote</v>
      </c>
      <c r="G58" s="42" t="str">
        <f>_xll.qlSimpleQuote(F58,,RateTickValue,Permanent,Trigger,TRUE)</f>
        <v>SEK3S6S45Y_Quote#0000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1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 t="shared" si="2"/>
        <v>SEK3S6S50Y_Quote</v>
      </c>
      <c r="G59" s="49" t="str">
        <f>_xll.qlSimpleQuote(F59,,RateTickValue,Permanent,Trigger,TRUE)</f>
        <v>SEK3S6S50Y_Quote#0000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1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3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10:28:55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187</v>
      </c>
      <c r="E6" s="213" t="s">
        <v>158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187</v>
      </c>
      <c r="N6" s="213" t="s">
        <v>158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187</v>
      </c>
      <c r="E7" s="215" t="s">
        <v>158</v>
      </c>
      <c r="F7" s="42" t="str">
        <f t="shared" si="0"/>
        <v>SEK1S3S2W_Quote</v>
      </c>
      <c r="G7" s="42" t="str">
        <f>_xll.qlSimpleQuote(F7,,RateTickValue,Permanent,Trigger,TRUE)</f>
        <v>SEK1S3S2W_Quote#0000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187</v>
      </c>
      <c r="N7" s="215" t="s">
        <v>158</v>
      </c>
      <c r="O7" s="228" t="str">
        <f t="shared" si="1"/>
        <v>SEK1S3S2W</v>
      </c>
      <c r="P7" s="228" t="str">
        <v>SEK1S3S2W=ICAP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187</v>
      </c>
      <c r="E8" s="215" t="s">
        <v>158</v>
      </c>
      <c r="F8" s="42" t="str">
        <f t="shared" si="0"/>
        <v>SEK1S3S3W_Quote</v>
      </c>
      <c r="G8" s="42" t="str">
        <f>_xll.qlSimpleQuote(F8,,RateTickValue,Permanent,Trigger,TRUE)</f>
        <v>SEK1S3S3W_Quote#0000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187</v>
      </c>
      <c r="N8" s="215" t="s">
        <v>158</v>
      </c>
      <c r="O8" s="228" t="str">
        <f t="shared" si="1"/>
        <v>SEK1S3S3W</v>
      </c>
      <c r="P8" s="228" t="str">
        <v>SEK1S3S3W=ICAP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187</v>
      </c>
      <c r="E9" s="215" t="s">
        <v>158</v>
      </c>
      <c r="F9" s="42" t="str">
        <f t="shared" si="0"/>
        <v>SEK1S3S1M_Quote</v>
      </c>
      <c r="G9" s="42" t="str">
        <f>_xll.qlSimpleQuote(F9,,RateTickValue,Permanent,Trigger,TRUE)</f>
        <v>SEK1S3S1M_Quote#0000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187</v>
      </c>
      <c r="N9" s="215" t="s">
        <v>158</v>
      </c>
      <c r="O9" s="228" t="str">
        <f t="shared" si="1"/>
        <v>SEK1S3S1M</v>
      </c>
      <c r="P9" s="228" t="str">
        <v>SEK1S3S1M=ICAP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187</v>
      </c>
      <c r="E10" s="215" t="s">
        <v>158</v>
      </c>
      <c r="F10" s="42" t="str">
        <f t="shared" si="0"/>
        <v>SEK1S3S2M_Quote</v>
      </c>
      <c r="G10" s="42" t="str">
        <f>_xll.qlSimpleQuote(F10,,RateTickValue,Permanent,Trigger,TRUE)</f>
        <v>SEK1S3S2M_Quote#0000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187</v>
      </c>
      <c r="N10" s="215" t="s">
        <v>158</v>
      </c>
      <c r="O10" s="228" t="str">
        <f t="shared" si="1"/>
        <v>SEK1S3S2M</v>
      </c>
      <c r="P10" s="228" t="str">
        <v>SEK1S3S2M=ICAP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187</v>
      </c>
      <c r="E11" s="215" t="s">
        <v>158</v>
      </c>
      <c r="F11" s="42" t="str">
        <f t="shared" si="0"/>
        <v>SEK1S3S3M_Quote</v>
      </c>
      <c r="G11" s="42" t="str">
        <f>_xll.qlSimpleQuote(F11,,RateTickValue,Permanent,Trigger,TRUE)</f>
        <v>SEK1S3S3M_Quote#0000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187</v>
      </c>
      <c r="N11" s="215" t="s">
        <v>158</v>
      </c>
      <c r="O11" s="228" t="str">
        <f t="shared" si="1"/>
        <v>SEK1S3S3M</v>
      </c>
      <c r="P11" s="228" t="str">
        <v>SEK1S3S3M=ICAP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187</v>
      </c>
      <c r="E12" s="215" t="s">
        <v>158</v>
      </c>
      <c r="F12" s="42" t="str">
        <f t="shared" si="0"/>
        <v>SEK1S3S4M_Quote</v>
      </c>
      <c r="G12" s="42" t="str">
        <f>_xll.qlSimpleQuote(F12,,RateTickValue,Permanent,Trigger,TRUE)</f>
        <v>SEK1S3S4M_Quote#0000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187</v>
      </c>
      <c r="N12" s="215" t="s">
        <v>158</v>
      </c>
      <c r="O12" s="228" t="str">
        <f t="shared" si="1"/>
        <v>SEK1S3S4M</v>
      </c>
      <c r="P12" s="228" t="str">
        <v>SEK1S3S4M=ICAP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187</v>
      </c>
      <c r="E13" s="215" t="s">
        <v>158</v>
      </c>
      <c r="F13" s="42" t="str">
        <f t="shared" si="0"/>
        <v>SEK1S3S5M_Quote</v>
      </c>
      <c r="G13" s="42" t="str">
        <f>_xll.qlSimpleQuote(F13,,RateTickValue,Permanent,Trigger,TRUE)</f>
        <v>SEK1S3S5M_Quote#0000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187</v>
      </c>
      <c r="N13" s="215" t="s">
        <v>158</v>
      </c>
      <c r="O13" s="228" t="str">
        <f t="shared" si="1"/>
        <v>SEK1S3S5M</v>
      </c>
      <c r="P13" s="228" t="str">
        <v>SEK1S3S5M=ICAP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187</v>
      </c>
      <c r="E14" s="215" t="s">
        <v>158</v>
      </c>
      <c r="F14" s="42" t="str">
        <f t="shared" si="0"/>
        <v>SEK1S3S6M_Quote</v>
      </c>
      <c r="G14" s="42" t="str">
        <f>_xll.qlSimpleQuote(F14,,RateTickValue,Permanent,Trigger,TRUE)</f>
        <v>SEK1S3S6M_Quote#0000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187</v>
      </c>
      <c r="N14" s="215" t="s">
        <v>158</v>
      </c>
      <c r="O14" s="228" t="str">
        <f t="shared" si="1"/>
        <v>SEK1S3S6M</v>
      </c>
      <c r="P14" s="228" t="str">
        <v>SEK1S3S6M=ICAP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187</v>
      </c>
      <c r="E15" s="215" t="s">
        <v>158</v>
      </c>
      <c r="F15" s="42" t="str">
        <f t="shared" si="0"/>
        <v>SEK1S3S7M_Quote</v>
      </c>
      <c r="G15" s="42" t="str">
        <f>_xll.qlSimpleQuote(F15,,RateTickValue,Permanent,Trigger,TRUE)</f>
        <v>SEK1S3S7M_Quote#0000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187</v>
      </c>
      <c r="N15" s="215" t="s">
        <v>158</v>
      </c>
      <c r="O15" s="228" t="str">
        <f t="shared" si="1"/>
        <v>SEK1S3S7M</v>
      </c>
      <c r="P15" s="228" t="str">
        <v>SEK1S3S7M=ICAP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187</v>
      </c>
      <c r="E16" s="215" t="s">
        <v>158</v>
      </c>
      <c r="F16" s="42" t="str">
        <f t="shared" si="0"/>
        <v>SEK1S3S8M_Quote</v>
      </c>
      <c r="G16" s="42" t="str">
        <f>_xll.qlSimpleQuote(F16,,RateTickValue,Permanent,Trigger,TRUE)</f>
        <v>SEK1S3S8M_Quote#0000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187</v>
      </c>
      <c r="N16" s="215" t="s">
        <v>158</v>
      </c>
      <c r="O16" s="228" t="str">
        <f t="shared" si="1"/>
        <v>SEK1S3S8M</v>
      </c>
      <c r="P16" s="228" t="str">
        <v>SEK1S3S8M=ICAP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187</v>
      </c>
      <c r="E17" s="215" t="s">
        <v>158</v>
      </c>
      <c r="F17" s="42" t="str">
        <f t="shared" si="0"/>
        <v>SEK1S3S9M_Quote</v>
      </c>
      <c r="G17" s="42" t="str">
        <f>_xll.qlSimpleQuote(F17,,RateTickValue,Permanent,Trigger,TRUE)</f>
        <v>SEK1S3S9M_Quote#0000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187</v>
      </c>
      <c r="N17" s="215" t="s">
        <v>158</v>
      </c>
      <c r="O17" s="228" t="str">
        <f t="shared" si="1"/>
        <v>SEK1S3S9M</v>
      </c>
      <c r="P17" s="228" t="str">
        <v>SEK1S3S9M=ICAP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187</v>
      </c>
      <c r="E18" s="215" t="s">
        <v>158</v>
      </c>
      <c r="F18" s="42" t="str">
        <f t="shared" si="0"/>
        <v>SEK1S3S10M_Quote</v>
      </c>
      <c r="G18" s="42" t="str">
        <f>_xll.qlSimpleQuote(F18,,RateTickValue,Permanent,Trigger,TRUE)</f>
        <v>SEK1S3S10M_Quote#0000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187</v>
      </c>
      <c r="N18" s="215" t="s">
        <v>158</v>
      </c>
      <c r="O18" s="228" t="str">
        <f t="shared" si="1"/>
        <v>SEK1S3S10M</v>
      </c>
      <c r="P18" s="228" t="str">
        <v>SEK1S3S10M=ICAP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187</v>
      </c>
      <c r="E19" s="215" t="s">
        <v>158</v>
      </c>
      <c r="F19" s="42" t="str">
        <f t="shared" si="0"/>
        <v>SEK1S3S11M_Quote</v>
      </c>
      <c r="G19" s="42" t="str">
        <f>_xll.qlSimpleQuote(F19,,RateTickValue,Permanent,Trigger,TRUE)</f>
        <v>SEK1S3S11M_Quote#0000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187</v>
      </c>
      <c r="N19" s="215" t="s">
        <v>158</v>
      </c>
      <c r="O19" s="228" t="str">
        <f t="shared" si="1"/>
        <v>SEK1S3S11M</v>
      </c>
      <c r="P19" s="228" t="str">
        <v>SEK1S3S11M=ICAP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187</v>
      </c>
      <c r="E20" s="215" t="s">
        <v>158</v>
      </c>
      <c r="F20" s="42" t="str">
        <f t="shared" si="0"/>
        <v>SEK1S3S1Y_Quote</v>
      </c>
      <c r="G20" s="42" t="str">
        <f>_xll.qlSimpleQuote(F20,,RateTickValue,Permanent,Trigger,TRUE)</f>
        <v>SEK1S3S1Y_Quote#0000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187</v>
      </c>
      <c r="N20" s="215" t="s">
        <v>158</v>
      </c>
      <c r="O20" s="228" t="str">
        <f t="shared" si="1"/>
        <v>SEK1S3S1Y</v>
      </c>
      <c r="P20" s="228" t="str">
        <v>SEK1S3S1Y=ICAP</v>
      </c>
      <c r="Q20" s="46">
        <v>8.02</v>
      </c>
      <c r="R20" s="46">
        <v>0</v>
      </c>
      <c r="S20" s="46">
        <v>0</v>
      </c>
      <c r="T20" s="46">
        <v>0</v>
      </c>
      <c r="U20" s="46">
        <f>_xll.qlMidEquivalent($Q20,$R20,$S20,$T20)</f>
        <v>8.02</v>
      </c>
      <c r="V20" s="231"/>
      <c r="W20" s="233">
        <v>8.02</v>
      </c>
      <c r="X20" s="231"/>
      <c r="Y20" s="46">
        <v>8.02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187</v>
      </c>
      <c r="E21" s="215" t="s">
        <v>158</v>
      </c>
      <c r="F21" s="42" t="str">
        <f t="shared" si="0"/>
        <v>SEK1S3S13M_Quote</v>
      </c>
      <c r="G21" s="42" t="str">
        <f>_xll.qlSimpleQuote(F21,,RateTickValue,Permanent,Trigger,TRUE)</f>
        <v>SEK1S3S13M_Quote#0000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187</v>
      </c>
      <c r="N21" s="215" t="s">
        <v>158</v>
      </c>
      <c r="O21" s="228" t="str">
        <f t="shared" si="1"/>
        <v>SEK1S3S13M</v>
      </c>
      <c r="P21" s="228" t="str">
        <v>SEK1S3S13M=ICAP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187</v>
      </c>
      <c r="E22" s="215" t="s">
        <v>158</v>
      </c>
      <c r="F22" s="42" t="str">
        <f t="shared" si="0"/>
        <v>SEK1S3S14M_Quote</v>
      </c>
      <c r="G22" s="42" t="str">
        <f>_xll.qlSimpleQuote(F22,,RateTickValue,Permanent,Trigger,TRUE)</f>
        <v>SEK1S3S14M_Quote#0000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187</v>
      </c>
      <c r="N22" s="215" t="s">
        <v>158</v>
      </c>
      <c r="O22" s="228" t="str">
        <f t="shared" si="1"/>
        <v>SEK1S3S14M</v>
      </c>
      <c r="P22" s="228" t="str">
        <v>SEK1S3S14M=ICAP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187</v>
      </c>
      <c r="E23" s="215" t="s">
        <v>158</v>
      </c>
      <c r="F23" s="42" t="str">
        <f t="shared" si="0"/>
        <v>SEK1S3S15M_Quote</v>
      </c>
      <c r="G23" s="42" t="str">
        <f>_xll.qlSimpleQuote(F23,,RateTickValue,Permanent,Trigger,TRUE)</f>
        <v>SEK1S3S15M_Quote#0000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187</v>
      </c>
      <c r="N23" s="215" t="s">
        <v>158</v>
      </c>
      <c r="O23" s="228" t="str">
        <f t="shared" si="1"/>
        <v>SEK1S3S15M</v>
      </c>
      <c r="P23" s="228" t="str">
        <v>SEK1S3S15M=ICAP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187</v>
      </c>
      <c r="E24" s="215" t="s">
        <v>158</v>
      </c>
      <c r="F24" s="42" t="str">
        <f t="shared" si="0"/>
        <v>SEK1S3S16M_Quote</v>
      </c>
      <c r="G24" s="42" t="str">
        <f>_xll.qlSimpleQuote(F24,,RateTickValue,Permanent,Trigger,TRUE)</f>
        <v>SEK1S3S16M_Quote#0000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187</v>
      </c>
      <c r="N24" s="215" t="s">
        <v>158</v>
      </c>
      <c r="O24" s="228" t="str">
        <f t="shared" si="1"/>
        <v>SEK1S3S16M</v>
      </c>
      <c r="P24" s="228" t="str">
        <v>SEK1S3S16M=ICAP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187</v>
      </c>
      <c r="E25" s="215" t="s">
        <v>158</v>
      </c>
      <c r="F25" s="42" t="str">
        <f t="shared" si="0"/>
        <v>SEK1S3S17M_Quote</v>
      </c>
      <c r="G25" s="42" t="str">
        <f>_xll.qlSimpleQuote(F25,,RateTickValue,Permanent,Trigger,TRUE)</f>
        <v>SEK1S3S17M_Quote#0000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187</v>
      </c>
      <c r="N25" s="215" t="s">
        <v>158</v>
      </c>
      <c r="O25" s="228" t="str">
        <f t="shared" si="1"/>
        <v>SEK1S3S17M</v>
      </c>
      <c r="P25" s="228" t="str">
        <v>SEK1S3S17M=ICAP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187</v>
      </c>
      <c r="E26" s="215" t="s">
        <v>158</v>
      </c>
      <c r="F26" s="42" t="str">
        <f t="shared" si="0"/>
        <v>SEK1S3S18M_Quote</v>
      </c>
      <c r="G26" s="42" t="str">
        <f>_xll.qlSimpleQuote(F26,,RateTickValue,Permanent,Trigger,TRUE)</f>
        <v>SEK1S3S18M_Quote#0000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187</v>
      </c>
      <c r="N26" s="215" t="s">
        <v>158</v>
      </c>
      <c r="O26" s="228" t="str">
        <f t="shared" si="1"/>
        <v>SEK1S3S18M</v>
      </c>
      <c r="P26" s="228" t="str">
        <v>SEK1S3S18M=ICAP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187</v>
      </c>
      <c r="E27" s="215" t="s">
        <v>158</v>
      </c>
      <c r="F27" s="42" t="str">
        <f t="shared" si="0"/>
        <v>SEK1S3S19M_Quote</v>
      </c>
      <c r="G27" s="42" t="str">
        <f>_xll.qlSimpleQuote(F27,,RateTickValue,Permanent,Trigger,TRUE)</f>
        <v>SEK1S3S19M_Quote#0000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187</v>
      </c>
      <c r="N27" s="215" t="s">
        <v>158</v>
      </c>
      <c r="O27" s="228" t="str">
        <f t="shared" si="1"/>
        <v>SEK1S3S19M</v>
      </c>
      <c r="P27" s="228" t="str">
        <v>SEK1S3S19M=ICAP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187</v>
      </c>
      <c r="E28" s="215" t="s">
        <v>158</v>
      </c>
      <c r="F28" s="42" t="str">
        <f t="shared" si="0"/>
        <v>SEK1S3S20M_Quote</v>
      </c>
      <c r="G28" s="42" t="str">
        <f>_xll.qlSimpleQuote(F28,,RateTickValue,Permanent,Trigger,TRUE)</f>
        <v>SEK1S3S20M_Quote#0000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187</v>
      </c>
      <c r="N28" s="215" t="s">
        <v>158</v>
      </c>
      <c r="O28" s="228" t="str">
        <f t="shared" si="1"/>
        <v>SEK1S3S20M</v>
      </c>
      <c r="P28" s="228" t="str">
        <v>SEK1S3S20M=ICAP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187</v>
      </c>
      <c r="E29" s="215" t="s">
        <v>158</v>
      </c>
      <c r="F29" s="42" t="str">
        <f t="shared" si="0"/>
        <v>SEK1S3S21M_Quote</v>
      </c>
      <c r="G29" s="42" t="str">
        <f>_xll.qlSimpleQuote(F29,,RateTickValue,Permanent,Trigger,TRUE)</f>
        <v>SEK1S3S21M_Quote#0000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187</v>
      </c>
      <c r="N29" s="215" t="s">
        <v>158</v>
      </c>
      <c r="O29" s="228" t="str">
        <f t="shared" si="1"/>
        <v>SEK1S3S21M</v>
      </c>
      <c r="P29" s="228" t="str">
        <v>SEK1S3S21M=ICAP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187</v>
      </c>
      <c r="E30" s="215" t="s">
        <v>158</v>
      </c>
      <c r="F30" s="42" t="str">
        <f t="shared" si="0"/>
        <v>SEK1S3S22M_Quote</v>
      </c>
      <c r="G30" s="42" t="str">
        <f>_xll.qlSimpleQuote(F30,,RateTickValue,Permanent,Trigger,TRUE)</f>
        <v>SEK1S3S22M_Quote#0000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187</v>
      </c>
      <c r="N30" s="215" t="s">
        <v>158</v>
      </c>
      <c r="O30" s="228" t="str">
        <f t="shared" si="1"/>
        <v>SEK1S3S22M</v>
      </c>
      <c r="P30" s="228" t="str">
        <v>SEK1S3S22M=ICAP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187</v>
      </c>
      <c r="E31" s="215" t="s">
        <v>158</v>
      </c>
      <c r="F31" s="42" t="str">
        <f t="shared" si="0"/>
        <v>SEK1S3S23M_Quote</v>
      </c>
      <c r="G31" s="42" t="str">
        <f>_xll.qlSimpleQuote(F31,,RateTickValue,Permanent,Trigger,TRUE)</f>
        <v>SEK1S3S23M_Quote#0000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187</v>
      </c>
      <c r="N31" s="215" t="s">
        <v>158</v>
      </c>
      <c r="O31" s="228" t="str">
        <f t="shared" si="1"/>
        <v>SEK1S3S23M</v>
      </c>
      <c r="P31" s="228" t="str">
        <v>SEK1S3S23M=ICAP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187</v>
      </c>
      <c r="E32" s="215" t="s">
        <v>158</v>
      </c>
      <c r="F32" s="42" t="str">
        <f t="shared" si="0"/>
        <v>SEK1S3S2Y_Quote</v>
      </c>
      <c r="G32" s="42" t="str">
        <f>_xll.qlSimpleQuote(F32,,RateTickValue,Permanent,Trigger,TRUE)</f>
        <v>SEK1S3S2Y_Quote#0000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187</v>
      </c>
      <c r="N32" s="215" t="s">
        <v>158</v>
      </c>
      <c r="O32" s="228" t="str">
        <f t="shared" si="1"/>
        <v>SEK1S3S2Y</v>
      </c>
      <c r="P32" s="228" t="str">
        <v>SEK1S3S2Y=ICAP</v>
      </c>
      <c r="Q32" s="46">
        <v>9.26</v>
      </c>
      <c r="R32" s="46">
        <v>0</v>
      </c>
      <c r="S32" s="46">
        <v>0</v>
      </c>
      <c r="T32" s="46">
        <v>0</v>
      </c>
      <c r="U32" s="46">
        <f>_xll.qlMidEquivalent($Q32,$R32,$S32,$T32)</f>
        <v>9.26</v>
      </c>
      <c r="V32" s="231"/>
      <c r="W32" s="233">
        <v>9.27</v>
      </c>
      <c r="X32" s="231"/>
      <c r="Y32" s="46">
        <v>9.26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187</v>
      </c>
      <c r="E33" s="215" t="s">
        <v>158</v>
      </c>
      <c r="F33" s="42" t="str">
        <f t="shared" si="0"/>
        <v>SEK1S3S27M_Quote</v>
      </c>
      <c r="G33" s="42" t="str">
        <f>_xll.qlSimpleQuote(F33,,RateTickValue,Permanent,Trigger,TRUE)</f>
        <v>SEK1S3S27M_Quote#0000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187</v>
      </c>
      <c r="N33" s="215" t="s">
        <v>158</v>
      </c>
      <c r="O33" s="228" t="str">
        <f t="shared" si="1"/>
        <v>SEK1S3S27M</v>
      </c>
      <c r="P33" s="228" t="str">
        <v>SEK1S3S27M=ICAP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187</v>
      </c>
      <c r="E34" s="215" t="s">
        <v>158</v>
      </c>
      <c r="F34" s="42" t="str">
        <f t="shared" si="0"/>
        <v>SEK1S3S30M_Quote</v>
      </c>
      <c r="G34" s="42" t="str">
        <f>_xll.qlSimpleQuote(F34,,RateTickValue,Permanent,Trigger,TRUE)</f>
        <v>SEK1S3S30M_Quote#0000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187</v>
      </c>
      <c r="N34" s="215" t="s">
        <v>158</v>
      </c>
      <c r="O34" s="228" t="str">
        <f t="shared" si="1"/>
        <v>SEK1S3S30M</v>
      </c>
      <c r="P34" s="228" t="str">
        <v>SEK1S3S30M=ICAP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187</v>
      </c>
      <c r="E35" s="215" t="s">
        <v>158</v>
      </c>
      <c r="F35" s="42" t="str">
        <f t="shared" si="0"/>
        <v>SEK1S3S33M_Quote</v>
      </c>
      <c r="G35" s="42" t="str">
        <f>_xll.qlSimpleQuote(F35,,RateTickValue,Permanent,Trigger,TRUE)</f>
        <v>SEK1S3S33M_Quote#0000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187</v>
      </c>
      <c r="N35" s="215" t="s">
        <v>158</v>
      </c>
      <c r="O35" s="228" t="str">
        <f t="shared" si="1"/>
        <v>SEK1S3S33M</v>
      </c>
      <c r="P35" s="228" t="str">
        <v>SEK1S3S33M=ICAP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187</v>
      </c>
      <c r="E36" s="215" t="s">
        <v>158</v>
      </c>
      <c r="F36" s="42" t="str">
        <f t="shared" si="0"/>
        <v>SEK1S3S3Y_Quote</v>
      </c>
      <c r="G36" s="42" t="str">
        <f>_xll.qlSimpleQuote(F36,,RateTickValue,Permanent,Trigger,TRUE)</f>
        <v>SEK1S3S3Y_Quote#0000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187</v>
      </c>
      <c r="N36" s="215" t="s">
        <v>158</v>
      </c>
      <c r="O36" s="228" t="str">
        <f t="shared" si="1"/>
        <v>SEK1S3S3Y</v>
      </c>
      <c r="P36" s="228" t="str">
        <v>SEK1S3S3Y=ICAP</v>
      </c>
      <c r="Q36" s="46">
        <v>9.83</v>
      </c>
      <c r="R36" s="46">
        <v>0</v>
      </c>
      <c r="S36" s="46">
        <v>0</v>
      </c>
      <c r="T36" s="46">
        <v>0</v>
      </c>
      <c r="U36" s="46">
        <f>_xll.qlMidEquivalent($Q36,$R36,$S36,$T36)</f>
        <v>9.83</v>
      </c>
      <c r="V36" s="231"/>
      <c r="W36" s="233">
        <v>9.83</v>
      </c>
      <c r="X36" s="231"/>
      <c r="Y36" s="46">
        <v>9.83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187</v>
      </c>
      <c r="E37" s="215" t="s">
        <v>158</v>
      </c>
      <c r="F37" s="42" t="str">
        <f t="shared" si="0"/>
        <v>SEK1S3S39M_Quote</v>
      </c>
      <c r="G37" s="42" t="str">
        <f>_xll.qlSimpleQuote(F37,,RateTickValue,Permanent,Trigger,TRUE)</f>
        <v>SEK1S3S39M_Quote#0000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187</v>
      </c>
      <c r="N37" s="215" t="s">
        <v>158</v>
      </c>
      <c r="O37" s="228" t="str">
        <f t="shared" si="1"/>
        <v>SEK1S3S39M</v>
      </c>
      <c r="P37" s="228" t="str">
        <v>SEK1S3S39M=ICAP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187</v>
      </c>
      <c r="E38" s="215" t="s">
        <v>158</v>
      </c>
      <c r="F38" s="42" t="str">
        <f t="shared" si="0"/>
        <v>SEK1S3S42M_Quote</v>
      </c>
      <c r="G38" s="42" t="str">
        <f>_xll.qlSimpleQuote(F38,,RateTickValue,Permanent,Trigger,TRUE)</f>
        <v>SEK1S3S42M_Quote#0000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187</v>
      </c>
      <c r="N38" s="215" t="s">
        <v>158</v>
      </c>
      <c r="O38" s="228" t="str">
        <f t="shared" si="1"/>
        <v>SEK1S3S42M</v>
      </c>
      <c r="P38" s="228" t="str">
        <v>SEK1S3S42M=ICAP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187</v>
      </c>
      <c r="E39" s="215" t="s">
        <v>158</v>
      </c>
      <c r="F39" s="42" t="str">
        <f t="shared" si="0"/>
        <v>SEK1S3S45M_Quote</v>
      </c>
      <c r="G39" s="42" t="str">
        <f>_xll.qlSimpleQuote(F39,,RateTickValue,Permanent,Trigger,TRUE)</f>
        <v>SEK1S3S45M_Quote#0000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187</v>
      </c>
      <c r="N39" s="215" t="s">
        <v>158</v>
      </c>
      <c r="O39" s="228" t="str">
        <f t="shared" si="1"/>
        <v>SEK1S3S45M</v>
      </c>
      <c r="P39" s="228" t="str">
        <v>SEK1S3S45M=ICAP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187</v>
      </c>
      <c r="E40" s="215" t="s">
        <v>158</v>
      </c>
      <c r="F40" s="42" t="str">
        <f t="shared" si="0"/>
        <v>SEK1S3S4Y_Quote</v>
      </c>
      <c r="G40" s="42" t="str">
        <f>_xll.qlSimpleQuote(F40,,RateTickValue,Permanent,Trigger,TRUE)</f>
        <v>SEK1S3S4Y_Quote#0000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187</v>
      </c>
      <c r="N40" s="215" t="s">
        <v>158</v>
      </c>
      <c r="O40" s="228" t="str">
        <f t="shared" si="1"/>
        <v>SEK1S3S4Y</v>
      </c>
      <c r="P40" s="228" t="str">
        <v>SEK1S3S4Y=ICAP</v>
      </c>
      <c r="Q40" s="46">
        <v>10.11</v>
      </c>
      <c r="R40" s="46">
        <v>0</v>
      </c>
      <c r="S40" s="46">
        <v>0</v>
      </c>
      <c r="T40" s="46">
        <v>0</v>
      </c>
      <c r="U40" s="46">
        <f>_xll.qlMidEquivalent($Q40,$R40,$S40,$T40)</f>
        <v>10.11</v>
      </c>
      <c r="V40" s="231"/>
      <c r="W40" s="233">
        <v>10.1</v>
      </c>
      <c r="X40" s="231"/>
      <c r="Y40" s="46">
        <v>10.11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187</v>
      </c>
      <c r="E41" s="215" t="s">
        <v>158</v>
      </c>
      <c r="F41" s="42" t="str">
        <f t="shared" si="0"/>
        <v>SEK1S3S51M_Quote</v>
      </c>
      <c r="G41" s="42" t="str">
        <f>_xll.qlSimpleQuote(F41,,RateTickValue,Permanent,Trigger,TRUE)</f>
        <v>SEK1S3S51M_Quote#0000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187</v>
      </c>
      <c r="N41" s="215" t="s">
        <v>158</v>
      </c>
      <c r="O41" s="228" t="str">
        <f t="shared" si="1"/>
        <v>SEK1S3S51M</v>
      </c>
      <c r="P41" s="228" t="str">
        <v>SEK1S3S51M=ICAP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187</v>
      </c>
      <c r="E42" s="215" t="s">
        <v>158</v>
      </c>
      <c r="F42" s="42" t="str">
        <f t="shared" si="0"/>
        <v>SEK1S3S54M_Quote</v>
      </c>
      <c r="G42" s="42" t="str">
        <f>_xll.qlSimpleQuote(F42,,RateTickValue,Permanent,Trigger,TRUE)</f>
        <v>SEK1S3S54M_Quote#0000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187</v>
      </c>
      <c r="N42" s="215" t="s">
        <v>158</v>
      </c>
      <c r="O42" s="228" t="str">
        <f t="shared" si="1"/>
        <v>SEK1S3S54M</v>
      </c>
      <c r="P42" s="228" t="str">
        <v>SEK1S3S54M=ICAP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187</v>
      </c>
      <c r="E43" s="215" t="s">
        <v>158</v>
      </c>
      <c r="F43" s="42" t="str">
        <f t="shared" si="0"/>
        <v>SEK1S3S57M_Quote</v>
      </c>
      <c r="G43" s="42" t="str">
        <f>_xll.qlSimpleQuote(F43,,RateTickValue,Permanent,Trigger,TRUE)</f>
        <v>SEK1S3S57M_Quote#0000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187</v>
      </c>
      <c r="N43" s="215" t="s">
        <v>158</v>
      </c>
      <c r="O43" s="228" t="str">
        <f t="shared" si="1"/>
        <v>SEK1S3S57M</v>
      </c>
      <c r="P43" s="228" t="str">
        <v>SEK1S3S57M=ICAP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187</v>
      </c>
      <c r="E44" s="215" t="s">
        <v>158</v>
      </c>
      <c r="F44" s="42" t="str">
        <f t="shared" si="0"/>
        <v>SEK1S3S5Y_Quote</v>
      </c>
      <c r="G44" s="42" t="str">
        <f>_xll.qlSimpleQuote(F44,,RateTickValue,Permanent,Trigger,TRUE)</f>
        <v>SEK1S3S5Y_Quote#0000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187</v>
      </c>
      <c r="N44" s="215" t="s">
        <v>158</v>
      </c>
      <c r="O44" s="228" t="str">
        <f t="shared" si="1"/>
        <v>SEK1S3S5Y</v>
      </c>
      <c r="P44" s="228" t="str">
        <v>SEK1S3S5Y=ICAP</v>
      </c>
      <c r="Q44" s="46">
        <v>10.16</v>
      </c>
      <c r="R44" s="46">
        <v>0</v>
      </c>
      <c r="S44" s="46">
        <v>0</v>
      </c>
      <c r="T44" s="46">
        <v>0</v>
      </c>
      <c r="U44" s="46">
        <f>_xll.qlMidEquivalent($Q44,$R44,$S44,$T44)</f>
        <v>10.16</v>
      </c>
      <c r="V44" s="231"/>
      <c r="W44" s="233">
        <v>10.15</v>
      </c>
      <c r="X44" s="231"/>
      <c r="Y44" s="46">
        <v>10.16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187</v>
      </c>
      <c r="E45" s="215" t="s">
        <v>158</v>
      </c>
      <c r="F45" s="42" t="str">
        <f t="shared" si="0"/>
        <v>SEK1S3S6Y_Quote</v>
      </c>
      <c r="G45" s="42" t="str">
        <f>_xll.qlSimpleQuote(F45,,RateTickValue,Permanent,Trigger,TRUE)</f>
        <v>SEK1S3S6Y_Quote#0000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187</v>
      </c>
      <c r="N45" s="215" t="s">
        <v>158</v>
      </c>
      <c r="O45" s="228" t="str">
        <f t="shared" si="1"/>
        <v>SEK1S3S6Y</v>
      </c>
      <c r="P45" s="228" t="str">
        <v>SEK1S3S6Y=ICAP</v>
      </c>
      <c r="Q45" s="46">
        <v>10.18</v>
      </c>
      <c r="R45" s="46">
        <v>0</v>
      </c>
      <c r="S45" s="46">
        <v>0</v>
      </c>
      <c r="T45" s="46">
        <v>0</v>
      </c>
      <c r="U45" s="46">
        <f>_xll.qlMidEquivalent($Q45,$R45,$S45,$T45)</f>
        <v>10.18</v>
      </c>
      <c r="V45" s="231"/>
      <c r="W45" s="233">
        <v>10.17</v>
      </c>
      <c r="X45" s="231"/>
      <c r="Y45" s="46">
        <v>10.18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187</v>
      </c>
      <c r="E46" s="215" t="s">
        <v>158</v>
      </c>
      <c r="F46" s="42" t="str">
        <f t="shared" si="0"/>
        <v>SEK1S3S7Y_Quote</v>
      </c>
      <c r="G46" s="42" t="str">
        <f>_xll.qlSimpleQuote(F46,,RateTickValue,Permanent,Trigger,TRUE)</f>
        <v>SEK1S3S7Y_Quote#0000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187</v>
      </c>
      <c r="N46" s="215" t="s">
        <v>158</v>
      </c>
      <c r="O46" s="228" t="str">
        <f t="shared" si="1"/>
        <v>SEK1S3S7Y</v>
      </c>
      <c r="P46" s="228" t="str">
        <v>SEK1S3S7Y=ICAP</v>
      </c>
      <c r="Q46" s="46">
        <v>10.18</v>
      </c>
      <c r="R46" s="46">
        <v>0</v>
      </c>
      <c r="S46" s="46">
        <v>0</v>
      </c>
      <c r="T46" s="46">
        <v>0</v>
      </c>
      <c r="U46" s="46">
        <f>_xll.qlMidEquivalent($Q46,$R46,$S46,$T46)</f>
        <v>10.18</v>
      </c>
      <c r="V46" s="231"/>
      <c r="W46" s="233">
        <v>10.18</v>
      </c>
      <c r="X46" s="231"/>
      <c r="Y46" s="46">
        <v>10.18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187</v>
      </c>
      <c r="E47" s="215" t="s">
        <v>158</v>
      </c>
      <c r="F47" s="42" t="str">
        <f t="shared" si="0"/>
        <v>SEK1S3S8Y_Quote</v>
      </c>
      <c r="G47" s="42" t="str">
        <f>_xll.qlSimpleQuote(F47,,RateTickValue,Permanent,Trigger,TRUE)</f>
        <v>SEK1S3S8Y_Quote#0000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187</v>
      </c>
      <c r="N47" s="215" t="s">
        <v>158</v>
      </c>
      <c r="O47" s="228" t="str">
        <f t="shared" si="1"/>
        <v>SEK1S3S8Y</v>
      </c>
      <c r="P47" s="228" t="str">
        <v>SEK1S3S8Y=ICAP</v>
      </c>
      <c r="Q47" s="46">
        <v>10.18</v>
      </c>
      <c r="R47" s="46">
        <v>0</v>
      </c>
      <c r="S47" s="46">
        <v>0</v>
      </c>
      <c r="T47" s="46">
        <v>0</v>
      </c>
      <c r="U47" s="46">
        <f>_xll.qlMidEquivalent($Q47,$R47,$S47,$T47)</f>
        <v>10.18</v>
      </c>
      <c r="V47" s="231"/>
      <c r="W47" s="233">
        <v>10.18</v>
      </c>
      <c r="X47" s="231"/>
      <c r="Y47" s="46">
        <v>10.18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187</v>
      </c>
      <c r="E48" s="215" t="s">
        <v>158</v>
      </c>
      <c r="F48" s="42" t="str">
        <f t="shared" si="0"/>
        <v>SEK1S3S9Y_Quote</v>
      </c>
      <c r="G48" s="42" t="str">
        <f>_xll.qlSimpleQuote(F48,,RateTickValue,Permanent,Trigger,TRUE)</f>
        <v>SEK1S3S9Y_Quote#0000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187</v>
      </c>
      <c r="N48" s="215" t="s">
        <v>158</v>
      </c>
      <c r="O48" s="228" t="str">
        <f t="shared" si="1"/>
        <v>SEK1S3S9Y</v>
      </c>
      <c r="P48" s="228" t="str">
        <v>SEK1S3S9Y=ICAP</v>
      </c>
      <c r="Q48" s="46">
        <v>10.17</v>
      </c>
      <c r="R48" s="46">
        <v>0</v>
      </c>
      <c r="S48" s="46">
        <v>0</v>
      </c>
      <c r="T48" s="46">
        <v>0</v>
      </c>
      <c r="U48" s="46">
        <f>_xll.qlMidEquivalent($Q48,$R48,$S48,$T48)</f>
        <v>10.17</v>
      </c>
      <c r="V48" s="231"/>
      <c r="W48" s="233">
        <v>10.17</v>
      </c>
      <c r="X48" s="231"/>
      <c r="Y48" s="46">
        <v>10.17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187</v>
      </c>
      <c r="E49" s="215" t="s">
        <v>158</v>
      </c>
      <c r="F49" s="42" t="str">
        <f t="shared" si="0"/>
        <v>SEK1S3S10Y_Quote</v>
      </c>
      <c r="G49" s="42" t="str">
        <f>_xll.qlSimpleQuote(F49,,RateTickValue,Permanent,Trigger,TRUE)</f>
        <v>SEK1S3S10Y_Quote#0000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187</v>
      </c>
      <c r="N49" s="215" t="s">
        <v>158</v>
      </c>
      <c r="O49" s="228" t="str">
        <f t="shared" si="1"/>
        <v>SEK1S3S10Y</v>
      </c>
      <c r="P49" s="228" t="str">
        <v>SEK1S3S10Y=ICAP</v>
      </c>
      <c r="Q49" s="46">
        <v>10.16</v>
      </c>
      <c r="R49" s="46">
        <v>0</v>
      </c>
      <c r="S49" s="46">
        <v>0</v>
      </c>
      <c r="T49" s="46">
        <v>0</v>
      </c>
      <c r="U49" s="46">
        <f>_xll.qlMidEquivalent($Q49,$R49,$S49,$T49)</f>
        <v>10.16</v>
      </c>
      <c r="V49" s="231"/>
      <c r="W49" s="233">
        <v>10.16</v>
      </c>
      <c r="X49" s="231"/>
      <c r="Y49" s="46">
        <v>10.16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187</v>
      </c>
      <c r="E50" s="215" t="s">
        <v>158</v>
      </c>
      <c r="F50" s="42" t="str">
        <f t="shared" si="0"/>
        <v>SEK1S3S12Y_Quote</v>
      </c>
      <c r="G50" s="42" t="str">
        <f>_xll.qlSimpleQuote(F50,,RateTickValue,Permanent,Trigger,TRUE)</f>
        <v>SEK1S3S12Y_Quote#0000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187</v>
      </c>
      <c r="N50" s="215" t="s">
        <v>158</v>
      </c>
      <c r="O50" s="228" t="str">
        <f t="shared" si="1"/>
        <v>SEK1S3S12Y</v>
      </c>
      <c r="P50" s="228" t="str">
        <v>SEK1S3S12Y=ICAP</v>
      </c>
      <c r="Q50" s="46">
        <v>10.14</v>
      </c>
      <c r="R50" s="46">
        <v>0</v>
      </c>
      <c r="S50" s="46">
        <v>0</v>
      </c>
      <c r="T50" s="46">
        <v>0</v>
      </c>
      <c r="U50" s="46">
        <f>_xll.qlMidEquivalent($Q50,$R50,$S50,$T50)</f>
        <v>10.14</v>
      </c>
      <c r="V50" s="231"/>
      <c r="W50" s="233">
        <v>10.130000000000001</v>
      </c>
      <c r="X50" s="231"/>
      <c r="Y50" s="46">
        <v>10.14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187</v>
      </c>
      <c r="E51" s="215" t="s">
        <v>158</v>
      </c>
      <c r="F51" s="42" t="str">
        <f t="shared" si="0"/>
        <v>SEK1S3S15Y_Quote</v>
      </c>
      <c r="G51" s="42" t="str">
        <f>_xll.qlSimpleQuote(F51,,RateTickValue,Permanent,Trigger,TRUE)</f>
        <v>SEK1S3S15Y_Quote#0000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187</v>
      </c>
      <c r="N51" s="215" t="s">
        <v>158</v>
      </c>
      <c r="O51" s="228" t="str">
        <f t="shared" si="1"/>
        <v>SEK1S3S15Y</v>
      </c>
      <c r="P51" s="228" t="str">
        <v>SEK1S3S15Y=ICAP</v>
      </c>
      <c r="Q51" s="46">
        <v>9.91</v>
      </c>
      <c r="R51" s="46">
        <v>0</v>
      </c>
      <c r="S51" s="46">
        <v>0</v>
      </c>
      <c r="T51" s="46">
        <v>0</v>
      </c>
      <c r="U51" s="46">
        <f>_xll.qlMidEquivalent($Q51,$R51,$S51,$T51)</f>
        <v>9.91</v>
      </c>
      <c r="V51" s="231"/>
      <c r="W51" s="233">
        <v>9.91</v>
      </c>
      <c r="X51" s="231"/>
      <c r="Y51" s="46">
        <v>9.91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187</v>
      </c>
      <c r="E52" s="215" t="s">
        <v>158</v>
      </c>
      <c r="F52" s="42" t="str">
        <f t="shared" si="0"/>
        <v>SEK1S3S20Y_Quote</v>
      </c>
      <c r="G52" s="42" t="str">
        <f>_xll.qlSimpleQuote(F52,,RateTickValue,Permanent,Trigger,TRUE)</f>
        <v>SEK1S3S20Y_Quote#0000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187</v>
      </c>
      <c r="N52" s="215" t="s">
        <v>158</v>
      </c>
      <c r="O52" s="228" t="str">
        <f t="shared" si="1"/>
        <v>SEK1S3S20Y</v>
      </c>
      <c r="P52" s="228" t="str">
        <v>SEK1S3S20Y=ICAP</v>
      </c>
      <c r="Q52" s="46">
        <v>9.3800000000000008</v>
      </c>
      <c r="R52" s="46">
        <v>0</v>
      </c>
      <c r="S52" s="46">
        <v>0</v>
      </c>
      <c r="T52" s="46">
        <v>0</v>
      </c>
      <c r="U52" s="46">
        <f>_xll.qlMidEquivalent($Q52,$R52,$S52,$T52)</f>
        <v>9.3800000000000008</v>
      </c>
      <c r="V52" s="231"/>
      <c r="W52" s="233">
        <v>9.3800000000000008</v>
      </c>
      <c r="X52" s="231"/>
      <c r="Y52" s="46">
        <v>9.3800000000000008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187</v>
      </c>
      <c r="E53" s="215" t="s">
        <v>158</v>
      </c>
      <c r="F53" s="42" t="str">
        <f t="shared" si="0"/>
        <v>SEK1S3S25Y_Quote</v>
      </c>
      <c r="G53" s="42" t="str">
        <f>_xll.qlSimpleQuote(F53,,RateTickValue,Permanent,Trigger,TRUE)</f>
        <v>SEK1S3S25Y_Quote#0000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187</v>
      </c>
      <c r="N53" s="215" t="s">
        <v>158</v>
      </c>
      <c r="O53" s="228" t="str">
        <f t="shared" si="1"/>
        <v>SEK1S3S25Y</v>
      </c>
      <c r="P53" s="228" t="str">
        <v>SEK1S3S25Y=ICAP</v>
      </c>
      <c r="Q53" s="46">
        <v>8.9499999999999993</v>
      </c>
      <c r="R53" s="46">
        <v>0</v>
      </c>
      <c r="S53" s="46">
        <v>0</v>
      </c>
      <c r="T53" s="46">
        <v>0</v>
      </c>
      <c r="U53" s="46">
        <f>_xll.qlMidEquivalent($Q53,$R53,$S53,$T53)</f>
        <v>8.9499999999999993</v>
      </c>
      <c r="V53" s="231"/>
      <c r="W53" s="233">
        <v>8.9600000000000009</v>
      </c>
      <c r="X53" s="231"/>
      <c r="Y53" s="46">
        <v>8.9499999999999993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187</v>
      </c>
      <c r="E54" s="215" t="s">
        <v>158</v>
      </c>
      <c r="F54" s="42" t="str">
        <f t="shared" si="0"/>
        <v>SEK1S3S27Y_Quote</v>
      </c>
      <c r="G54" s="42" t="str">
        <f>_xll.qlSimpleQuote(F54,,RateTickValue,Permanent,Trigger,TRUE)</f>
        <v>SEK1S3S27Y_Quote#0000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187</v>
      </c>
      <c r="N54" s="215" t="s">
        <v>158</v>
      </c>
      <c r="O54" s="228" t="str">
        <f t="shared" si="1"/>
        <v>SEK1S3S27Y</v>
      </c>
      <c r="P54" s="228" t="str">
        <v>SEK1S3S27Y=ICAP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187</v>
      </c>
      <c r="E55" s="215" t="s">
        <v>158</v>
      </c>
      <c r="F55" s="42" t="str">
        <f t="shared" si="0"/>
        <v>SEK1S3S30Y_Quote</v>
      </c>
      <c r="G55" s="42" t="str">
        <f>_xll.qlSimpleQuote(F55,,RateTickValue,Permanent,Trigger,TRUE)</f>
        <v>SEK1S3S30Y_Quote#0000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187</v>
      </c>
      <c r="N55" s="215" t="s">
        <v>158</v>
      </c>
      <c r="O55" s="228" t="str">
        <f t="shared" si="1"/>
        <v>SEK1S3S30Y</v>
      </c>
      <c r="P55" s="228" t="str">
        <v>SEK1S3S30Y=ICAP</v>
      </c>
      <c r="Q55" s="46">
        <v>8.67</v>
      </c>
      <c r="R55" s="46">
        <v>0</v>
      </c>
      <c r="S55" s="46">
        <v>0</v>
      </c>
      <c r="T55" s="46">
        <v>0</v>
      </c>
      <c r="U55" s="46">
        <f>_xll.qlMidEquivalent($Q55,$R55,$S55,$T55)</f>
        <v>8.67</v>
      </c>
      <c r="V55" s="231"/>
      <c r="W55" s="233">
        <v>8.68</v>
      </c>
      <c r="X55" s="231"/>
      <c r="Y55" s="46">
        <v>8.67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187</v>
      </c>
      <c r="E56" s="215" t="s">
        <v>158</v>
      </c>
      <c r="F56" s="42" t="str">
        <f t="shared" si="0"/>
        <v>SEK1S3S35Y_Quote</v>
      </c>
      <c r="G56" s="42" t="str">
        <f>_xll.qlSimpleQuote(F56,,RateTickValue,Permanent,Trigger,TRUE)</f>
        <v>SEK1S3S35Y_Quote#0000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187</v>
      </c>
      <c r="N56" s="215" t="s">
        <v>158</v>
      </c>
      <c r="O56" s="228" t="str">
        <f t="shared" si="1"/>
        <v>SEK1S3S35Y</v>
      </c>
      <c r="P56" s="228" t="str">
        <v>SEK1S3S35Y=ICAP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187</v>
      </c>
      <c r="E57" s="215" t="s">
        <v>158</v>
      </c>
      <c r="F57" s="42" t="str">
        <f t="shared" si="0"/>
        <v>SEK1S3S40Y_Quote</v>
      </c>
      <c r="G57" s="42" t="str">
        <f>_xll.qlSimpleQuote(F57,,RateTickValue,Permanent,Trigger,TRUE)</f>
        <v>SEK1S3S40Y_Quote#0000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187</v>
      </c>
      <c r="N57" s="215" t="s">
        <v>158</v>
      </c>
      <c r="O57" s="228" t="str">
        <f t="shared" si="1"/>
        <v>SEK1S3S40Y</v>
      </c>
      <c r="P57" s="228" t="str">
        <v>SEK1S3S40Y=ICAP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187</v>
      </c>
      <c r="E58" s="215" t="s">
        <v>158</v>
      </c>
      <c r="F58" s="42" t="str">
        <f t="shared" si="0"/>
        <v>SEK1S3S45Y_Quote</v>
      </c>
      <c r="G58" s="42" t="str">
        <f>_xll.qlSimpleQuote(F58,,RateTickValue,Permanent,Trigger,TRUE)</f>
        <v>SEK1S3S45Y_Quote#0000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187</v>
      </c>
      <c r="N58" s="215" t="s">
        <v>158</v>
      </c>
      <c r="O58" s="228" t="str">
        <f t="shared" si="1"/>
        <v>SEK1S3S45Y</v>
      </c>
      <c r="P58" s="228" t="str">
        <v>SEK1S3S45Y=ICAP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187</v>
      </c>
      <c r="E59" s="217" t="s">
        <v>158</v>
      </c>
      <c r="F59" s="49" t="str">
        <f t="shared" si="0"/>
        <v>SEK1S3S50Y_Quote</v>
      </c>
      <c r="G59" s="49" t="str">
        <f>_xll.qlSimpleQuote(F59,,RateTickValue,Permanent,Trigger,TRUE)</f>
        <v>SEK1S3S50Y_Quote#0000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187</v>
      </c>
      <c r="N59" s="217" t="s">
        <v>158</v>
      </c>
      <c r="O59" s="229" t="str">
        <f t="shared" si="1"/>
        <v>SEK1S3S50Y</v>
      </c>
      <c r="P59" s="229" t="str">
        <v>SEK1S3S50Y=ICAP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2015-01-20T09:40:36Z</dcterms:modified>
</cp:coreProperties>
</file>