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825" yWindow="105" windowWidth="3840" windowHeight="11895" tabRatio="874"/>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MxQuotes!$K$3:$K$20</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O17" i="65"/>
  <c r="O16" i="65"/>
  <c r="O8" i="65"/>
  <c r="O7" i="65"/>
  <c r="O3" i="65" a="1"/>
  <c r="O18" i="65" s="1"/>
  <c r="D3" i="65"/>
  <c r="D13" i="65"/>
  <c r="D19" i="65"/>
  <c r="D5" i="65"/>
  <c r="D11" i="65"/>
  <c r="D17" i="65"/>
  <c r="D7" i="65"/>
  <c r="D14" i="65"/>
  <c r="D4" i="65"/>
  <c r="E19" i="65"/>
  <c r="P7" i="65"/>
  <c r="D6" i="65"/>
  <c r="D15" i="65"/>
  <c r="D16" i="65"/>
  <c r="E7" i="65"/>
  <c r="D9" i="65"/>
  <c r="D18" i="65"/>
  <c r="E11" i="65"/>
  <c r="D20" i="65"/>
  <c r="D10" i="65"/>
  <c r="D8" i="65"/>
  <c r="D12" i="65"/>
  <c r="E5" i="65"/>
  <c r="P18" i="65"/>
  <c r="J2" i="65"/>
  <c r="P17" i="65"/>
  <c r="P16" i="65"/>
  <c r="E16" i="65"/>
  <c r="E8" i="65"/>
  <c r="O11" i="65" l="1"/>
  <c r="O20" i="65"/>
  <c r="O3" i="65"/>
  <c r="O12" i="65"/>
  <c r="O14" i="65"/>
  <c r="O9" i="65"/>
  <c r="O19" i="65"/>
  <c r="O4" i="65"/>
  <c r="O13" i="65"/>
  <c r="O5" i="65"/>
  <c r="O6" i="65"/>
  <c r="O15" i="65"/>
  <c r="O10" i="65"/>
  <c r="E12" i="65"/>
  <c r="E4" i="65"/>
  <c r="P11" i="65"/>
  <c r="P8" i="65"/>
  <c r="E14" i="65"/>
  <c r="P13" i="65"/>
  <c r="E10" i="65"/>
  <c r="E17" i="65"/>
  <c r="P5" i="65"/>
  <c r="P20" i="65"/>
  <c r="E20" i="65"/>
  <c r="E13" i="65"/>
  <c r="P3" i="65"/>
  <c r="P12" i="65"/>
  <c r="E18" i="65"/>
  <c r="E3" i="65"/>
  <c r="P6" i="65"/>
  <c r="P15" i="65"/>
  <c r="E9" i="65"/>
  <c r="P10" i="65"/>
  <c r="P14" i="65"/>
  <c r="E15" i="65"/>
  <c r="P9" i="65"/>
  <c r="P19" i="65"/>
  <c r="E6" i="65"/>
  <c r="P4"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4" i="64"/>
  <c r="X19" i="64"/>
  <c r="X33" i="64"/>
  <c r="X31" i="64"/>
  <c r="X6" i="24"/>
  <c r="X27" i="64"/>
  <c r="X30" i="64"/>
  <c r="X16" i="64"/>
  <c r="X20" i="64"/>
  <c r="X42" i="64"/>
  <c r="X41" i="64"/>
  <c r="X25" i="64"/>
  <c r="X39" i="64"/>
  <c r="X13" i="64"/>
  <c r="X21" i="64"/>
  <c r="X15" i="64"/>
  <c r="X43" i="24"/>
  <c r="X40" i="64"/>
  <c r="X32" i="64"/>
  <c r="X28" i="64"/>
  <c r="X12" i="64"/>
  <c r="X37" i="64"/>
  <c r="X17" i="64"/>
  <c r="X7" i="64"/>
  <c r="X6" i="64"/>
  <c r="X5" i="64"/>
  <c r="X24" i="64"/>
  <c r="X29" i="64"/>
  <c r="X36" i="64"/>
  <c r="X35" i="64"/>
  <c r="X6" i="23"/>
  <c r="X23" i="64"/>
  <c r="X8" i="64"/>
  <c r="X9" i="64"/>
  <c r="X38" i="64"/>
  <c r="X10" i="64"/>
  <c r="X22" i="64"/>
  <c r="X43" i="64"/>
  <c r="X11" i="64"/>
  <c r="X14" i="64"/>
  <c r="X26" i="64"/>
  <c r="X18" i="64"/>
  <c r="F6" i="24"/>
  <c r="F33" i="24"/>
  <c r="F24" i="24"/>
  <c r="F37" i="24"/>
  <c r="F35" i="24"/>
  <c r="F25" i="24"/>
  <c r="F19" i="24"/>
  <c r="F14" i="24"/>
  <c r="F34" i="24"/>
  <c r="F20" i="24"/>
  <c r="F28" i="24"/>
  <c r="F18" i="24"/>
  <c r="F31" i="24"/>
  <c r="F15" i="24"/>
  <c r="F12" i="24"/>
  <c r="F5" i="24"/>
  <c r="F8" i="24"/>
  <c r="F41" i="24"/>
  <c r="F10" i="24"/>
  <c r="F43" i="24"/>
  <c r="F29" i="24"/>
  <c r="F38" i="24"/>
  <c r="F17" i="24"/>
  <c r="F42" i="24"/>
  <c r="F21" i="24"/>
  <c r="F7" i="24"/>
  <c r="F36" i="24"/>
  <c r="F32" i="24"/>
  <c r="F23" i="24"/>
  <c r="F40" i="24"/>
  <c r="F13" i="24"/>
  <c r="F11" i="24"/>
  <c r="F22" i="24"/>
  <c r="F16" i="24"/>
  <c r="F27" i="24"/>
  <c r="F30" i="24"/>
  <c r="F9" i="24"/>
  <c r="F26" i="24"/>
  <c r="F39" i="24"/>
  <c r="G4" i="64"/>
  <c r="F27" i="64"/>
  <c r="F11" i="64"/>
  <c r="F35" i="64"/>
  <c r="G35" i="64" s="1"/>
  <c r="F12" i="64"/>
  <c r="F26" i="64"/>
  <c r="F36" i="64"/>
  <c r="AB18" i="64" l="1"/>
  <c r="AB26" i="64"/>
  <c r="AB14" i="64"/>
  <c r="AB11" i="64"/>
  <c r="AB43" i="64"/>
  <c r="AB22" i="64"/>
  <c r="AB10" i="64"/>
  <c r="AB38" i="64"/>
  <c r="AB9" i="64"/>
  <c r="AB8" i="64"/>
  <c r="AB23" i="64"/>
  <c r="AB6" i="23"/>
  <c r="AB35" i="64"/>
  <c r="AB36" i="64"/>
  <c r="AB29" i="64"/>
  <c r="AB24" i="64"/>
  <c r="AB5" i="64"/>
  <c r="AB6" i="64"/>
  <c r="AB7" i="64"/>
  <c r="AB17" i="64"/>
  <c r="AB37" i="64"/>
  <c r="AB12" i="64"/>
  <c r="AB28" i="64"/>
  <c r="AB32" i="64"/>
  <c r="AB40" i="64"/>
  <c r="AB43" i="24"/>
  <c r="AB15" i="64"/>
  <c r="AB21" i="64"/>
  <c r="AB13" i="64"/>
  <c r="AB39" i="64"/>
  <c r="AB25" i="64"/>
  <c r="AB41" i="64"/>
  <c r="AB42" i="64"/>
  <c r="AB20" i="64"/>
  <c r="AB16" i="64"/>
  <c r="AB30" i="64"/>
  <c r="AB27" i="64"/>
  <c r="AB6" i="24"/>
  <c r="AB31" i="64"/>
  <c r="AB33" i="64"/>
  <c r="AB19" i="64"/>
  <c r="AB34"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11" i="64"/>
  <c r="G5" i="24"/>
  <c r="F37" i="64"/>
  <c r="G37" i="64"/>
  <c r="G26" i="64"/>
  <c r="F5" i="64"/>
  <c r="F28" i="64"/>
  <c r="F20" i="64"/>
  <c r="G20" i="64"/>
  <c r="F6" i="64"/>
  <c r="F42" i="64"/>
  <c r="G42" i="64" s="1"/>
  <c r="G27" i="64"/>
  <c r="F17" i="64"/>
  <c r="F8" i="64"/>
  <c r="G8" i="64" s="1"/>
  <c r="F13" i="64"/>
  <c r="G13" i="64" s="1"/>
  <c r="G36" i="64"/>
  <c r="F32" i="64"/>
  <c r="G32" i="64" s="1"/>
  <c r="G5" i="64"/>
  <c r="F33" i="64"/>
  <c r="G33" i="64" s="1"/>
  <c r="F41" i="64"/>
  <c r="F19" i="64"/>
  <c r="G19" i="64" s="1"/>
  <c r="F9" i="64"/>
  <c r="G9" i="64" s="1"/>
  <c r="F40" i="64"/>
  <c r="G40" i="64" s="1"/>
  <c r="G12" i="64"/>
  <c r="F21" i="64"/>
  <c r="G21" i="64" s="1"/>
  <c r="F39" i="64"/>
  <c r="G39" i="64" s="1"/>
  <c r="F43" i="64"/>
  <c r="F34" i="64"/>
  <c r="F25" i="64"/>
  <c r="F18" i="64"/>
  <c r="G18" i="64" s="1"/>
  <c r="G43" i="64"/>
  <c r="G34" i="64"/>
  <c r="G41" i="64"/>
  <c r="G6" i="24"/>
  <c r="F29" i="64"/>
  <c r="G17" i="64"/>
  <c r="F6" i="23"/>
  <c r="F5" i="23"/>
  <c r="G28" i="64"/>
  <c r="F10" i="64"/>
  <c r="G10" i="64" s="1"/>
  <c r="AC34" i="64"/>
  <c r="AC33" i="64"/>
  <c r="AC32" i="64"/>
  <c r="AC5" i="64"/>
  <c r="AC8" i="64"/>
  <c r="AC29" i="64"/>
  <c r="AC40" i="64"/>
  <c r="AC18" i="64"/>
  <c r="AC19" i="64"/>
  <c r="AC41" i="64"/>
  <c r="AC39" i="64"/>
  <c r="AC20" i="64"/>
  <c r="AC27" i="64"/>
  <c r="AC35" i="64"/>
  <c r="AC36" i="64"/>
  <c r="AC6" i="24"/>
  <c r="AC12" i="64"/>
  <c r="AC26" i="64"/>
  <c r="AC11" i="64"/>
  <c r="AC43" i="24"/>
  <c r="AC6" i="64"/>
  <c r="AC42" i="64"/>
  <c r="AC43" i="64"/>
  <c r="AC21" i="64"/>
  <c r="AC28" i="64"/>
  <c r="AC13" i="64"/>
  <c r="AC17" i="64"/>
  <c r="AC37" i="64"/>
  <c r="AC25" i="64"/>
  <c r="AC9" i="64"/>
  <c r="AC10" i="64"/>
  <c r="E4" i="64" l="1"/>
  <c r="E7" i="64"/>
  <c r="E24" i="64"/>
  <c r="E38" i="64"/>
  <c r="E15" i="64"/>
  <c r="E16" i="64"/>
  <c r="E30" i="64"/>
  <c r="E22" i="64"/>
  <c r="E20" i="64"/>
  <c r="E14" i="64"/>
  <c r="E41" i="64"/>
  <c r="E32" i="64"/>
  <c r="E31" i="64"/>
  <c r="E18" i="64"/>
  <c r="E23" i="64"/>
  <c r="E10" i="64"/>
  <c r="G29" i="64"/>
  <c r="F31" i="64"/>
  <c r="G31" i="64"/>
  <c r="G25" i="64"/>
  <c r="F14" i="64"/>
  <c r="F30" i="64"/>
  <c r="G6" i="64"/>
  <c r="F23" i="64"/>
  <c r="G23" i="64"/>
  <c r="G5" i="23"/>
  <c r="F7" i="64"/>
  <c r="F22" i="64"/>
  <c r="F16" i="64"/>
  <c r="G6" i="23"/>
  <c r="G22" i="64"/>
  <c r="F38" i="64"/>
  <c r="G38" i="64"/>
  <c r="F15" i="64"/>
  <c r="F24" i="64"/>
  <c r="AC23" i="64"/>
  <c r="AC14" i="64"/>
  <c r="AC7" i="64"/>
  <c r="AC38" i="64"/>
  <c r="AC16" i="64"/>
  <c r="AC30" i="64"/>
  <c r="AC22" i="64"/>
  <c r="AC15" i="64"/>
  <c r="AC24" i="64"/>
  <c r="AC31" i="64"/>
  <c r="V42" i="11" l="1"/>
  <c r="V5" i="11"/>
  <c r="V42" i="10"/>
  <c r="V5" i="9"/>
  <c r="G24" i="64"/>
  <c r="G15" i="64"/>
  <c r="G16" i="64"/>
  <c r="G7" i="64"/>
  <c r="G30" i="64"/>
  <c r="G14"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8" i="20"/>
  <c r="F39" i="20"/>
  <c r="F40" i="20"/>
  <c r="N38" i="20" l="1"/>
  <c r="N39" i="20"/>
  <c r="N40" i="20"/>
  <c r="T39" i="20"/>
  <c r="T38" i="20"/>
  <c r="T40" i="20"/>
  <c r="X40" i="20" l="1"/>
  <c r="X38" i="20"/>
  <c r="X39"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D7" i="4"/>
  <c r="D9" i="4"/>
  <c r="R8" i="4"/>
  <c r="R10" i="4"/>
  <c r="D13" i="4"/>
  <c r="AK7" i="15" a="1"/>
  <c r="D14" i="4"/>
  <c r="Q10" i="4"/>
  <c r="AK7" i="16" a="1"/>
  <c r="Q8" i="4"/>
  <c r="D12" i="4"/>
  <c r="D11" i="4"/>
  <c r="F10" i="4"/>
  <c r="F8" i="4"/>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G9" i="4"/>
  <c r="G11" i="4"/>
  <c r="T10" i="4"/>
  <c r="O10" i="4"/>
  <c r="E11" i="4"/>
  <c r="G14" i="4"/>
  <c r="O8" i="4"/>
  <c r="E13" i="4"/>
  <c r="E12" i="4"/>
  <c r="E9" i="4"/>
  <c r="G13" i="4"/>
  <c r="G12" i="4"/>
  <c r="E7" i="4"/>
  <c r="T8" i="4"/>
  <c r="G7" i="4"/>
  <c r="F9" i="4"/>
  <c r="Q9"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Q12" i="4"/>
  <c r="AN35" i="15"/>
  <c r="F7" i="4"/>
  <c r="AN44" i="15"/>
  <c r="AN45" i="15"/>
  <c r="AN16" i="15"/>
  <c r="R13" i="4"/>
  <c r="O9" i="4"/>
  <c r="AN8" i="15"/>
  <c r="AN17" i="15"/>
  <c r="AN14" i="15"/>
  <c r="AN9" i="15"/>
  <c r="AN26" i="15"/>
  <c r="AN38" i="15"/>
  <c r="AN34" i="15"/>
  <c r="AN37" i="15"/>
  <c r="AN40" i="15"/>
  <c r="AN46" i="15"/>
  <c r="Q11" i="4"/>
  <c r="AN11" i="15"/>
  <c r="R11" i="4"/>
  <c r="R12" i="4"/>
  <c r="AN30" i="15"/>
  <c r="AN43" i="15"/>
  <c r="F13" i="4"/>
  <c r="F12" i="4"/>
  <c r="R9" i="4"/>
  <c r="AN19" i="15"/>
  <c r="AN22" i="15"/>
  <c r="AN21" i="15"/>
  <c r="AN18" i="15"/>
  <c r="AN41" i="15"/>
  <c r="AN12" i="15"/>
  <c r="AN10" i="15"/>
  <c r="AN13" i="15"/>
  <c r="AN15" i="15"/>
  <c r="AN42" i="15"/>
  <c r="AN27" i="15"/>
  <c r="AN24" i="15"/>
  <c r="R7" i="4"/>
  <c r="AN33" i="15"/>
  <c r="AN20" i="15"/>
  <c r="F11" i="4"/>
  <c r="Q7" i="4"/>
  <c r="AN28" i="15"/>
  <c r="AN23" i="15"/>
  <c r="Q13" i="4"/>
  <c r="AN32" i="15"/>
  <c r="AN31" i="15"/>
  <c r="AN36" i="15"/>
  <c r="AN39" i="15"/>
  <c r="AN29" i="15"/>
  <c r="AN25" i="15"/>
  <c r="AN7"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T13" i="4"/>
  <c r="AN50" i="15"/>
  <c r="AN66" i="15"/>
  <c r="AN65" i="15"/>
  <c r="AN75" i="15"/>
  <c r="T7" i="4"/>
  <c r="O12" i="4"/>
  <c r="O13" i="4"/>
  <c r="AN62" i="15"/>
  <c r="AN70" i="15"/>
  <c r="AN49" i="15"/>
  <c r="AN73" i="15"/>
  <c r="AN58" i="15"/>
  <c r="AN64" i="15"/>
  <c r="AN67" i="15"/>
  <c r="AN53" i="15"/>
  <c r="AN55" i="15"/>
  <c r="AN63" i="15"/>
  <c r="T11" i="4"/>
  <c r="T12" i="4"/>
  <c r="AN54" i="15"/>
  <c r="AN59" i="15"/>
  <c r="T9" i="4"/>
  <c r="AN47" i="15"/>
  <c r="AN72" i="15"/>
  <c r="AN56" i="15"/>
  <c r="AN51" i="15"/>
  <c r="AN57" i="15"/>
  <c r="AN52" i="15"/>
  <c r="AN76" i="15"/>
  <c r="AN60" i="15"/>
  <c r="O7" i="4"/>
  <c r="AN48" i="15"/>
  <c r="AN61" i="15"/>
  <c r="O11" i="4"/>
  <c r="AN68" i="15"/>
  <c r="AN71" i="15"/>
  <c r="AN74" i="15"/>
  <c r="AN69" i="15"/>
  <c r="AO43" i="15"/>
  <c r="AO7" i="15"/>
  <c r="AO20" i="15"/>
  <c r="AO38" i="15"/>
  <c r="AO30" i="15"/>
  <c r="AO28" i="15"/>
  <c r="AO31" i="15"/>
  <c r="AO45" i="15"/>
  <c r="AO42" i="15"/>
  <c r="AO44" i="15"/>
  <c r="AO35" i="15"/>
  <c r="AO33" i="15"/>
  <c r="AO19" i="15"/>
  <c r="AO25" i="15"/>
  <c r="AO36" i="15"/>
  <c r="AO32" i="15"/>
  <c r="AO46" i="15"/>
  <c r="AO16" i="15"/>
  <c r="AO8" i="15"/>
  <c r="AO39" i="15"/>
  <c r="AO14" i="15"/>
  <c r="AO24" i="15"/>
  <c r="AO15" i="15"/>
  <c r="AO22" i="15"/>
  <c r="AO21" i="15"/>
  <c r="AO37" i="15"/>
  <c r="AO18" i="15"/>
  <c r="AO9" i="15"/>
  <c r="AO10" i="15"/>
  <c r="AO41" i="15"/>
  <c r="AO11" i="15"/>
  <c r="AO17" i="15"/>
  <c r="AO40" i="15"/>
  <c r="AO26" i="15"/>
  <c r="AO12" i="15"/>
  <c r="AO29" i="15"/>
  <c r="AO27" i="15"/>
  <c r="AO13" i="15"/>
  <c r="AO34" i="15"/>
  <c r="AO23"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18" i="15"/>
  <c r="AN103" i="15"/>
  <c r="AN112" i="15"/>
  <c r="AN106" i="15"/>
  <c r="AN111" i="15"/>
  <c r="AN91" i="15"/>
  <c r="AN84" i="15"/>
  <c r="AN125" i="15"/>
  <c r="AN115" i="15"/>
  <c r="AN92" i="15"/>
  <c r="AN87" i="15"/>
  <c r="AN114" i="15"/>
  <c r="AN77" i="15"/>
  <c r="AN81" i="15"/>
  <c r="AN120" i="15"/>
  <c r="AN119" i="15"/>
  <c r="AN85" i="15"/>
  <c r="AN82" i="15"/>
  <c r="AN122" i="15"/>
  <c r="AN80" i="15"/>
  <c r="AN110" i="15"/>
  <c r="AN107" i="15"/>
  <c r="AN96" i="15"/>
  <c r="AN105" i="15"/>
  <c r="AN99" i="15"/>
  <c r="AN121" i="15"/>
  <c r="AN88" i="15"/>
  <c r="AN100" i="15"/>
  <c r="AN101" i="15"/>
  <c r="AN113" i="15"/>
  <c r="AN117" i="15"/>
  <c r="AN98" i="15"/>
  <c r="D7" i="16" a="1"/>
  <c r="AN79" i="15"/>
  <c r="AN108" i="15"/>
  <c r="AN94" i="15"/>
  <c r="AN123" i="15"/>
  <c r="AN109" i="15"/>
  <c r="AN78" i="15"/>
  <c r="AN126" i="15"/>
  <c r="AN116" i="15"/>
  <c r="AN89" i="15"/>
  <c r="AN102" i="15"/>
  <c r="AN90" i="15"/>
  <c r="AN95" i="15"/>
  <c r="AN83" i="15"/>
  <c r="AN86" i="15"/>
  <c r="AN97" i="15"/>
  <c r="AN104" i="15"/>
  <c r="AN124" i="15"/>
  <c r="AN93" i="15"/>
  <c r="AO56" i="15"/>
  <c r="AO71" i="15"/>
  <c r="AO57" i="15"/>
  <c r="AO51" i="15"/>
  <c r="AO55" i="15"/>
  <c r="AO67" i="15"/>
  <c r="AO66" i="15"/>
  <c r="AO63" i="15"/>
  <c r="AO64" i="15"/>
  <c r="AO75" i="15"/>
  <c r="AO54" i="15"/>
  <c r="AO50" i="15"/>
  <c r="AO65" i="15"/>
  <c r="AO61" i="15"/>
  <c r="AO73" i="15"/>
  <c r="AO48" i="15"/>
  <c r="AO69" i="15"/>
  <c r="AO72" i="15"/>
  <c r="AO52" i="15"/>
  <c r="AO47" i="15"/>
  <c r="AO74" i="15"/>
  <c r="AO68" i="15"/>
  <c r="AO70" i="15"/>
  <c r="AO60" i="15"/>
  <c r="AO49" i="15"/>
  <c r="AO76" i="15"/>
  <c r="AO58" i="15"/>
  <c r="AO53" i="15"/>
  <c r="AO59" i="15"/>
  <c r="AO62"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79" i="15"/>
  <c r="AO113" i="15"/>
  <c r="AO98" i="15"/>
  <c r="AO99" i="15"/>
  <c r="AO123" i="15"/>
  <c r="AO116" i="15"/>
  <c r="AO109" i="15"/>
  <c r="AO100" i="15"/>
  <c r="AO82" i="15"/>
  <c r="AO85" i="15"/>
  <c r="AO106" i="15"/>
  <c r="AO97" i="15"/>
  <c r="AO117" i="15"/>
  <c r="AO112" i="15"/>
  <c r="AO120" i="15"/>
  <c r="AO118" i="15"/>
  <c r="AO122" i="15"/>
  <c r="AO91" i="15"/>
  <c r="AO102" i="15"/>
  <c r="AO88" i="15"/>
  <c r="AO114" i="15"/>
  <c r="AO80" i="15"/>
  <c r="AO87" i="15"/>
  <c r="AO77" i="15"/>
  <c r="AO121" i="15"/>
  <c r="AO93" i="15"/>
  <c r="AO92" i="15"/>
  <c r="AO90" i="15"/>
  <c r="AO78" i="15"/>
  <c r="AO107" i="15"/>
  <c r="AO84" i="15"/>
  <c r="AO115" i="15"/>
  <c r="AO124" i="15"/>
  <c r="AO83" i="15"/>
  <c r="AO86" i="15"/>
  <c r="AO125" i="15"/>
  <c r="AO119" i="15"/>
  <c r="AO89" i="15"/>
  <c r="AO111" i="15"/>
  <c r="AO104" i="15"/>
  <c r="AO101" i="15"/>
  <c r="AO110" i="15"/>
  <c r="AO81" i="15"/>
  <c r="AO108" i="15"/>
  <c r="AO95" i="15"/>
  <c r="AO103" i="15"/>
  <c r="AO126" i="15"/>
  <c r="AO94" i="15"/>
  <c r="AO96" i="15"/>
  <c r="AO105"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21" i="5"/>
  <c r="W8" i="5"/>
  <c r="V13" i="5"/>
  <c r="S9" i="5"/>
  <c r="V16" i="5"/>
  <c r="V10" i="5"/>
  <c r="V19" i="5"/>
  <c r="V11" i="5"/>
  <c r="V12" i="5"/>
  <c r="V18" i="5"/>
  <c r="V15" i="5"/>
  <c r="V20" i="5"/>
  <c r="Y7" i="5"/>
  <c r="V14" i="5"/>
  <c r="V17" i="5"/>
  <c r="O6" i="5"/>
  <c r="X8" i="5" l="1"/>
  <c r="Z8" i="5" s="1"/>
  <c r="S10" i="5"/>
  <c r="S16" i="5"/>
  <c r="S17" i="5"/>
  <c r="S15" i="5"/>
  <c r="S14" i="5"/>
  <c r="S18" i="5"/>
  <c r="S11" i="5"/>
  <c r="S19" i="5"/>
  <c r="S13" i="5"/>
  <c r="S12" i="5"/>
  <c r="W9" i="5"/>
  <c r="Y8" i="5"/>
  <c r="S21" i="5"/>
  <c r="S20" i="5"/>
  <c r="X9" i="5" l="1"/>
  <c r="Z9" i="5" s="1"/>
  <c r="W18" i="5"/>
  <c r="W20" i="5"/>
  <c r="W19" i="5"/>
  <c r="W14" i="5"/>
  <c r="W15" i="5"/>
  <c r="W17" i="5"/>
  <c r="W21" i="5"/>
  <c r="Y9" i="5"/>
  <c r="W13" i="5"/>
  <c r="W11" i="5"/>
  <c r="W16" i="5"/>
  <c r="W10" i="5"/>
  <c r="W12"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7" i="5"/>
  <c r="Y10" i="5"/>
  <c r="Y18" i="5"/>
  <c r="Y19" i="5"/>
  <c r="Y20" i="5"/>
  <c r="Y21" i="5"/>
  <c r="Y14" i="5"/>
  <c r="Y11" i="5"/>
  <c r="Y13" i="5"/>
  <c r="Y16" i="5"/>
  <c r="Y12" i="5"/>
  <c r="Y15"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5" i="15"/>
  <c r="U6" i="15"/>
  <c r="U12" i="15"/>
  <c r="U9" i="15"/>
  <c r="U5" i="15"/>
  <c r="U8" i="15"/>
  <c r="R20" i="14"/>
  <c r="U7" i="15"/>
  <c r="U4" i="15"/>
  <c r="U14" i="15"/>
  <c r="U10" i="15"/>
  <c r="U13" i="15"/>
  <c r="U11" i="15"/>
  <c r="N4" i="15" a="1"/>
  <c r="Y11" i="15" l="1"/>
  <c r="Y13" i="15"/>
  <c r="Y10" i="15"/>
  <c r="Y14" i="15"/>
  <c r="Y4" i="15"/>
  <c r="Y7" i="15"/>
  <c r="V20" i="14"/>
  <c r="Y8" i="15"/>
  <c r="Y5" i="15"/>
  <c r="Y9" i="15"/>
  <c r="Y12" i="15"/>
  <c r="Y6" i="15"/>
  <c r="Y15"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30" i="16"/>
  <c r="U11" i="16"/>
  <c r="U9" i="16"/>
  <c r="U29" i="16"/>
  <c r="U14" i="16"/>
  <c r="U36" i="16"/>
  <c r="U20" i="16"/>
  <c r="U8" i="16"/>
  <c r="U31" i="16"/>
  <c r="U28" i="16"/>
  <c r="U15" i="16"/>
  <c r="U10" i="16"/>
  <c r="U46" i="16"/>
  <c r="U7" i="16"/>
  <c r="U23" i="16"/>
  <c r="U24" i="16"/>
  <c r="U38" i="16"/>
  <c r="U17" i="16"/>
  <c r="U42" i="16"/>
  <c r="U26" i="16"/>
  <c r="U48" i="16"/>
  <c r="U16" i="16"/>
  <c r="U37" i="16"/>
  <c r="U19" i="16"/>
  <c r="U34" i="16"/>
  <c r="U41" i="16"/>
  <c r="U44" i="16"/>
  <c r="U32" i="16"/>
  <c r="U12" i="16"/>
  <c r="U43" i="16"/>
  <c r="U21" i="16"/>
  <c r="U40" i="16"/>
  <c r="U47" i="16"/>
  <c r="U35" i="16"/>
  <c r="U22" i="16"/>
  <c r="U39" i="16"/>
  <c r="U45" i="16"/>
  <c r="U27" i="16"/>
  <c r="U25" i="16"/>
  <c r="U13" i="16"/>
  <c r="U33" i="16"/>
  <c r="U18" i="16"/>
  <c r="N7" i="16" a="1"/>
  <c r="Y18" i="16" l="1"/>
  <c r="Y33" i="16"/>
  <c r="Y13" i="16"/>
  <c r="Y25" i="16"/>
  <c r="Y27" i="16"/>
  <c r="Y45" i="16"/>
  <c r="Y39" i="16"/>
  <c r="Y22" i="16"/>
  <c r="Y35" i="16"/>
  <c r="Y47" i="16"/>
  <c r="Y40" i="16"/>
  <c r="Y21" i="16"/>
  <c r="Y43" i="16"/>
  <c r="Y12" i="16"/>
  <c r="Y32" i="16"/>
  <c r="Y44" i="16"/>
  <c r="Y41" i="16"/>
  <c r="Y34" i="16"/>
  <c r="Y19" i="16"/>
  <c r="Y37" i="16"/>
  <c r="Y16" i="16"/>
  <c r="Y48" i="16"/>
  <c r="Y26" i="16"/>
  <c r="Y42" i="16"/>
  <c r="Y17" i="16"/>
  <c r="Y38" i="16"/>
  <c r="Y24" i="16"/>
  <c r="Y23" i="16"/>
  <c r="Y7" i="16"/>
  <c r="Y46" i="16"/>
  <c r="Y10" i="16"/>
  <c r="Y15" i="16"/>
  <c r="Y28" i="16"/>
  <c r="Y31" i="16"/>
  <c r="Y8" i="16"/>
  <c r="Y20" i="16"/>
  <c r="Y36" i="16"/>
  <c r="Y14" i="16"/>
  <c r="Y29" i="16"/>
  <c r="Y9" i="16"/>
  <c r="Y11" i="16"/>
  <c r="Y30"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9" i="17"/>
  <c r="U8" i="17"/>
  <c r="U11" i="17"/>
  <c r="N6" i="17"/>
  <c r="Y11" i="17" l="1"/>
  <c r="Y8" i="17"/>
  <c r="Y9"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5" i="23"/>
  <c r="X24" i="23"/>
  <c r="AB24" i="23" l="1"/>
  <c r="AB25"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6" i="23"/>
  <c r="X37" i="23"/>
  <c r="AB37" i="23" l="1"/>
  <c r="AB36"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s="1"/>
  <c r="R13" i="24"/>
  <c r="X14" i="24"/>
  <c r="AC13" i="24"/>
  <c r="AB14" i="24" l="1"/>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8" i="24"/>
  <c r="X29" i="24"/>
  <c r="AC27" i="24"/>
  <c r="AB29" i="24" l="1"/>
  <c r="AB28" i="24"/>
  <c r="R29" i="24"/>
  <c r="X30" i="24"/>
  <c r="AC29" i="24"/>
  <c r="AC28"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18" l="1" a="1"/>
  <c r="P5" i="9" a="1"/>
  <c r="P5" i="9" s="1"/>
  <c r="Q5" i="9" a="1"/>
  <c r="Q5" i="9" s="1"/>
  <c r="P5" i="18" l="1"/>
  <c r="P6" i="18"/>
  <c r="R5" i="9"/>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3" i="20"/>
  <c r="T12" i="20"/>
  <c r="X12" i="20" l="1"/>
  <c r="X13" i="20"/>
  <c r="N14" i="20"/>
  <c r="N15" i="20"/>
  <c r="T15" i="20"/>
  <c r="T14" i="20"/>
  <c r="X14" i="20" l="1"/>
  <c r="X15" i="20"/>
  <c r="N16" i="20"/>
  <c r="T16" i="20"/>
  <c r="X16" i="20" l="1"/>
  <c r="N17" i="20"/>
  <c r="N18" i="20"/>
  <c r="T17" i="20"/>
  <c r="T18" i="20"/>
  <c r="X18" i="20" l="1"/>
  <c r="X17" i="20"/>
  <c r="N19" i="20"/>
  <c r="N20" i="20"/>
  <c r="T20" i="20"/>
  <c r="T19" i="20"/>
  <c r="X19" i="20" l="1"/>
  <c r="X20" i="20"/>
  <c r="N21" i="20"/>
  <c r="N22" i="20"/>
  <c r="T21" i="20"/>
  <c r="T22" i="20"/>
  <c r="X22" i="20" l="1"/>
  <c r="X21" i="20"/>
  <c r="N23" i="20"/>
  <c r="N24" i="20"/>
  <c r="T23" i="20"/>
  <c r="T24" i="20"/>
  <c r="X24" i="20" l="1"/>
  <c r="X23"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4" i="20"/>
  <c r="T35" i="20"/>
  <c r="X35" i="20" l="1"/>
  <c r="X34"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6" i="61"/>
  <c r="K5" i="61"/>
  <c r="B1" i="62"/>
  <c r="Y40" i="20"/>
  <c r="Y38" i="20"/>
  <c r="Y39" i="20"/>
  <c r="P5" i="61" l="1"/>
  <c r="P6"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7" i="60"/>
  <c r="Q10" i="60"/>
  <c r="Q9" i="60"/>
  <c r="Q5" i="60"/>
  <c r="Q6" i="60"/>
  <c r="Q8"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3" i="44"/>
  <c r="N8" i="43"/>
  <c r="K15" i="44"/>
  <c r="N12" i="44"/>
  <c r="N11" i="43"/>
  <c r="K15" i="43"/>
  <c r="K14" i="44"/>
  <c r="K7" i="43"/>
  <c r="K6" i="44"/>
  <c r="K5" i="43"/>
  <c r="N17" i="44"/>
  <c r="N14" i="43"/>
  <c r="N11" i="44"/>
  <c r="K18" i="44"/>
  <c r="K12" i="43"/>
  <c r="N10" i="43"/>
  <c r="K7" i="44"/>
  <c r="K4" i="43"/>
  <c r="K12" i="44"/>
  <c r="N15" i="43"/>
  <c r="K14" i="43"/>
  <c r="K6" i="43"/>
  <c r="N18" i="44"/>
  <c r="K8" i="44"/>
  <c r="N7" i="43"/>
  <c r="N4" i="43"/>
  <c r="K5" i="44"/>
  <c r="N8" i="44"/>
  <c r="K16" i="44"/>
  <c r="N15" i="44"/>
  <c r="N6" i="43"/>
  <c r="N10" i="44"/>
  <c r="K18" i="43"/>
  <c r="N12" i="43"/>
  <c r="N9" i="43"/>
  <c r="K10" i="43"/>
  <c r="N7" i="44"/>
  <c r="K4" i="44"/>
  <c r="K9" i="43"/>
  <c r="K8" i="43"/>
  <c r="N14" i="44"/>
  <c r="N6" i="44"/>
  <c r="N4" i="44"/>
  <c r="K17" i="44"/>
  <c r="N13" i="44"/>
  <c r="N16" i="44"/>
  <c r="N5" i="44"/>
  <c r="K17" i="43"/>
  <c r="K16" i="43"/>
  <c r="K13" i="43"/>
  <c r="K10" i="44"/>
  <c r="N16" i="43"/>
  <c r="N18" i="43"/>
  <c r="N5" i="43"/>
  <c r="K11" i="43"/>
  <c r="K11" i="44"/>
  <c r="N13" i="43"/>
  <c r="N17"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4" i="40"/>
  <c r="N12" i="40"/>
  <c r="K13" i="40"/>
  <c r="K17" i="40"/>
  <c r="K6" i="40"/>
  <c r="K7" i="40"/>
  <c r="K10" i="40"/>
  <c r="K16" i="40"/>
  <c r="N10" i="40"/>
  <c r="N21" i="40"/>
  <c r="N8" i="40"/>
  <c r="N13" i="40"/>
  <c r="K8" i="40"/>
  <c r="N14" i="40"/>
  <c r="N20" i="40"/>
  <c r="N16" i="40"/>
  <c r="K9" i="40"/>
  <c r="K21" i="40"/>
  <c r="N18" i="40"/>
  <c r="K11" i="40"/>
  <c r="N17" i="40"/>
  <c r="K12" i="40"/>
  <c r="N15" i="40"/>
  <c r="K19" i="40"/>
  <c r="K20" i="40"/>
  <c r="K15" i="40"/>
  <c r="N9" i="40"/>
  <c r="N5" i="40"/>
  <c r="K5" i="40"/>
  <c r="N7" i="40"/>
  <c r="K4" i="40"/>
  <c r="N6" i="40"/>
  <c r="K14" i="40"/>
  <c r="N19" i="40"/>
  <c r="N11"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21" i="39"/>
  <c r="K6" i="39"/>
  <c r="K8" i="39"/>
  <c r="K5" i="39"/>
  <c r="N5" i="39"/>
  <c r="K12" i="39"/>
  <c r="N19" i="39"/>
  <c r="N10" i="39"/>
  <c r="K10" i="39"/>
  <c r="N8" i="39"/>
  <c r="N17" i="39"/>
  <c r="K17" i="39"/>
  <c r="K15" i="39"/>
  <c r="N14" i="39"/>
  <c r="K18" i="39"/>
  <c r="N4" i="39"/>
  <c r="N18" i="39"/>
  <c r="N11" i="39"/>
  <c r="K19" i="39"/>
  <c r="N13" i="39"/>
  <c r="K7" i="39"/>
  <c r="K11" i="39"/>
  <c r="N16" i="39"/>
  <c r="N6" i="39"/>
  <c r="K9" i="39"/>
  <c r="K14" i="39"/>
  <c r="K4" i="39"/>
  <c r="K20" i="39"/>
  <c r="N9" i="39"/>
  <c r="K16"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34" i="31"/>
  <c r="L2" i="31"/>
  <c r="K14" i="31"/>
  <c r="K24" i="31"/>
  <c r="K18" i="31"/>
  <c r="K22" i="31"/>
  <c r="K17" i="31"/>
  <c r="K36" i="31"/>
  <c r="K29" i="31"/>
  <c r="K31" i="31"/>
  <c r="K7" i="31"/>
  <c r="K21" i="31"/>
  <c r="K27" i="31"/>
  <c r="K26" i="31"/>
  <c r="K20" i="31"/>
  <c r="K11" i="31"/>
  <c r="K12" i="31"/>
  <c r="K32" i="31"/>
  <c r="K23" i="31"/>
  <c r="K4" i="31"/>
  <c r="K15" i="31"/>
  <c r="K35" i="31"/>
  <c r="K13" i="31"/>
  <c r="K30" i="31"/>
  <c r="K33" i="31"/>
  <c r="K19" i="31"/>
  <c r="K16" i="31"/>
  <c r="K8" i="31"/>
  <c r="K6" i="31"/>
  <c r="K10" i="31"/>
  <c r="K28" i="31"/>
  <c r="K5" i="31"/>
  <c r="K25" i="31"/>
  <c r="K9" i="31"/>
  <c r="L9" i="31"/>
  <c r="L6" i="31"/>
  <c r="L24" i="31"/>
  <c r="L27"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49" i="20"/>
  <c r="F73" i="20"/>
  <c r="F45" i="20"/>
  <c r="F74" i="20"/>
  <c r="F9" i="21"/>
  <c r="F64" i="20"/>
  <c r="F54" i="20"/>
  <c r="F77" i="20"/>
  <c r="F28" i="20"/>
  <c r="F11" i="21"/>
  <c r="F69" i="20"/>
  <c r="F58" i="20"/>
  <c r="F15" i="20"/>
  <c r="F65" i="20"/>
  <c r="F25" i="20"/>
  <c r="F20" i="20"/>
  <c r="F10" i="20"/>
  <c r="F29" i="20"/>
  <c r="F36" i="20"/>
  <c r="F46" i="20"/>
  <c r="F66" i="20"/>
  <c r="F47" i="20"/>
  <c r="F5" i="20"/>
  <c r="F17" i="20"/>
  <c r="F42" i="20"/>
  <c r="F14" i="21"/>
  <c r="F18" i="20"/>
  <c r="F11" i="20"/>
  <c r="F37" i="20"/>
  <c r="F8" i="22"/>
  <c r="F34" i="20"/>
  <c r="F48" i="20"/>
  <c r="F60" i="20"/>
  <c r="F75" i="20"/>
  <c r="F67" i="20"/>
  <c r="F55" i="20"/>
  <c r="F51" i="20"/>
  <c r="F11" i="22"/>
  <c r="F35" i="20"/>
  <c r="F9" i="22"/>
  <c r="F24" i="20"/>
  <c r="F76" i="20"/>
  <c r="F14" i="20"/>
  <c r="F10" i="22"/>
  <c r="F62" i="20"/>
  <c r="F59" i="20"/>
  <c r="F44" i="20"/>
  <c r="F57" i="20"/>
  <c r="F56" i="20"/>
  <c r="F6" i="22"/>
  <c r="F5" i="21"/>
  <c r="F15" i="21"/>
  <c r="F53" i="20"/>
  <c r="F16" i="20"/>
  <c r="F8" i="21"/>
  <c r="F50" i="20"/>
  <c r="F30" i="20"/>
  <c r="F21" i="20"/>
  <c r="F8" i="20"/>
  <c r="F31" i="20"/>
  <c r="F52" i="20"/>
  <c r="F63" i="20"/>
  <c r="F68" i="20"/>
  <c r="F19" i="20"/>
  <c r="F6" i="21"/>
  <c r="F70" i="20"/>
  <c r="F9" i="20"/>
  <c r="F12" i="21"/>
  <c r="F27" i="20"/>
  <c r="F7" i="20"/>
  <c r="F12" i="20"/>
  <c r="F10" i="21"/>
  <c r="F72" i="20"/>
  <c r="F71" i="20"/>
  <c r="F32" i="20"/>
  <c r="F33" i="20"/>
  <c r="F13" i="20"/>
  <c r="F5" i="22"/>
  <c r="F13" i="21"/>
  <c r="F22" i="20"/>
  <c r="F43" i="20"/>
  <c r="F23" i="20"/>
  <c r="F61" i="20"/>
  <c r="F7" i="21"/>
  <c r="F6" i="20"/>
  <c r="F26" i="20"/>
  <c r="F7" i="22"/>
  <c r="Y9" i="22"/>
  <c r="Y11" i="22"/>
  <c r="Y5" i="22"/>
  <c r="Y10" i="22"/>
  <c r="L13" i="31"/>
  <c r="L31" i="31"/>
  <c r="L10" i="31"/>
  <c r="L17" i="31"/>
  <c r="L12" i="31"/>
  <c r="L25" i="31"/>
  <c r="L30" i="31"/>
  <c r="L21" i="31"/>
  <c r="L33" i="31"/>
  <c r="L5" i="31"/>
  <c r="L18" i="31"/>
  <c r="L8" i="31"/>
  <c r="L36" i="31"/>
  <c r="L35" i="31"/>
  <c r="L34" i="31"/>
  <c r="L11" i="31"/>
  <c r="L26" i="31"/>
  <c r="L14" i="31"/>
  <c r="L32" i="31"/>
  <c r="L16" i="31"/>
  <c r="L22" i="31"/>
  <c r="L23" i="31"/>
  <c r="L28" i="31"/>
  <c r="L19" i="31"/>
  <c r="L15" i="31"/>
  <c r="L4" i="31"/>
  <c r="L20" i="31"/>
  <c r="L7" i="31"/>
  <c r="L29"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37" i="20"/>
  <c r="G6" i="21"/>
  <c r="G12" i="20"/>
  <c r="F18" i="23"/>
  <c r="G10" i="20"/>
  <c r="G9" i="22"/>
  <c r="F13" i="23"/>
  <c r="G9" i="21"/>
  <c r="G5" i="22"/>
  <c r="F15" i="23"/>
  <c r="G22" i="20"/>
  <c r="G4" i="21"/>
  <c r="G12" i="21"/>
  <c r="G7" i="22"/>
  <c r="F31" i="23"/>
  <c r="G30" i="20"/>
  <c r="G6" i="22"/>
  <c r="G26" i="20"/>
  <c r="G24" i="20"/>
  <c r="F34" i="23"/>
  <c r="F10" i="23"/>
  <c r="G10" i="21"/>
  <c r="G6" i="20"/>
  <c r="G11" i="20"/>
  <c r="G14" i="20"/>
  <c r="F42" i="23"/>
  <c r="G9" i="20"/>
  <c r="G17" i="20"/>
  <c r="G35" i="20"/>
  <c r="G8" i="21"/>
  <c r="G8" i="20"/>
  <c r="G7" i="21"/>
  <c r="G29" i="20"/>
  <c r="F37" i="23"/>
  <c r="F7" i="23"/>
  <c r="G15" i="21"/>
  <c r="G13" i="21"/>
  <c r="G7" i="20"/>
  <c r="G28" i="20"/>
  <c r="G36" i="20"/>
  <c r="G5" i="20"/>
  <c r="G11" i="22"/>
  <c r="G20" i="20"/>
  <c r="F21" i="23"/>
  <c r="G18" i="20"/>
  <c r="G10" i="22"/>
  <c r="G21" i="20"/>
  <c r="G32" i="20"/>
  <c r="G15" i="20"/>
  <c r="G25" i="20"/>
  <c r="G8" i="22"/>
  <c r="G34" i="20"/>
  <c r="G5" i="21"/>
  <c r="G19" i="20"/>
  <c r="F29" i="23"/>
  <c r="G4" i="20"/>
  <c r="G4" i="22"/>
  <c r="F39" i="23"/>
  <c r="G16" i="20"/>
  <c r="G27" i="20"/>
  <c r="G31" i="20"/>
  <c r="G13" i="20"/>
  <c r="G23" i="20"/>
  <c r="G11" i="21"/>
  <c r="G14" i="21"/>
  <c r="F26" i="23"/>
  <c r="Y11" i="20"/>
  <c r="Y16" i="20"/>
  <c r="AC21" i="23"/>
  <c r="Y9" i="21"/>
  <c r="Y21" i="20"/>
  <c r="Y30" i="20"/>
  <c r="AC31" i="23"/>
  <c r="Y15" i="20"/>
  <c r="Y22" i="20"/>
  <c r="Y13" i="20"/>
  <c r="Y19" i="20"/>
  <c r="AC42" i="23"/>
  <c r="Y9" i="20"/>
  <c r="Y26" i="20"/>
  <c r="Y27" i="20"/>
  <c r="Y14" i="21"/>
  <c r="Y18" i="20"/>
  <c r="Y25" i="20"/>
  <c r="Y10" i="20"/>
  <c r="Y15" i="21"/>
  <c r="Y5" i="20"/>
  <c r="AC7" i="23"/>
  <c r="Y6" i="21"/>
  <c r="Y35" i="20"/>
  <c r="Y29" i="20"/>
  <c r="AC39" i="23"/>
  <c r="Y13" i="21"/>
  <c r="Y11" i="21"/>
  <c r="Y10" i="21"/>
  <c r="AC29" i="23"/>
  <c r="Y20" i="20"/>
  <c r="AC37" i="23"/>
  <c r="Y6" i="22"/>
  <c r="Y8" i="21"/>
  <c r="AC34" i="23"/>
  <c r="Y24" i="20"/>
  <c r="Y36" i="20"/>
  <c r="Y7" i="21"/>
  <c r="Y23" i="20"/>
  <c r="Y8" i="20"/>
  <c r="Y14" i="20"/>
  <c r="Y31" i="20"/>
  <c r="AC26" i="23"/>
  <c r="Y28" i="20"/>
  <c r="Y32" i="20"/>
  <c r="Y12" i="21"/>
  <c r="Y5" i="21"/>
  <c r="Y17" i="20"/>
  <c r="Y7" i="20"/>
  <c r="AC13" i="23"/>
  <c r="AC10" i="23"/>
  <c r="Y8" i="22"/>
  <c r="Y6" i="20"/>
  <c r="Y33" i="20"/>
  <c r="Y37" i="20"/>
  <c r="AC15" i="23"/>
  <c r="AC18" i="23"/>
  <c r="Y12" i="20"/>
  <c r="Y7" i="22"/>
  <c r="Y34" i="20"/>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F20" i="23"/>
  <c r="G31" i="23"/>
  <c r="F23" i="23"/>
  <c r="F28" i="23"/>
  <c r="G42" i="23"/>
  <c r="F43" i="23"/>
  <c r="G7" i="23"/>
  <c r="F8" i="23"/>
  <c r="G21" i="24"/>
  <c r="F9" i="23"/>
  <c r="F32" i="23"/>
  <c r="G37" i="23"/>
  <c r="F16" i="23"/>
  <c r="F12" i="23"/>
  <c r="F11" i="23"/>
  <c r="G39" i="23"/>
  <c r="F40" i="23"/>
  <c r="G29" i="23"/>
  <c r="G34" i="23"/>
  <c r="F35" i="23"/>
  <c r="F33" i="23"/>
  <c r="F17" i="23"/>
  <c r="G21" i="23"/>
  <c r="G13" i="23"/>
  <c r="F30" i="23"/>
  <c r="F36" i="23"/>
  <c r="G26" i="23"/>
  <c r="F38" i="23"/>
  <c r="G15" i="23"/>
  <c r="F14" i="23"/>
  <c r="G29" i="24"/>
  <c r="G10" i="23"/>
  <c r="G13" i="24"/>
  <c r="F19" i="23"/>
  <c r="F27" i="23"/>
  <c r="F25" i="23"/>
  <c r="F24" i="23"/>
  <c r="G18" i="23"/>
  <c r="F41" i="23"/>
  <c r="F22" i="23"/>
  <c r="AC20" i="23"/>
  <c r="AC43" i="23"/>
  <c r="AC28" i="23"/>
  <c r="AC23" i="23"/>
  <c r="AC32" i="23"/>
  <c r="AC9" i="23"/>
  <c r="AC16" i="23"/>
  <c r="AC17" i="23"/>
  <c r="AC11" i="23"/>
  <c r="AC25" i="23"/>
  <c r="AC40" i="23"/>
  <c r="AC22" i="23"/>
  <c r="AC33" i="23"/>
  <c r="AC12" i="23"/>
  <c r="AC38" i="23"/>
  <c r="AC36" i="23"/>
  <c r="AC30" i="23"/>
  <c r="AC41" i="23"/>
  <c r="AC14" i="23"/>
  <c r="AC19" i="23"/>
  <c r="AC8" i="23"/>
  <c r="AC27" i="23"/>
  <c r="AC35" i="23"/>
  <c r="AC24"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11" i="24"/>
  <c r="G22" i="23"/>
  <c r="G24" i="23"/>
  <c r="E18" i="14"/>
  <c r="G41" i="24"/>
  <c r="G33" i="24"/>
  <c r="G25" i="23"/>
  <c r="G36" i="23"/>
  <c r="E10" i="14"/>
  <c r="G30" i="24"/>
  <c r="G30" i="23"/>
  <c r="E11" i="14"/>
  <c r="G34" i="24"/>
  <c r="G43" i="23"/>
  <c r="G41" i="23"/>
  <c r="D8" i="13"/>
  <c r="E9" i="14"/>
  <c r="D15" i="13"/>
  <c r="G22" i="24"/>
  <c r="G16" i="24"/>
  <c r="E8" i="14"/>
  <c r="G4" i="24"/>
  <c r="G14" i="24"/>
  <c r="G9" i="24"/>
  <c r="E13" i="14"/>
  <c r="G14" i="23"/>
  <c r="G17" i="24"/>
  <c r="G10" i="24"/>
  <c r="E17" i="14"/>
  <c r="G40" i="24"/>
  <c r="G36" i="24"/>
  <c r="G18" i="24"/>
  <c r="G37" i="24"/>
  <c r="G23" i="24"/>
  <c r="D21" i="13"/>
  <c r="D11" i="13"/>
  <c r="E19" i="14"/>
  <c r="G23" i="23"/>
  <c r="G12" i="24"/>
  <c r="D19" i="13"/>
  <c r="D22" i="13"/>
  <c r="G8" i="23"/>
  <c r="G26" i="24"/>
  <c r="G25" i="24"/>
  <c r="D5" i="17" a="1"/>
  <c r="G32" i="23"/>
  <c r="G4" i="23"/>
  <c r="G28" i="24"/>
  <c r="C6" i="18"/>
  <c r="G11" i="23"/>
  <c r="E14" i="14"/>
  <c r="D17" i="13"/>
  <c r="G31" i="24"/>
  <c r="D18" i="13"/>
  <c r="G7" i="24"/>
  <c r="G20" i="24"/>
  <c r="E5" i="14"/>
  <c r="G16" i="23"/>
  <c r="E6" i="14"/>
  <c r="G38" i="23"/>
  <c r="G19" i="23"/>
  <c r="D7" i="13"/>
  <c r="E16" i="14"/>
  <c r="G32" i="24"/>
  <c r="D12" i="13"/>
  <c r="G12" i="23"/>
  <c r="G24" i="24"/>
  <c r="G35" i="24"/>
  <c r="G19" i="24"/>
  <c r="G38" i="24"/>
  <c r="D9" i="13"/>
  <c r="C5" i="18"/>
  <c r="E15" i="14"/>
  <c r="D4" i="15" a="1"/>
  <c r="G17" i="23"/>
  <c r="D10" i="13"/>
  <c r="D14" i="13"/>
  <c r="E20" i="14"/>
  <c r="D20" i="13"/>
  <c r="G43" i="24"/>
  <c r="D13" i="13"/>
  <c r="G39" i="24"/>
  <c r="E7" i="14"/>
  <c r="G9" i="23"/>
  <c r="G28" i="23"/>
  <c r="G35" i="23"/>
  <c r="D6" i="13"/>
  <c r="G8" i="24"/>
  <c r="G27" i="23"/>
  <c r="E12" i="14"/>
  <c r="D5" i="13"/>
  <c r="G15" i="24"/>
  <c r="D16" i="13"/>
  <c r="G42" i="24"/>
  <c r="G20" i="23"/>
  <c r="G40" i="23"/>
  <c r="G33" i="23"/>
  <c r="G27" i="2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25" i="15"/>
  <c r="F32" i="17"/>
  <c r="F99" i="15"/>
  <c r="F73" i="17"/>
  <c r="F33" i="17"/>
  <c r="F17" i="15"/>
  <c r="F7" i="16"/>
  <c r="F4" i="15"/>
  <c r="F21" i="16"/>
  <c r="F88" i="17"/>
  <c r="F22" i="17"/>
  <c r="F23" i="17"/>
  <c r="F75" i="17"/>
  <c r="F91" i="15"/>
  <c r="E10" i="13"/>
  <c r="F67" i="15"/>
  <c r="F26" i="16"/>
  <c r="F18" i="15"/>
  <c r="F9" i="15"/>
  <c r="F120" i="15"/>
  <c r="F73" i="15"/>
  <c r="F76" i="15"/>
  <c r="F84" i="15"/>
  <c r="F8" i="17"/>
  <c r="F44" i="15"/>
  <c r="F60" i="17"/>
  <c r="F56" i="17"/>
  <c r="F80" i="15"/>
  <c r="F62" i="17"/>
  <c r="F29" i="15"/>
  <c r="F28" i="16"/>
  <c r="F66" i="15"/>
  <c r="F5" i="17"/>
  <c r="F24" i="16"/>
  <c r="F15" i="17"/>
  <c r="F51" i="17"/>
  <c r="F30" i="17"/>
  <c r="F103" i="17"/>
  <c r="F22" i="16"/>
  <c r="F92" i="17"/>
  <c r="F98" i="17"/>
  <c r="D6" i="18"/>
  <c r="F9" i="14"/>
  <c r="F58" i="15"/>
  <c r="F51" i="15"/>
  <c r="F115" i="17"/>
  <c r="F24" i="15"/>
  <c r="F13" i="14"/>
  <c r="F38" i="17"/>
  <c r="E12" i="13"/>
  <c r="F17" i="14"/>
  <c r="F97" i="15"/>
  <c r="F34" i="17"/>
  <c r="E19" i="13"/>
  <c r="F23" i="16"/>
  <c r="F19" i="14"/>
  <c r="F34" i="15"/>
  <c r="F115" i="15"/>
  <c r="F26" i="17"/>
  <c r="F47" i="16"/>
  <c r="F16" i="16"/>
  <c r="F18" i="14"/>
  <c r="F12" i="15"/>
  <c r="F8" i="16"/>
  <c r="F63" i="17"/>
  <c r="F118" i="15"/>
  <c r="F42" i="17"/>
  <c r="F108" i="17"/>
  <c r="F94" i="17"/>
  <c r="F101" i="15"/>
  <c r="F50" i="15"/>
  <c r="F19" i="17"/>
  <c r="F40" i="17"/>
  <c r="F9" i="17"/>
  <c r="F14" i="17"/>
  <c r="F109" i="15"/>
  <c r="F36" i="15"/>
  <c r="E14" i="13"/>
  <c r="F33" i="15"/>
  <c r="E22" i="13"/>
  <c r="F82" i="17"/>
  <c r="F35" i="17"/>
  <c r="F19" i="16"/>
  <c r="F35" i="15"/>
  <c r="F55" i="17"/>
  <c r="F10" i="14"/>
  <c r="F46" i="15"/>
  <c r="E8" i="13"/>
  <c r="F6" i="15"/>
  <c r="F116" i="17"/>
  <c r="F27" i="15"/>
  <c r="F8" i="15"/>
  <c r="F21" i="15"/>
  <c r="F66" i="17"/>
  <c r="F76" i="17"/>
  <c r="F95" i="15"/>
  <c r="F118" i="17"/>
  <c r="F103" i="15"/>
  <c r="F109" i="17"/>
  <c r="F41" i="17"/>
  <c r="F122" i="17"/>
  <c r="F11" i="14"/>
  <c r="F5" i="14"/>
  <c r="F45" i="17"/>
  <c r="F70" i="17"/>
  <c r="F105" i="17"/>
  <c r="F120" i="17"/>
  <c r="F42" i="16"/>
  <c r="F12" i="14"/>
  <c r="F106" i="17"/>
  <c r="F36" i="16"/>
  <c r="F59" i="15"/>
  <c r="F47" i="17"/>
  <c r="F23" i="15"/>
  <c r="F123" i="17"/>
  <c r="F104" i="15"/>
  <c r="F27" i="16"/>
  <c r="F97" i="17"/>
  <c r="F7" i="15"/>
  <c r="F22" i="15"/>
  <c r="F60" i="15"/>
  <c r="F43" i="17"/>
  <c r="F68" i="17"/>
  <c r="F117" i="17"/>
  <c r="F107" i="17"/>
  <c r="F113" i="17"/>
  <c r="F102" i="17"/>
  <c r="F48" i="16"/>
  <c r="F39" i="16"/>
  <c r="F55" i="15"/>
  <c r="F10" i="16"/>
  <c r="F19" i="15"/>
  <c r="F119" i="15"/>
  <c r="F54" i="15"/>
  <c r="F87" i="17"/>
  <c r="F38" i="16"/>
  <c r="F96" i="17"/>
  <c r="F53" i="15"/>
  <c r="F11" i="15"/>
  <c r="F121" i="15"/>
  <c r="F72" i="15"/>
  <c r="F81" i="17"/>
  <c r="F54" i="17"/>
  <c r="F26" i="15"/>
  <c r="F20" i="16"/>
  <c r="F61" i="15"/>
  <c r="F100" i="15"/>
  <c r="F80" i="17"/>
  <c r="F9" i="16"/>
  <c r="F96" i="15"/>
  <c r="F67" i="17"/>
  <c r="F10" i="15"/>
  <c r="F71" i="17"/>
  <c r="F82" i="15"/>
  <c r="E5" i="13"/>
  <c r="F14" i="14"/>
  <c r="F84" i="17"/>
  <c r="F93" i="15"/>
  <c r="F111" i="15"/>
  <c r="F88" i="15"/>
  <c r="F49" i="17"/>
  <c r="F16" i="15"/>
  <c r="F90" i="17"/>
  <c r="F42" i="15"/>
  <c r="F43" i="16"/>
  <c r="F117" i="15"/>
  <c r="F18" i="16"/>
  <c r="F39" i="15"/>
  <c r="F28" i="17"/>
  <c r="F111" i="17"/>
  <c r="F112" i="17"/>
  <c r="F107" i="15"/>
  <c r="D5" i="18"/>
  <c r="F112" i="15"/>
  <c r="F50" i="17"/>
  <c r="F14" i="15"/>
  <c r="F24" i="17"/>
  <c r="F36" i="17"/>
  <c r="F61" i="17"/>
  <c r="E6" i="13"/>
  <c r="F29" i="17"/>
  <c r="E11" i="13"/>
  <c r="F41" i="15"/>
  <c r="F13" i="17"/>
  <c r="F108" i="15"/>
  <c r="F15" i="15"/>
  <c r="F31" i="17"/>
  <c r="F17" i="17"/>
  <c r="E7" i="13"/>
  <c r="F17" i="16"/>
  <c r="F69" i="17"/>
  <c r="E9" i="13"/>
  <c r="F52" i="15"/>
  <c r="F123" i="15"/>
  <c r="F20" i="14"/>
  <c r="F47" i="15"/>
  <c r="F40" i="16"/>
  <c r="F101" i="17"/>
  <c r="E16" i="13"/>
  <c r="F7" i="17"/>
  <c r="F98" i="15"/>
  <c r="F83" i="17"/>
  <c r="F10" i="17"/>
  <c r="F85" i="15"/>
  <c r="F79" i="17"/>
  <c r="F20" i="15"/>
  <c r="F8" i="14"/>
  <c r="F64" i="17"/>
  <c r="F89" i="15"/>
  <c r="F75" i="15"/>
  <c r="F79" i="15"/>
  <c r="F29" i="16"/>
  <c r="F86" i="15"/>
  <c r="F58" i="17"/>
  <c r="F78" i="17"/>
  <c r="F45" i="15"/>
  <c r="E20" i="13"/>
  <c r="F121" i="17"/>
  <c r="E13" i="13"/>
  <c r="F46" i="17"/>
  <c r="F27" i="17"/>
  <c r="F31" i="15"/>
  <c r="F83" i="15"/>
  <c r="F104" i="17"/>
  <c r="F15" i="14"/>
  <c r="F85" i="17"/>
  <c r="F81" i="15"/>
  <c r="F74" i="17"/>
  <c r="F34" i="16"/>
  <c r="F65" i="17"/>
  <c r="F46" i="16"/>
  <c r="F13" i="16"/>
  <c r="F91" i="17"/>
  <c r="F43" i="15"/>
  <c r="F53" i="17"/>
  <c r="F63" i="15"/>
  <c r="F94" i="15"/>
  <c r="F21" i="17"/>
  <c r="F74" i="15"/>
  <c r="F119" i="17"/>
  <c r="F77" i="15"/>
  <c r="F71" i="15"/>
  <c r="F37" i="16"/>
  <c r="F31" i="16"/>
  <c r="E21" i="13"/>
  <c r="F89" i="17"/>
  <c r="F6" i="14"/>
  <c r="F12" i="16"/>
  <c r="F114" i="17"/>
  <c r="F57" i="17"/>
  <c r="F57" i="15"/>
  <c r="F95" i="17"/>
  <c r="F106" i="15"/>
  <c r="F77" i="17"/>
  <c r="F14" i="16"/>
  <c r="F72" i="17"/>
  <c r="F48" i="15"/>
  <c r="F37" i="15"/>
  <c r="F12" i="17"/>
  <c r="F62" i="15"/>
  <c r="F44" i="16"/>
  <c r="F122" i="15"/>
  <c r="F28" i="15"/>
  <c r="F7" i="14"/>
  <c r="F68" i="15"/>
  <c r="F52" i="17"/>
  <c r="F113" i="15"/>
  <c r="F25" i="16"/>
  <c r="F56" i="15"/>
  <c r="F92" i="15"/>
  <c r="F39" i="17"/>
  <c r="F64" i="15"/>
  <c r="E17" i="13"/>
  <c r="F20" i="17"/>
  <c r="F102" i="15"/>
  <c r="F11" i="16"/>
  <c r="F87" i="15"/>
  <c r="F93" i="17"/>
  <c r="F35" i="16"/>
  <c r="F15" i="16"/>
  <c r="F110" i="17"/>
  <c r="F100" i="17"/>
  <c r="E18" i="13"/>
  <c r="F105" i="15"/>
  <c r="F40" i="15"/>
  <c r="F48" i="17"/>
  <c r="F110" i="15"/>
  <c r="F13" i="15"/>
  <c r="F18" i="17"/>
  <c r="F37" i="17"/>
  <c r="F32" i="16"/>
  <c r="F59" i="17"/>
  <c r="F16" i="14"/>
  <c r="F116" i="15"/>
  <c r="F41" i="16"/>
  <c r="F86" i="17"/>
  <c r="F114" i="15"/>
  <c r="F78" i="15"/>
  <c r="F65" i="15"/>
  <c r="F25" i="17"/>
  <c r="F90" i="15"/>
  <c r="F11" i="17"/>
  <c r="F33" i="16"/>
  <c r="F32" i="15"/>
  <c r="F6" i="17"/>
  <c r="F44" i="17"/>
  <c r="F45" i="16"/>
  <c r="F99" i="17"/>
  <c r="F70" i="15"/>
  <c r="F16" i="17"/>
  <c r="F30" i="16"/>
  <c r="F49" i="15"/>
  <c r="F69" i="15"/>
  <c r="F124" i="17"/>
  <c r="F5" i="15"/>
  <c r="F30" i="15"/>
  <c r="F38" i="15"/>
  <c r="E15" i="13"/>
  <c r="P16" i="13"/>
  <c r="P5" i="13"/>
  <c r="W16" i="14"/>
  <c r="Z11" i="15"/>
  <c r="Z8" i="15"/>
  <c r="Z10" i="17"/>
  <c r="Z9" i="15"/>
  <c r="W13" i="14"/>
  <c r="Z7" i="15"/>
  <c r="P22" i="13"/>
  <c r="W6" i="14"/>
  <c r="Z11" i="17"/>
  <c r="P18" i="13"/>
  <c r="Z4" i="15"/>
  <c r="W19" i="14"/>
  <c r="P8" i="13"/>
  <c r="Z10" i="15"/>
  <c r="P9" i="13"/>
  <c r="W5" i="14"/>
  <c r="Z13" i="15"/>
  <c r="Q6" i="18"/>
  <c r="P17" i="13"/>
  <c r="W18" i="14"/>
  <c r="Z12" i="15"/>
  <c r="P7" i="13"/>
  <c r="Z6" i="15"/>
  <c r="W7" i="14"/>
  <c r="P11" i="13"/>
  <c r="P12" i="13"/>
  <c r="P14" i="13"/>
  <c r="P21" i="13"/>
  <c r="Z15" i="15"/>
  <c r="W11" i="14"/>
  <c r="P19" i="13"/>
  <c r="Z5" i="15"/>
  <c r="Z9" i="17"/>
  <c r="W12" i="14"/>
  <c r="Q5" i="18"/>
  <c r="W14" i="14"/>
  <c r="Z8" i="17"/>
  <c r="P6" i="13"/>
  <c r="P13" i="13"/>
  <c r="P10" i="13"/>
  <c r="P15" i="13"/>
  <c r="W17" i="14"/>
  <c r="W10" i="14"/>
  <c r="P20" i="13"/>
  <c r="Z14" i="15"/>
  <c r="W15" i="14"/>
  <c r="W9" i="14"/>
  <c r="W8" i="14"/>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70" i="17"/>
  <c r="G8" i="17"/>
  <c r="G105" i="17"/>
  <c r="G110" i="15"/>
  <c r="G21" i="15"/>
  <c r="G107" i="15"/>
  <c r="G33" i="17"/>
  <c r="G28" i="16"/>
  <c r="G32" i="16"/>
  <c r="G89" i="17"/>
  <c r="G20" i="15"/>
  <c r="G77" i="17"/>
  <c r="G104" i="17"/>
  <c r="G42" i="17"/>
  <c r="G20" i="17"/>
  <c r="G97" i="17"/>
  <c r="G37" i="16"/>
  <c r="G58" i="17"/>
  <c r="G71" i="17"/>
  <c r="G7" i="17"/>
  <c r="G22" i="15"/>
  <c r="G117" i="17"/>
  <c r="G40" i="15"/>
  <c r="G36" i="15"/>
  <c r="G44" i="15"/>
  <c r="G42" i="16"/>
  <c r="G9" i="17"/>
  <c r="G29" i="15"/>
  <c r="G39" i="15"/>
  <c r="G66" i="15"/>
  <c r="G81" i="17"/>
  <c r="G85" i="15"/>
  <c r="G55" i="17"/>
  <c r="G53" i="17"/>
  <c r="G21" i="16"/>
  <c r="G119" i="17"/>
  <c r="G55" i="15"/>
  <c r="G83" i="17"/>
  <c r="G25" i="15"/>
  <c r="G97" i="15"/>
  <c r="G111" i="17"/>
  <c r="G31" i="15"/>
  <c r="G81" i="15"/>
  <c r="G56" i="17"/>
  <c r="G13" i="17"/>
  <c r="G35" i="17"/>
  <c r="G94" i="15"/>
  <c r="G7" i="16"/>
  <c r="G41" i="16"/>
  <c r="G21" i="17"/>
  <c r="G9" i="16"/>
  <c r="G34" i="16"/>
  <c r="G68" i="15"/>
  <c r="G14" i="17"/>
  <c r="G123" i="15"/>
  <c r="G44" i="17"/>
  <c r="G78" i="15"/>
  <c r="G17" i="16"/>
  <c r="G92" i="15"/>
  <c r="G116" i="15"/>
  <c r="G31" i="16"/>
  <c r="G91" i="17"/>
  <c r="G122" i="15"/>
  <c r="G17" i="17"/>
  <c r="G80" i="17"/>
  <c r="G100" i="17"/>
  <c r="E4" i="13"/>
  <c r="G15" i="16"/>
  <c r="G18" i="15"/>
  <c r="G118" i="17"/>
  <c r="G35" i="15"/>
  <c r="G13" i="16"/>
  <c r="G73" i="17"/>
  <c r="G98" i="17"/>
  <c r="G41" i="17"/>
  <c r="G93" i="15"/>
  <c r="G61" i="15"/>
  <c r="G34" i="17"/>
  <c r="G106" i="17"/>
  <c r="G18" i="17"/>
  <c r="G72" i="17"/>
  <c r="G7" i="15"/>
  <c r="G43" i="16"/>
  <c r="G71" i="15"/>
  <c r="G108" i="17"/>
  <c r="G47" i="17"/>
  <c r="G121" i="15"/>
  <c r="G24" i="17"/>
  <c r="G83" i="15"/>
  <c r="G20" i="16"/>
  <c r="G24" i="16"/>
  <c r="G47" i="15"/>
  <c r="G30" i="15"/>
  <c r="G41" i="15"/>
  <c r="G77" i="15"/>
  <c r="G59" i="15"/>
  <c r="G28" i="17"/>
  <c r="G62" i="15"/>
  <c r="G76" i="17"/>
  <c r="G27" i="16"/>
  <c r="G99" i="15"/>
  <c r="G72" i="15"/>
  <c r="G19" i="17"/>
  <c r="G39" i="16"/>
  <c r="G17" i="15"/>
  <c r="G24" i="15"/>
  <c r="G112" i="17"/>
  <c r="G10" i="17"/>
  <c r="G46" i="16"/>
  <c r="G95" i="15"/>
  <c r="G76" i="15"/>
  <c r="G37" i="17"/>
  <c r="G22" i="17"/>
  <c r="G106" i="15"/>
  <c r="G26" i="15"/>
  <c r="G122" i="17"/>
  <c r="G40" i="17"/>
  <c r="G14" i="16"/>
  <c r="G88" i="15"/>
  <c r="G38" i="17"/>
  <c r="G103" i="17"/>
  <c r="G62" i="17"/>
  <c r="G60" i="15"/>
  <c r="G9" i="15"/>
  <c r="G90" i="17"/>
  <c r="G109" i="15"/>
  <c r="G60" i="17"/>
  <c r="G11" i="15"/>
  <c r="G119" i="15"/>
  <c r="G84" i="15"/>
  <c r="G30" i="16"/>
  <c r="G75" i="17"/>
  <c r="G49" i="15"/>
  <c r="G33" i="15"/>
  <c r="G46" i="15"/>
  <c r="G96" i="17"/>
  <c r="G28" i="15"/>
  <c r="G104" i="15"/>
  <c r="G123" i="17"/>
  <c r="G91" i="15"/>
  <c r="G90" i="15"/>
  <c r="G19" i="15"/>
  <c r="G6" i="15"/>
  <c r="G113" i="15"/>
  <c r="G99" i="17"/>
  <c r="G57" i="17"/>
  <c r="G31" i="17"/>
  <c r="G23" i="16"/>
  <c r="G51" i="17"/>
  <c r="F4" i="14"/>
  <c r="G19" i="16"/>
  <c r="G89" i="15"/>
  <c r="G74" i="17"/>
  <c r="G12" i="17"/>
  <c r="G43" i="17"/>
  <c r="G11" i="17"/>
  <c r="G102" i="17"/>
  <c r="G118" i="15"/>
  <c r="G87" i="15"/>
  <c r="G6" i="17"/>
  <c r="G45" i="15"/>
  <c r="D4" i="18"/>
  <c r="G61" i="17"/>
  <c r="G39" i="17"/>
  <c r="G107" i="17"/>
  <c r="G5" i="15"/>
  <c r="G63" i="15"/>
  <c r="G124" i="17"/>
  <c r="G64" i="17"/>
  <c r="G42" i="15"/>
  <c r="G48" i="16"/>
  <c r="G74" i="15"/>
  <c r="G46" i="17"/>
  <c r="G45" i="17"/>
  <c r="G27" i="15"/>
  <c r="G79" i="15"/>
  <c r="G65" i="17"/>
  <c r="G79" i="17"/>
  <c r="G115" i="17"/>
  <c r="G110" i="17"/>
  <c r="G96" i="15"/>
  <c r="G100" i="15"/>
  <c r="G29" i="16"/>
  <c r="G94" i="17"/>
  <c r="G30" i="17"/>
  <c r="G52" i="17"/>
  <c r="G11" i="16"/>
  <c r="G113" i="17"/>
  <c r="G40" i="16"/>
  <c r="G4" i="15"/>
  <c r="G49" i="17"/>
  <c r="G120" i="17"/>
  <c r="G33" i="16"/>
  <c r="G51" i="15"/>
  <c r="G25" i="17"/>
  <c r="G36" i="16"/>
  <c r="G25" i="16"/>
  <c r="G105" i="15"/>
  <c r="G101" i="15"/>
  <c r="G67" i="17"/>
  <c r="G86" i="17"/>
  <c r="G88" i="17"/>
  <c r="G117" i="15"/>
  <c r="G12" i="16"/>
  <c r="G75" i="15"/>
  <c r="G32" i="15"/>
  <c r="G23" i="17"/>
  <c r="G84" i="17"/>
  <c r="G102" i="15"/>
  <c r="G34" i="15"/>
  <c r="G112" i="15"/>
  <c r="G23" i="15"/>
  <c r="G120" i="15"/>
  <c r="G12" i="15"/>
  <c r="G29" i="17"/>
  <c r="G35" i="16"/>
  <c r="G5" i="17"/>
  <c r="G15" i="15"/>
  <c r="G44" i="16"/>
  <c r="G63" i="17"/>
  <c r="G16" i="15"/>
  <c r="G73" i="15"/>
  <c r="G67" i="15"/>
  <c r="G43" i="15"/>
  <c r="G16" i="16"/>
  <c r="G111" i="15"/>
  <c r="G65" i="15"/>
  <c r="G114" i="15"/>
  <c r="G92" i="17"/>
  <c r="G87" i="17"/>
  <c r="G70" i="15"/>
  <c r="G10" i="16"/>
  <c r="G80" i="15"/>
  <c r="G69" i="17"/>
  <c r="G26" i="17"/>
  <c r="G103" i="15"/>
  <c r="G93" i="17"/>
  <c r="G50" i="17"/>
  <c r="G58" i="15"/>
  <c r="G116" i="17"/>
  <c r="G22" i="16"/>
  <c r="G82" i="17"/>
  <c r="G48" i="15"/>
  <c r="G95" i="17"/>
  <c r="G68" i="17"/>
  <c r="G54" i="15"/>
  <c r="G114" i="17"/>
  <c r="G36" i="17"/>
  <c r="G14" i="15"/>
  <c r="G109" i="17"/>
  <c r="G50" i="15"/>
  <c r="G86" i="15"/>
  <c r="G56" i="15"/>
  <c r="G82" i="15"/>
  <c r="G108" i="15"/>
  <c r="G26" i="16"/>
  <c r="G59" i="17"/>
  <c r="G98" i="15"/>
  <c r="G13" i="15"/>
  <c r="G37" i="15"/>
  <c r="G8" i="15"/>
  <c r="G27" i="17"/>
  <c r="G69" i="15"/>
  <c r="G10" i="15"/>
  <c r="G121" i="17"/>
  <c r="G66" i="17"/>
  <c r="G38" i="15"/>
  <c r="G48" i="17"/>
  <c r="G57" i="15"/>
  <c r="G38" i="16"/>
  <c r="G64" i="15"/>
  <c r="G115" i="15"/>
  <c r="G8" i="16"/>
  <c r="G47" i="16"/>
  <c r="G101" i="17"/>
  <c r="G53" i="15"/>
  <c r="G78" i="17"/>
  <c r="G85" i="17"/>
  <c r="G54" i="17"/>
  <c r="G52" i="15"/>
  <c r="G32" i="17"/>
  <c r="G45" i="16"/>
  <c r="G18" i="16"/>
  <c r="G15" i="17"/>
  <c r="G16" i="17"/>
  <c r="Z37" i="16"/>
  <c r="Z26" i="16"/>
  <c r="Z19" i="16"/>
  <c r="Z44" i="16"/>
  <c r="Z24" i="16"/>
  <c r="Z33" i="16"/>
  <c r="Z14" i="16"/>
  <c r="Z21" i="16"/>
  <c r="Z18" i="16"/>
  <c r="Z47" i="16"/>
  <c r="Z45" i="16"/>
  <c r="Z13" i="16"/>
  <c r="Z34" i="16"/>
  <c r="Z10" i="16"/>
  <c r="Z15" i="16"/>
  <c r="Z22" i="16"/>
  <c r="Z8" i="16"/>
  <c r="Z28" i="16"/>
  <c r="Z25" i="16"/>
  <c r="Z17" i="16"/>
  <c r="Z48" i="16"/>
  <c r="Z40" i="16"/>
  <c r="Z31" i="16"/>
  <c r="Z27" i="16"/>
  <c r="Z29" i="16"/>
  <c r="Z7" i="16"/>
  <c r="Z36" i="16"/>
  <c r="Z39" i="16"/>
  <c r="Z43" i="16"/>
  <c r="Z46" i="16"/>
  <c r="Z20" i="16"/>
  <c r="Z12" i="16"/>
  <c r="Z42" i="16"/>
  <c r="Z38" i="16"/>
  <c r="Z32" i="16"/>
  <c r="Z23" i="16"/>
  <c r="Q3" i="18"/>
  <c r="Z41" i="16"/>
  <c r="Z16" i="16"/>
  <c r="Z35" i="16"/>
  <c r="Z30" i="16"/>
  <c r="Z9" i="16"/>
  <c r="Z11" i="16"/>
  <c r="E5" i="10" l="1"/>
  <c r="E6" i="11"/>
  <c r="C7" i="11"/>
  <c r="E5" i="11"/>
  <c r="E4" i="10"/>
  <c r="C7" i="10"/>
  <c r="E6" i="10"/>
  <c r="E4" i="9"/>
  <c r="E6" i="9"/>
  <c r="C7" i="9"/>
  <c r="E5" i="9"/>
  <c r="F6" i="10"/>
  <c r="F5" i="10"/>
  <c r="F5" i="9"/>
  <c r="F5" i="11"/>
  <c r="F6" i="11"/>
  <c r="F6" i="9"/>
  <c r="C8" i="11" l="1"/>
  <c r="E7" i="11"/>
  <c r="E7" i="10"/>
  <c r="C8" i="10"/>
  <c r="C8" i="9"/>
  <c r="E7" i="9"/>
  <c r="G5" i="10"/>
  <c r="F7" i="10"/>
  <c r="G6" i="10"/>
  <c r="G5" i="9"/>
  <c r="F7" i="11"/>
  <c r="G6" i="11"/>
  <c r="G6" i="9"/>
  <c r="G5" i="11"/>
  <c r="F7" i="9"/>
  <c r="C9" i="11" l="1"/>
  <c r="E8" i="11"/>
  <c r="C9" i="10"/>
  <c r="E8" i="10"/>
  <c r="E8" i="9"/>
  <c r="C9" i="9"/>
  <c r="G7" i="11"/>
  <c r="G7" i="9"/>
  <c r="G7" i="10"/>
  <c r="F8" i="11"/>
  <c r="F8" i="9"/>
  <c r="F8" i="10"/>
  <c r="E4" i="11" l="1"/>
  <c r="E9" i="11"/>
  <c r="C10" i="11"/>
  <c r="E9" i="10"/>
  <c r="C10" i="10"/>
  <c r="E9" i="9"/>
  <c r="C10" i="9"/>
  <c r="F9" i="10"/>
  <c r="G8" i="11"/>
  <c r="F9" i="9"/>
  <c r="F9" i="11"/>
  <c r="G8" i="9"/>
  <c r="G8" i="10"/>
  <c r="C11" i="11" l="1"/>
  <c r="E10" i="11"/>
  <c r="E10" i="10"/>
  <c r="C11" i="10"/>
  <c r="C11" i="9"/>
  <c r="E10" i="9"/>
  <c r="F10" i="9"/>
  <c r="G9" i="10"/>
  <c r="F10" i="10"/>
  <c r="G9" i="9"/>
  <c r="G9" i="11"/>
  <c r="F10" i="11"/>
  <c r="C12" i="11" l="1"/>
  <c r="E11" i="11"/>
  <c r="C12" i="10"/>
  <c r="E11" i="10"/>
  <c r="C12" i="9"/>
  <c r="E11" i="9"/>
  <c r="F11" i="9"/>
  <c r="G10" i="11"/>
  <c r="F11" i="11"/>
  <c r="G10" i="9"/>
  <c r="G10" i="10"/>
  <c r="F11" i="10"/>
  <c r="C13" i="11" l="1"/>
  <c r="E12" i="11"/>
  <c r="E12" i="10"/>
  <c r="C13" i="10"/>
  <c r="E12" i="9"/>
  <c r="C13" i="9"/>
  <c r="F12" i="11"/>
  <c r="G11" i="10"/>
  <c r="F12" i="9"/>
  <c r="G11" i="11"/>
  <c r="G11" i="9"/>
  <c r="F12" i="10"/>
  <c r="C14" i="11" l="1"/>
  <c r="E13" i="11"/>
  <c r="C14" i="10"/>
  <c r="E13" i="10"/>
  <c r="C14" i="9"/>
  <c r="E13" i="9"/>
  <c r="G12" i="9"/>
  <c r="G12" i="10"/>
  <c r="F13" i="9"/>
  <c r="F13" i="10"/>
  <c r="F13" i="11"/>
  <c r="G12" i="11"/>
  <c r="E14" i="11" l="1"/>
  <c r="C15" i="11"/>
  <c r="C15" i="10"/>
  <c r="E14" i="10"/>
  <c r="E14" i="9"/>
  <c r="C15" i="9"/>
  <c r="F14" i="9"/>
  <c r="F14" i="10"/>
  <c r="G13" i="9"/>
  <c r="G13" i="11"/>
  <c r="G13" i="10"/>
  <c r="F14" i="11"/>
  <c r="C16" i="11" l="1"/>
  <c r="E15" i="11"/>
  <c r="E15" i="10"/>
  <c r="C16" i="10"/>
  <c r="C16" i="9"/>
  <c r="E15" i="9"/>
  <c r="G14" i="10"/>
  <c r="F15" i="10"/>
  <c r="G14" i="9"/>
  <c r="G14" i="11"/>
  <c r="F15" i="11"/>
  <c r="F15" i="9"/>
  <c r="C17" i="11" l="1"/>
  <c r="E16" i="11"/>
  <c r="E16" i="10"/>
  <c r="C17" i="10"/>
  <c r="C17" i="9"/>
  <c r="E16" i="9"/>
  <c r="G15" i="11"/>
  <c r="F16" i="10"/>
  <c r="F16" i="9"/>
  <c r="F16" i="11"/>
  <c r="G15" i="10"/>
  <c r="G15" i="9"/>
  <c r="E17" i="11" l="1"/>
  <c r="C18" i="11"/>
  <c r="E17" i="10"/>
  <c r="C18" i="10"/>
  <c r="C18" i="9"/>
  <c r="E17" i="9"/>
  <c r="G16" i="9"/>
  <c r="F17" i="11"/>
  <c r="F17" i="10"/>
  <c r="G16" i="10"/>
  <c r="F17" i="9"/>
  <c r="G16" i="11"/>
  <c r="C19" i="11" l="1"/>
  <c r="E18" i="11"/>
  <c r="C19" i="10"/>
  <c r="E18" i="10"/>
  <c r="C19" i="9"/>
  <c r="E18" i="9"/>
  <c r="G17" i="11"/>
  <c r="G17" i="9"/>
  <c r="F18" i="10"/>
  <c r="F18" i="11"/>
  <c r="F18" i="9"/>
  <c r="G17" i="10"/>
  <c r="E19" i="11" l="1"/>
  <c r="C20" i="11"/>
  <c r="C20" i="10"/>
  <c r="E19" i="10"/>
  <c r="E19" i="9"/>
  <c r="C20" i="9"/>
  <c r="F19" i="11"/>
  <c r="F19" i="10"/>
  <c r="F19" i="9"/>
  <c r="G18" i="10"/>
  <c r="G18" i="9"/>
  <c r="G18" i="11"/>
  <c r="C21" i="11" l="1"/>
  <c r="E20" i="11"/>
  <c r="E20" i="10"/>
  <c r="C21" i="10"/>
  <c r="E20" i="9"/>
  <c r="C21" i="9"/>
  <c r="G19" i="9"/>
  <c r="F20" i="11"/>
  <c r="F20" i="9"/>
  <c r="F20" i="10"/>
  <c r="G19" i="11"/>
  <c r="G19" i="10"/>
  <c r="C22" i="11" l="1"/>
  <c r="E21" i="11"/>
  <c r="C22" i="10"/>
  <c r="E21" i="10"/>
  <c r="C22" i="9"/>
  <c r="E21" i="9"/>
  <c r="G20" i="9"/>
  <c r="G20" i="10"/>
  <c r="F21" i="11"/>
  <c r="F21" i="9"/>
  <c r="G20" i="11"/>
  <c r="F21" i="10"/>
  <c r="E22" i="11" l="1"/>
  <c r="C23" i="11"/>
  <c r="C23" i="10"/>
  <c r="E22" i="10"/>
  <c r="E22" i="9"/>
  <c r="C23" i="9"/>
  <c r="G21" i="9"/>
  <c r="G21" i="10"/>
  <c r="F22" i="11"/>
  <c r="G21" i="11"/>
  <c r="F22" i="9"/>
  <c r="F22" i="10"/>
  <c r="C24" i="11" l="1"/>
  <c r="E23" i="11"/>
  <c r="C24" i="10"/>
  <c r="E23" i="10"/>
  <c r="C24" i="9"/>
  <c r="E23" i="9"/>
  <c r="G22" i="10"/>
  <c r="F23" i="10"/>
  <c r="G22" i="11"/>
  <c r="G22" i="9"/>
  <c r="F23" i="11"/>
  <c r="F23" i="9"/>
  <c r="C25" i="11" l="1"/>
  <c r="E24" i="11"/>
  <c r="C25" i="10"/>
  <c r="E24" i="10"/>
  <c r="C25" i="9"/>
  <c r="E24" i="9"/>
  <c r="F24" i="10"/>
  <c r="G23" i="9"/>
  <c r="F24" i="9"/>
  <c r="F24" i="11"/>
  <c r="G23" i="11"/>
  <c r="G23" i="10"/>
  <c r="E25" i="11" l="1"/>
  <c r="C26" i="11"/>
  <c r="E25" i="10"/>
  <c r="C26" i="10"/>
  <c r="E25" i="9"/>
  <c r="C26" i="9"/>
  <c r="G24" i="9"/>
  <c r="G24" i="10"/>
  <c r="F25" i="9"/>
  <c r="F25" i="10"/>
  <c r="F25" i="11"/>
  <c r="G24" i="11"/>
  <c r="E26" i="11" l="1"/>
  <c r="C27" i="11"/>
  <c r="E26" i="10"/>
  <c r="C27" i="10"/>
  <c r="C27" i="9"/>
  <c r="E26" i="9"/>
  <c r="F26" i="11"/>
  <c r="G25" i="11"/>
  <c r="G25" i="9"/>
  <c r="F26" i="9"/>
  <c r="F26" i="10"/>
  <c r="G25" i="10"/>
  <c r="C28" i="11" l="1"/>
  <c r="E27" i="11"/>
  <c r="C28" i="10"/>
  <c r="E27" i="10"/>
  <c r="E27" i="9"/>
  <c r="C28" i="9"/>
  <c r="G26" i="11"/>
  <c r="F27" i="10"/>
  <c r="G26" i="9"/>
  <c r="F27" i="11"/>
  <c r="G26" i="10"/>
  <c r="F27" i="9"/>
  <c r="C29" i="11" l="1"/>
  <c r="E28" i="11"/>
  <c r="E28" i="10"/>
  <c r="C29" i="10"/>
  <c r="E28" i="9"/>
  <c r="C29" i="9"/>
  <c r="F28" i="11"/>
  <c r="F28" i="9"/>
  <c r="G27" i="9"/>
  <c r="G27" i="10"/>
  <c r="F28" i="10"/>
  <c r="G27" i="11"/>
  <c r="C30" i="11" l="1"/>
  <c r="E29" i="11"/>
  <c r="C30" i="10"/>
  <c r="E29" i="10"/>
  <c r="C30" i="9"/>
  <c r="E29" i="9"/>
  <c r="G28" i="10"/>
  <c r="F29" i="9"/>
  <c r="F29" i="11"/>
  <c r="G28" i="11"/>
  <c r="G28" i="9"/>
  <c r="F29" i="10"/>
  <c r="E30" i="11" l="1"/>
  <c r="C31" i="11"/>
  <c r="C31" i="10"/>
  <c r="E30" i="10"/>
  <c r="E30" i="9"/>
  <c r="C31" i="9"/>
  <c r="F30" i="9"/>
  <c r="G29" i="10"/>
  <c r="F30" i="11"/>
  <c r="G29" i="9"/>
  <c r="G29" i="11"/>
  <c r="F30" i="10"/>
  <c r="C32" i="11" l="1"/>
  <c r="E31" i="11"/>
  <c r="E31" i="10"/>
  <c r="C32" i="10"/>
  <c r="C32" i="9"/>
  <c r="E31" i="9"/>
  <c r="G30" i="9"/>
  <c r="F31" i="11"/>
  <c r="F31" i="10"/>
  <c r="F31" i="9"/>
  <c r="G30" i="11"/>
  <c r="G30" i="10"/>
  <c r="C33" i="11" l="1"/>
  <c r="E32" i="11"/>
  <c r="E32" i="10"/>
  <c r="C33" i="10"/>
  <c r="C33" i="9"/>
  <c r="E32" i="9"/>
  <c r="F32" i="9"/>
  <c r="F32" i="10"/>
  <c r="G31" i="10"/>
  <c r="G31" i="9"/>
  <c r="F32" i="11"/>
  <c r="G31" i="11"/>
  <c r="E33" i="11" l="1"/>
  <c r="C34" i="11"/>
  <c r="C34" i="10"/>
  <c r="E33" i="10"/>
  <c r="E33" i="9"/>
  <c r="C34" i="9"/>
  <c r="G32" i="11"/>
  <c r="F33" i="11"/>
  <c r="F33" i="10"/>
  <c r="G32" i="10"/>
  <c r="G32" i="9"/>
  <c r="F33" i="9"/>
  <c r="E34" i="11" l="1"/>
  <c r="C35" i="11"/>
  <c r="C35" i="10"/>
  <c r="E34" i="10"/>
  <c r="C35" i="9"/>
  <c r="E34" i="9"/>
  <c r="G33" i="10"/>
  <c r="F34" i="9"/>
  <c r="G33" i="9"/>
  <c r="F34" i="11"/>
  <c r="F34" i="10"/>
  <c r="G33" i="11"/>
  <c r="E35" i="11" l="1"/>
  <c r="C36" i="11"/>
  <c r="E35" i="10"/>
  <c r="C36" i="10"/>
  <c r="E35" i="9"/>
  <c r="C36" i="9"/>
  <c r="G34" i="9"/>
  <c r="G34" i="10"/>
  <c r="F35" i="10"/>
  <c r="F35" i="11"/>
  <c r="F35" i="9"/>
  <c r="G34" i="11"/>
  <c r="C37" i="11" l="1"/>
  <c r="E36" i="11"/>
  <c r="E36" i="10"/>
  <c r="C37" i="10"/>
  <c r="E36" i="9"/>
  <c r="C37" i="9"/>
  <c r="F36" i="11"/>
  <c r="G35" i="9"/>
  <c r="G35" i="11"/>
  <c r="F36" i="10"/>
  <c r="G35" i="10"/>
  <c r="F36" i="9"/>
  <c r="E37" i="11" l="1"/>
  <c r="C38" i="11"/>
  <c r="C38" i="10"/>
  <c r="E37" i="10"/>
  <c r="C38" i="9"/>
  <c r="E37" i="9"/>
  <c r="F37" i="10"/>
  <c r="G36" i="10"/>
  <c r="G36" i="9"/>
  <c r="G36" i="11"/>
  <c r="F37" i="11"/>
  <c r="F37" i="9"/>
  <c r="E38" i="11" l="1"/>
  <c r="C39" i="11"/>
  <c r="C39" i="10"/>
  <c r="E38" i="10"/>
  <c r="E38" i="9"/>
  <c r="C39" i="9"/>
  <c r="F38" i="11"/>
  <c r="G37" i="9"/>
  <c r="F38" i="10"/>
  <c r="G37" i="10"/>
  <c r="G37" i="11"/>
  <c r="F38" i="9"/>
  <c r="C40" i="11" l="1"/>
  <c r="E39" i="11"/>
  <c r="C40" i="10"/>
  <c r="E39" i="10"/>
  <c r="C40" i="9"/>
  <c r="E39" i="9"/>
  <c r="F39" i="9"/>
  <c r="G38" i="11"/>
  <c r="F39" i="11"/>
  <c r="G38" i="9"/>
  <c r="G38" i="10"/>
  <c r="F39" i="10"/>
  <c r="C41" i="11" l="1"/>
  <c r="E40" i="11"/>
  <c r="E40" i="10"/>
  <c r="C41" i="10"/>
  <c r="C41" i="9"/>
  <c r="E40" i="9"/>
  <c r="F40" i="9"/>
  <c r="F40" i="11"/>
  <c r="G39" i="11"/>
  <c r="G39" i="10"/>
  <c r="F40" i="10"/>
  <c r="G39" i="9"/>
  <c r="E41" i="11" l="1"/>
  <c r="C42" i="11"/>
  <c r="E42" i="11" s="1"/>
  <c r="E41" i="10"/>
  <c r="C42" i="10"/>
  <c r="E42" i="10" s="1"/>
  <c r="E41" i="9"/>
  <c r="C42" i="9"/>
  <c r="E42" i="9" s="1"/>
  <c r="F4" i="10"/>
  <c r="F4" i="11"/>
  <c r="G4" i="10"/>
  <c r="G40" i="9"/>
  <c r="F41" i="11"/>
  <c r="G40" i="10"/>
  <c r="F41" i="9"/>
  <c r="G4" i="11"/>
  <c r="F42" i="11"/>
  <c r="G40" i="11"/>
  <c r="F42" i="9"/>
  <c r="F41" i="10"/>
  <c r="F42" i="10"/>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G42" i="11"/>
  <c r="F58" i="5"/>
  <c r="F10" i="5"/>
  <c r="F49" i="5"/>
  <c r="F14" i="5"/>
  <c r="F48" i="5"/>
  <c r="F30" i="5"/>
  <c r="F63" i="5"/>
  <c r="F38" i="5"/>
  <c r="F44" i="5"/>
  <c r="F13" i="5"/>
  <c r="F47" i="5"/>
  <c r="F51" i="5"/>
  <c r="F56" i="5"/>
  <c r="F42" i="5"/>
  <c r="F23" i="5"/>
  <c r="F31" i="5"/>
  <c r="F27" i="5"/>
  <c r="F50" i="5"/>
  <c r="F20" i="5"/>
  <c r="F62" i="5"/>
  <c r="F57" i="5"/>
  <c r="G41" i="10"/>
  <c r="F54" i="5"/>
  <c r="F11" i="5"/>
  <c r="F64" i="5"/>
  <c r="F33" i="5"/>
  <c r="F8" i="5"/>
  <c r="F41" i="5"/>
  <c r="F45" i="5"/>
  <c r="F39" i="5"/>
  <c r="F17" i="5"/>
  <c r="F28" i="5"/>
  <c r="F36" i="5"/>
  <c r="F66" i="5"/>
  <c r="F65" i="5"/>
  <c r="F9" i="5"/>
  <c r="F59" i="5"/>
  <c r="F35" i="5"/>
  <c r="F24" i="5"/>
  <c r="G41" i="11"/>
  <c r="F34" i="5"/>
  <c r="F55" i="5"/>
  <c r="F40" i="5"/>
  <c r="F53" i="5"/>
  <c r="F16" i="5"/>
  <c r="F32" i="5"/>
  <c r="G42" i="9"/>
  <c r="F15" i="5"/>
  <c r="F29" i="5"/>
  <c r="F52" i="5"/>
  <c r="F12" i="5"/>
  <c r="F26" i="5"/>
  <c r="F25" i="5"/>
  <c r="F21" i="5"/>
  <c r="F18" i="5"/>
  <c r="F22" i="5"/>
  <c r="F46" i="5"/>
  <c r="F60" i="5"/>
  <c r="F19" i="5"/>
  <c r="F43" i="5"/>
  <c r="G41" i="9"/>
  <c r="G42" i="10"/>
  <c r="F61" i="5"/>
  <c r="F7" i="5"/>
  <c r="F37" i="5"/>
  <c r="Y3" i="20"/>
  <c r="Q3" i="60"/>
  <c r="AM6" i="16" l="1"/>
  <c r="H14" i="4"/>
  <c r="I14" i="4"/>
  <c r="S3" i="9"/>
  <c r="X5" i="11" a="1"/>
  <c r="S3" i="10"/>
  <c r="H8" i="4"/>
  <c r="G59" i="5"/>
  <c r="G10" i="5"/>
  <c r="G6" i="5"/>
  <c r="G51" i="5"/>
  <c r="G30" i="5"/>
  <c r="G3" i="15"/>
  <c r="D7" i="62"/>
  <c r="G33" i="5"/>
  <c r="G22" i="5"/>
  <c r="M4" i="15" a="1"/>
  <c r="G25" i="5"/>
  <c r="G32" i="5"/>
  <c r="H9" i="4"/>
  <c r="G4" i="9"/>
  <c r="G42" i="5"/>
  <c r="G61" i="5"/>
  <c r="G38" i="5"/>
  <c r="G37" i="5"/>
  <c r="G52" i="5"/>
  <c r="G48" i="5"/>
  <c r="I13" i="4"/>
  <c r="G19" i="5"/>
  <c r="G29" i="5"/>
  <c r="G55" i="5"/>
  <c r="H7" i="4"/>
  <c r="G28" i="5"/>
  <c r="G34" i="5"/>
  <c r="H13" i="4"/>
  <c r="G50" i="5"/>
  <c r="G15" i="5"/>
  <c r="G11" i="5"/>
  <c r="G6" i="16"/>
  <c r="I10" i="4"/>
  <c r="G14" i="5"/>
  <c r="G18" i="5"/>
  <c r="G35" i="5"/>
  <c r="I11" i="4"/>
  <c r="G40" i="5"/>
  <c r="G62" i="5"/>
  <c r="G31" i="5"/>
  <c r="I12" i="4"/>
  <c r="G66" i="5"/>
  <c r="G49" i="5"/>
  <c r="G64" i="5"/>
  <c r="G36" i="5"/>
  <c r="I9" i="4"/>
  <c r="G39" i="5"/>
  <c r="G58" i="5"/>
  <c r="H11" i="4"/>
  <c r="M7" i="16" a="1"/>
  <c r="G23" i="5"/>
  <c r="G7" i="5"/>
  <c r="G63" i="5"/>
  <c r="G17" i="5"/>
  <c r="G9" i="5"/>
  <c r="G16" i="5"/>
  <c r="I8" i="4"/>
  <c r="G44" i="5"/>
  <c r="G60" i="5"/>
  <c r="G4" i="17"/>
  <c r="G56" i="5"/>
  <c r="G13" i="5"/>
  <c r="G41" i="5"/>
  <c r="G43" i="5"/>
  <c r="G53" i="5"/>
  <c r="G45" i="5"/>
  <c r="G24" i="5"/>
  <c r="G54" i="5"/>
  <c r="H10" i="4"/>
  <c r="I7" i="4"/>
  <c r="G12" i="5"/>
  <c r="M8" i="17" a="1"/>
  <c r="G26" i="5"/>
  <c r="G57" i="5"/>
  <c r="G21" i="5"/>
  <c r="G47" i="5"/>
  <c r="G65" i="5"/>
  <c r="G46" i="5"/>
  <c r="G20" i="5"/>
  <c r="G27" i="5"/>
  <c r="H12" i="4"/>
  <c r="G8" i="5"/>
  <c r="Z5" i="16"/>
  <c r="AM10" i="16"/>
  <c r="AM21" i="16"/>
  <c r="AM42" i="16"/>
  <c r="AM19" i="16"/>
  <c r="AM15" i="16"/>
  <c r="AM32" i="16"/>
  <c r="AM41" i="16"/>
  <c r="AM23" i="16"/>
  <c r="AM11" i="16"/>
  <c r="AM31" i="16"/>
  <c r="Y3" i="22"/>
  <c r="AM29" i="16"/>
  <c r="W3" i="14"/>
  <c r="AM24" i="16"/>
  <c r="AM27" i="16"/>
  <c r="Z2" i="15"/>
  <c r="AM48" i="16"/>
  <c r="AM39" i="16"/>
  <c r="AC3" i="23"/>
  <c r="AM9" i="16"/>
  <c r="AM13" i="16"/>
  <c r="P3" i="13"/>
  <c r="AM7" i="16"/>
  <c r="AM44" i="16"/>
  <c r="AM36" i="16"/>
  <c r="AM47" i="16"/>
  <c r="AM17" i="16"/>
  <c r="AM46" i="16"/>
  <c r="AM40" i="16"/>
  <c r="AM25" i="16"/>
  <c r="AM16" i="16"/>
  <c r="AM8" i="16"/>
  <c r="AM45" i="16"/>
  <c r="AM12" i="16"/>
  <c r="AM26" i="16"/>
  <c r="AM28" i="16"/>
  <c r="AM34" i="16"/>
  <c r="AM33" i="16"/>
  <c r="AM20" i="16"/>
  <c r="Z6" i="17"/>
  <c r="Y3" i="21"/>
  <c r="AM30" i="16"/>
  <c r="AM22" i="16"/>
  <c r="AM18" i="16"/>
  <c r="AM37" i="16"/>
  <c r="AM14" i="16"/>
  <c r="AM43" i="16"/>
  <c r="AN6" i="16"/>
  <c r="AN22" i="16"/>
  <c r="AM38" i="16"/>
  <c r="AM35" i="16"/>
  <c r="S4" i="10"/>
  <c r="F4" i="61"/>
  <c r="F4" i="60"/>
  <c r="D3" i="43"/>
  <c r="O4" i="21"/>
  <c r="J4" i="13"/>
  <c r="D3" i="40"/>
  <c r="O4" i="22"/>
  <c r="S4" i="23"/>
  <c r="D3" i="39"/>
  <c r="S4" i="24"/>
  <c r="S4" i="9"/>
  <c r="S4" i="11"/>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42" i="16"/>
  <c r="AN43" i="16"/>
  <c r="AN47" i="16"/>
  <c r="AN46" i="16"/>
  <c r="AN9" i="16"/>
  <c r="AN48" i="16"/>
  <c r="AN28" i="16"/>
  <c r="AN8" i="16"/>
  <c r="AN21" i="16"/>
  <c r="AN27" i="16"/>
  <c r="AN35" i="16"/>
  <c r="AN40" i="16"/>
  <c r="AN10" i="16"/>
  <c r="AN26" i="16"/>
  <c r="AN20" i="16"/>
  <c r="AN41" i="16"/>
  <c r="AN19" i="16"/>
  <c r="AN23" i="16"/>
  <c r="AN45" i="16"/>
  <c r="AN14" i="16"/>
  <c r="AN17" i="16"/>
  <c r="AN13" i="16"/>
  <c r="AN38" i="16"/>
  <c r="AN11" i="16"/>
  <c r="AN15" i="16"/>
  <c r="AN16" i="16"/>
  <c r="AN30" i="16"/>
  <c r="AN7" i="16"/>
  <c r="AN44" i="16"/>
  <c r="AN32" i="16"/>
  <c r="AN31" i="16"/>
  <c r="AN33" i="16"/>
  <c r="AN36" i="16"/>
  <c r="AN24" i="16"/>
  <c r="AN25" i="16"/>
  <c r="AN37" i="16"/>
  <c r="AN34" i="16"/>
  <c r="AN39" i="16"/>
  <c r="AN29" i="16"/>
  <c r="AN12" i="16"/>
  <c r="AN18"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6" i="11"/>
  <c r="AC13" i="11"/>
  <c r="AC29" i="11"/>
  <c r="AC27" i="11"/>
  <c r="AC20" i="11"/>
  <c r="AC34" i="11"/>
  <c r="AC12" i="9"/>
  <c r="AC22" i="11"/>
  <c r="AC35" i="11"/>
  <c r="AC26" i="11"/>
  <c r="AC16" i="11"/>
  <c r="AC11" i="11"/>
  <c r="AC7" i="11"/>
  <c r="AC12" i="11"/>
  <c r="AC23" i="11"/>
  <c r="AC39" i="11"/>
  <c r="AC31" i="11"/>
  <c r="AC8" i="11"/>
  <c r="AC36" i="11"/>
  <c r="AC25" i="11"/>
  <c r="AC21" i="11"/>
  <c r="AC38" i="11"/>
  <c r="AC14" i="11"/>
  <c r="AC34" i="9"/>
  <c r="AC15" i="11"/>
  <c r="AC30" i="11"/>
  <c r="AC18" i="11"/>
  <c r="AC32" i="11"/>
  <c r="AC5" i="11"/>
  <c r="AC19" i="11"/>
  <c r="AC37" i="11"/>
  <c r="AC10" i="11"/>
  <c r="AC17" i="11"/>
  <c r="AC33" i="11"/>
  <c r="AC9" i="11"/>
  <c r="AC28" i="11"/>
  <c r="AC24" i="11"/>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29" i="10"/>
  <c r="AC19" i="10"/>
  <c r="AC33" i="10"/>
  <c r="AC9" i="10"/>
  <c r="AC7" i="10"/>
  <c r="AC5" i="9"/>
  <c r="AC26" i="10"/>
  <c r="AC25" i="9"/>
  <c r="AC11" i="10"/>
  <c r="AC13" i="10"/>
  <c r="AC38" i="10"/>
  <c r="AC42" i="11"/>
  <c r="AC24" i="9"/>
  <c r="AC34" i="10"/>
  <c r="AC22" i="10"/>
  <c r="AC5" i="10"/>
  <c r="AC21" i="9"/>
  <c r="AC10" i="10"/>
  <c r="AC32" i="10"/>
  <c r="AC23" i="10"/>
  <c r="AC20" i="10"/>
  <c r="AC17" i="9"/>
  <c r="AC41" i="9"/>
  <c r="AC37" i="10"/>
  <c r="AC14" i="10"/>
  <c r="AC18" i="10"/>
  <c r="AC15" i="9"/>
  <c r="AC14" i="9"/>
  <c r="AC31" i="10"/>
  <c r="AC40" i="10"/>
  <c r="AC35" i="10"/>
  <c r="AC12" i="10"/>
  <c r="AC20" i="9"/>
  <c r="AC40" i="9"/>
  <c r="AC22" i="9"/>
  <c r="AC36" i="10"/>
  <c r="AC38" i="9"/>
  <c r="AC32" i="9"/>
  <c r="AC35" i="9"/>
  <c r="AC40" i="11"/>
  <c r="AC13" i="9"/>
  <c r="AC41" i="11"/>
  <c r="AC39" i="9"/>
  <c r="AC9" i="9"/>
  <c r="AC7" i="9"/>
  <c r="AC27" i="10"/>
  <c r="AC23" i="9"/>
  <c r="AC8" i="9"/>
  <c r="AC25" i="10"/>
  <c r="AC30" i="10"/>
  <c r="AC19" i="9"/>
  <c r="AC26" i="9"/>
  <c r="AC18" i="9"/>
  <c r="AC36" i="9"/>
  <c r="AC11" i="9"/>
  <c r="AC6" i="9"/>
  <c r="AC30" i="9"/>
  <c r="AC8" i="10"/>
  <c r="AC31" i="9"/>
  <c r="AC6" i="10"/>
  <c r="AC21" i="10"/>
  <c r="AC16" i="9"/>
  <c r="AC28" i="9"/>
  <c r="AC15" i="10"/>
  <c r="AC42" i="9"/>
  <c r="AC28" i="10"/>
  <c r="AC27" i="9"/>
  <c r="AC29" i="9"/>
  <c r="AC24" i="10"/>
  <c r="AC17" i="10"/>
  <c r="AC16" i="10"/>
  <c r="AC33" i="9"/>
  <c r="AC37" i="9"/>
  <c r="AC10" i="9"/>
  <c r="AC39" i="10"/>
  <c r="O3" i="15"/>
  <c r="O6" i="16"/>
  <c r="AJ40" i="10" l="1"/>
  <c r="AC41" i="10"/>
  <c r="AC3" i="9"/>
  <c r="AC3" i="11"/>
  <c r="AC42" i="10"/>
  <c r="AJ41" i="10" l="1"/>
  <c r="AJ42" i="10"/>
  <c r="AC3" i="10"/>
  <c r="AC3" i="64"/>
  <c r="D6" i="62"/>
  <c r="M4" i="14"/>
  <c r="S4" i="64"/>
  <c r="P1" i="65"/>
</calcChain>
</file>

<file path=xl/sharedStrings.xml><?xml version="1.0" encoding="utf-8"?>
<sst xmlns="http://schemas.openxmlformats.org/spreadsheetml/2006/main" count="3059" uniqueCount="322">
  <si>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</si>
  <si>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</si>
  <si>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</si>
  <si>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</si>
  <si>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</si>
  <si>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</si>
  <si>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</si>
  <si>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</si>
  <si>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</si>
  <si>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</si>
  <si>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</si>
  <si>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</si>
  <si>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</si>
  <si>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</si>
  <si>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</si>
  <si>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</si>
  <si>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</si>
  <si>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</si>
  <si>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</si>
  <si>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</si>
  <si>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</si>
  <si>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</si>
  <si>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</si>
  <si>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</si>
  <si>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</si>
  <si>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</si>
  <si>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</si>
  <si>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</si>
  <si>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</si>
  <si>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</si>
  <si>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</si>
  <si>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</si>
  <si>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</si>
  <si>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</si>
  <si>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</si>
  <si>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</si>
  <si>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</si>
  <si>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</si>
  <si>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</si>
  <si>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</si>
  <si>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</si>
  <si>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</si>
  <si>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</si>
  <si>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</si>
  <si>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</si>
  <si>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</si>
  <si>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</si>
  <si>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</si>
  <si>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</si>
  <si>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</si>
  <si>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</si>
  <si>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</si>
  <si>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</si>
  <si>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</si>
  <si>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</si>
  <si>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</si>
  <si>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</si>
  <si>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</si>
  <si>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</si>
  <si>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</si>
  <si>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</si>
  <si>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</si>
  <si>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</si>
  <si>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</si>
  <si>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</si>
  <si>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</si>
  <si>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</si>
  <si>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</si>
  <si>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</si>
  <si>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</si>
  <si>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</si>
  <si>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</si>
  <si>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</si>
  <si>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</si>
  <si>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</si>
  <si>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</si>
  <si>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</si>
  <si>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</si>
  <si>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</si>
  <si>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</si>
  <si>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</si>
  <si>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</si>
  <si>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</si>
  <si>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</si>
  <si>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</si>
  <si>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</si>
  <si>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</si>
  <si>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</si>
  <si>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</si>
  <si>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</si>
  <si>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</si>
  <si>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</si>
  <si>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</si>
  <si>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</si>
  <si>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</si>
  <si>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</si>
  <si>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</si>
  <si>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</si>
  <si>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</si>
  <si>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</si>
  <si>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</si>
  <si>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</si>
  <si>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</si>
  <si>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</si>
  <si>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</si>
  <si>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</si>
  <si>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</si>
  <si>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</si>
  <si>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</si>
  <si>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</si>
  <si>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</si>
  <si>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</si>
  <si>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</si>
  <si>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</si>
  <si>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</si>
  <si>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</si>
  <si>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</si>
  <si>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</si>
  <si>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</si>
  <si>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</si>
  <si>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</si>
  <si>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</si>
  <si>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</si>
  <si>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</si>
  <si>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</si>
  <si>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</si>
  <si>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</si>
  <si>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</si>
  <si>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</si>
  <si>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</si>
  <si>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</si>
  <si>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</si>
  <si>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</si>
  <si>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</si>
  <si>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</si>
  <si>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</si>
  <si>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</si>
  <si>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</si>
  <si>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</si>
  <si>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</si>
  <si>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</si>
  <si>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</si>
  <si>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</si>
  <si>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</si>
  <si>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</si>
  <si>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</si>
  <si>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</si>
  <si>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</si>
  <si>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</si>
  <si>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</si>
  <si>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</si>
  <si>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</si>
  <si>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</si>
  <si>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</si>
  <si>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</si>
  <si>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</si>
  <si>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</si>
  <si>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</si>
  <si>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</si>
  <si>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</si>
  <si>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</si>
  <si>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</si>
  <si>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</si>
  <si>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</si>
  <si>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</si>
  <si>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</si>
  <si>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</si>
  <si>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</si>
  <si>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</si>
  <si>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</si>
  <si>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</si>
  <si>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</si>
  <si>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</si>
  <si>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</si>
  <si>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</si>
  <si>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</si>
  <si>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</si>
  <si>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</si>
  <si>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</si>
  <si>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</si>
  <si>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</si>
  <si>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</si>
  <si>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</si>
  <si>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</si>
  <si>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</si>
  <si>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</si>
  <si>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</si>
  <si>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</si>
  <si>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</si>
  <si>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</si>
  <si>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</si>
  <si>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</si>
  <si>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</si>
  <si>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</si>
  <si>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</si>
  <si>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</si>
  <si>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</si>
  <si>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</si>
  <si>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</si>
  <si>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</si>
  <si>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</si>
  <si>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</si>
  <si>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</si>
  <si>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</si>
  <si>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</si>
  <si>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</si>
  <si>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</si>
  <si>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</si>
  <si>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</si>
  <si>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</si>
  <si>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</si>
  <si>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</si>
  <si>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</si>
  <si>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</si>
  <si>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</si>
  <si>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</si>
  <si>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</si>
  <si>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</si>
  <si>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</si>
  <si>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</si>
  <si>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</si>
  <si>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</si>
  <si>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</si>
  <si>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</si>
  <si>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</si>
  <si>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</si>
  <si>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</si>
  <si>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</si>
  <si>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</si>
  <si>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</si>
  <si>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</si>
  <si>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</si>
  <si>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</si>
  <si>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</si>
  <si>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</si>
  <si>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</si>
  <si>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</si>
  <si>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</si>
  <si>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</si>
  <si>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</si>
  <si>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</si>
  <si>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</si>
  <si>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</si>
  <si>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</si>
  <si>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</si>
  <si>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</si>
  <si>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</si>
  <si>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</si>
  <si>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</si>
  <si>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</si>
  <si>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</si>
  <si>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</si>
  <si>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</si>
  <si>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</si>
  <si>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</si>
  <si>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</si>
  <si>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</si>
  <si>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</si>
  <si>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</si>
  <si>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</si>
  <si>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</si>
  <si>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</si>
  <si>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</si>
  <si>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</si>
  <si>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</si>
  <si>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</si>
  <si>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</si>
  <si>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</si>
  <si>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</si>
  <si>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</si>
  <si>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</si>
  <si>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</si>
  <si>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</si>
  <si>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</si>
  <si>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</si>
  <si>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</si>
  <si>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</si>
  <si>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</si>
  <si>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</si>
  <si>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</si>
  <si>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</si>
  <si>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</si>
  <si>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</si>
  <si>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</si>
  <si>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</si>
  <si>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</si>
  <si>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</si>
  <si>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</si>
  <si>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</si>
  <si>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</si>
  <si>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</si>
  <si>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</si>
  <si>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</si>
  <si>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</si>
  <si>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</si>
  <si>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</si>
  <si>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</si>
  <si>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</si>
  <si>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</si>
  <si>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</si>
  <si>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</si>
  <si>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</si>
  <si>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 xml:space="preserve">OCT14 </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</si>
  <si>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</si>
  <si>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</si>
  <si>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</si>
  <si>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</si>
  <si>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</si>
  <si>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</si>
  <si>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</si>
  <si>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</si>
  <si>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</si>
  <si>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</si>
  <si>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</si>
  <si>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</si>
  <si>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</si>
  <si>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           </t>
  </si>
  <si>
    <t xml:space="preserve">JAN15 </t>
  </si>
  <si>
    <t xml:space="preserve">FEB15 </t>
  </si>
  <si>
    <t xml:space="preserve">MAR15 </t>
  </si>
  <si>
    <t>SM</t>
  </si>
  <si>
    <t>RIC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</si>
</sst>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4">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18:10:27</v>
        <stp/>
        <stp>{2B196DCD-8DF5-4FD8-9D50-4F5E7725CA70}</stp>
        <tr r="K6" s="4"/>
      </tp>
      <tp t="s">
        <v>Paused at 18:10:27</v>
        <stp/>
        <stp>{F4EEC3A9-50D8-4D78-85CC-3C52A5EBF407}</stp>
        <tr r="D3" s="44"/>
      </tp>
      <tp t="s">
        <v>Paused at 18:10:27</v>
        <stp/>
        <stp>{AEDF2A06-7570-4868-B8A3-1919154562C1}</stp>
        <tr r="F4" s="61"/>
      </tp>
      <tp t="s">
        <v>Paused at 18:10:27</v>
        <stp/>
        <stp>{06A3003E-E6CD-4BBF-BCEB-7B22E3155305}</stp>
        <tr r="M4" s="14"/>
      </tp>
      <tp t="s">
        <v>Paused at 18:10:27</v>
        <stp/>
        <stp>{02B0F079-9AB6-42F3-99C5-01C7F06F3CAC}</stp>
        <tr r="D3" s="43"/>
      </tp>
      <tp t="s">
        <v>Paused at 18:10:27</v>
        <stp/>
        <stp>{100BF9C8-B9B4-4467-A175-D7CF4D8F2766}</stp>
        <tr r="S4" s="11"/>
      </tp>
      <tp t="s">
        <v>Paused at 18:10:27</v>
        <stp/>
        <stp>{DECAB5B5-4644-4885-985D-105CE0453AA9}</stp>
        <tr r="F4" s="60"/>
      </tp>
      <tp t="s">
        <v>Paused at 18:10:27</v>
        <stp/>
        <stp>{660A16B7-1412-4ACB-8831-302D0F0F5FF2}</stp>
        <tr r="O6" s="5"/>
      </tp>
      <tp t="s">
        <v>Paused at 18:10:27</v>
        <stp/>
        <stp>{52FAA316-15D2-4C70-965F-D5A83A1FC9D4}</stp>
        <tr r="O4" s="22"/>
      </tp>
      <tp t="s">
        <v>Paused at 18:10:27</v>
        <stp/>
        <stp>{9BD66377-E8E3-4B60-89C9-7B69570216DB}</stp>
        <tr r="O4" s="20"/>
      </tp>
    </main>
    <main first="pldatasource.rdatartdserver">
      <tp t="s">
        <v>Paused at 18:10:27</v>
        <stp/>
        <stp>{64444957-29DD-405D-A05C-FCB04D735A08}</stp>
        <tr r="S4" s="24"/>
      </tp>
      <tp t="s">
        <v>Paused at 18:10:27</v>
        <stp/>
        <stp>{9A1FCF3B-D422-4D0A-9D08-E943B12C2277}</stp>
        <tr r="S4" s="10"/>
      </tp>
      <tp t="s">
        <v>Paused at 18:10:27</v>
        <stp/>
        <stp>{DD76AFC5-EE5D-4F74-9B25-8C45B68A397F}</stp>
        <tr r="S4" s="23"/>
      </tp>
      <tp t="s">
        <v>Paused at 18:10:27</v>
        <stp/>
        <stp>{136F900F-D309-45F1-A191-71CCDC9CCDDD}</stp>
        <tr r="O7" s="17"/>
      </tp>
      <tp t="s">
        <v>Paused at 18:10:27</v>
        <stp/>
        <stp>{D354EE82-2C12-480E-BE4A-6B7A54F7F1E9}</stp>
        <tr r="D3" s="39"/>
      </tp>
      <tp t="s">
        <v>Paused at 18:10:27</v>
        <stp/>
        <stp>{6AF01B9B-C838-452B-863E-58E20A9F46ED}</stp>
        <tr r="D3" s="40"/>
      </tp>
      <tp t="s">
        <v>Paused at 18:10:27</v>
        <stp/>
        <stp>{1165A302-B1AB-466E-B3E1-EF36C8425D93}</stp>
        <tr r="O6" s="16"/>
      </tp>
      <tp t="s">
        <v>Paused at 18:10:27</v>
        <stp/>
        <stp>{F2636708-5ECC-4077-A84F-EA07A94E838D}</stp>
        <tr r="J4" s="13"/>
      </tp>
      <tp t="s">
        <v>Paused at 18:10:27</v>
        <stp/>
        <stp>{5BB22F85-765B-48BC-9DEC-ADC45836EE85}</stp>
        <tr r="S4" s="64"/>
      </tp>
      <tp t="s">
        <v>Paused at 18:10:27</v>
        <stp/>
        <stp>{9CB1C6C0-D6D0-499F-825A-451F37F0F8E5}</stp>
        <tr r="O4" s="21"/>
      </tp>
    </main>
    <main first="pldatasource.rdatartdserver">
      <tp t="s">
        <v>Paused at 18:10:27</v>
        <stp/>
        <stp>{C8864378-8033-48FB-8F3B-F3D0974C83CA}</stp>
        <tr r="O3" s="15"/>
      </tp>
    </main>
    <main first="pldatasource.rdatartdserver">
      <tp t="s">
        <v>Paused at 18:10:27</v>
        <stp/>
        <stp>{E17D9951-AFEA-4A75-9821-EAC2CDB0579F}</stp>
        <tr r="J2" s="65"/>
      </tp>
      <tp t="s">
        <v>Paused at 18:10:27</v>
        <stp/>
        <stp>{AB3EA2C4-0F4C-4889-8EF8-206CA97AD6BA}</stp>
        <tr r="S4" s="9"/>
      </tp>
      <tp t="s">
        <v>Paused at 18:10:27</v>
        <stp/>
        <stp>{24EBCCE4-EA41-446E-A209-2A406F9C7A8C}</stp>
        <tr r="H4" s="18"/>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tabSelected="1"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Aug  6 2014 11:45:43</v>
      </c>
    </row>
    <row r="2" spans="2:10" ht="16.5" thickBot="1" x14ac:dyDescent="0.3">
      <c r="B2" s="679" t="s">
        <v>110</v>
      </c>
      <c r="C2" s="680"/>
      <c r="D2" s="680"/>
      <c r="E2" s="681"/>
      <c r="G2" s="630" t="s">
        <v>313</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41907.730219907404</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38</v>
      </c>
      <c r="E6" s="437"/>
      <c r="G6" s="12"/>
      <c r="H6" s="5" t="s">
        <v>85</v>
      </c>
      <c r="I6" s="11" t="b">
        <v>0</v>
      </c>
      <c r="J6" s="10"/>
    </row>
    <row r="7" spans="2:10" x14ac:dyDescent="0.2">
      <c r="B7" s="436"/>
      <c r="C7" s="629" t="s">
        <v>312</v>
      </c>
      <c r="D7" s="447">
        <f>_xll.ohTrigger(Libor!O7:O13)</f>
        <v>3</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41907</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314</v>
      </c>
      <c r="H17" s="631"/>
      <c r="I17" s="631"/>
      <c r="J17" s="632"/>
    </row>
    <row r="18" spans="2:10" x14ac:dyDescent="0.2">
      <c r="B18" s="436"/>
      <c r="C18" s="643"/>
      <c r="D18" s="643"/>
      <c r="E18" s="437"/>
      <c r="G18" s="637"/>
      <c r="H18" s="638"/>
      <c r="I18" s="638"/>
      <c r="J18" s="639"/>
    </row>
    <row r="19" spans="2:10" x14ac:dyDescent="0.2">
      <c r="B19" s="12"/>
      <c r="C19" s="646" t="s">
        <v>293</v>
      </c>
      <c r="D19" s="645">
        <v>41901.628993055558</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46"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306</v>
      </c>
      <c r="E6" s="531" t="s">
        <v>304</v>
      </c>
      <c r="F6" s="531" t="s">
        <v>305</v>
      </c>
      <c r="G6" s="532" t="s">
        <v>307</v>
      </c>
      <c r="H6" s="532" t="s">
        <v>308</v>
      </c>
      <c r="I6" s="532" t="s">
        <v>309</v>
      </c>
      <c r="J6" s="514"/>
      <c r="K6" s="465" t="str">
        <f>_xll.RData(K7:K13,L6:M6,"RTFEED:IDN",,,L7)</f>
        <v>Paused at 18:10:27</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310</v>
      </c>
      <c r="K7" s="540" t="str">
        <f t="shared" ref="K7:K13" si="0">Currency&amp;$C7&amp;$K$5&amp;"="</f>
        <v>GBPONFSR=</v>
      </c>
      <c r="L7" s="541">
        <v>41907</v>
      </c>
      <c r="M7" s="542">
        <v>0.47688000000000003</v>
      </c>
      <c r="N7" s="550" t="b">
        <f>IF(AND(ISNUMBER($M7),$M7&lt;&gt;0%),TRUE,FALSE)</f>
        <v>1</v>
      </c>
      <c r="O7" s="553" t="b">
        <f>IF($N7,_xll.qlIndexAddFixings($E7,$L7,$M7/100,TRUE,ISERROR($Q7)))</f>
        <v>1</v>
      </c>
      <c r="P7" s="537"/>
      <c r="Q7" s="556">
        <f>_xll.qlIndexFixing($E7,$L7,TRUE,$N7)</f>
        <v>4.1582102909731855E-3</v>
      </c>
      <c r="R7" s="556">
        <f>IF($N7,_xll.qlIndexFixing($E7,$L7,FALSE,$N7),"-")</f>
        <v>4.7688000000000001E-3</v>
      </c>
      <c r="S7" s="556">
        <f>$Q7-$R7</f>
        <v>-6.1058970902681461E-4</v>
      </c>
      <c r="T7" s="556">
        <f>_xll.qlIndexFixing($E7,$L7,TRUE,$R7)</f>
        <v>4.1582102909731855E-3</v>
      </c>
      <c r="U7" s="559">
        <f>IF(ISERROR(S7),0,ABS(S7))</f>
        <v>6.1058970902681461E-4</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310</v>
      </c>
      <c r="K8" s="543" t="str">
        <f t="shared" si="0"/>
        <v>GBPSWFSR=</v>
      </c>
      <c r="L8" s="544">
        <v>41907</v>
      </c>
      <c r="M8" s="545">
        <v>0.48137999999999997</v>
      </c>
      <c r="N8" s="551" t="b">
        <f t="shared" ref="N8:N13" si="1">IF(AND(ISNUMBER($M8),$M8&lt;&gt;0%),TRUE,FALSE)</f>
        <v>1</v>
      </c>
      <c r="O8" s="554" t="b">
        <f>IF($N8,_xll.qlIndexAddFixings($E8,$L8,$M8/100,TRUE,ISERROR($Q8)))</f>
        <v>1</v>
      </c>
      <c r="P8" s="537"/>
      <c r="Q8" s="557" t="e">
        <f>_xll.qlIndexFixing($E8,$L8,TRUE,$N8)</f>
        <v>#NUM!</v>
      </c>
      <c r="R8" s="557">
        <f>IF($N8,_xll.qlIndexFixing($E8,$L8,FALSE,$N8),"-")</f>
        <v>4.8138E-3</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41907</v>
      </c>
      <c r="M9" s="545">
        <v>0.50693999999999995</v>
      </c>
      <c r="N9" s="551" t="b">
        <f t="shared" si="1"/>
        <v>1</v>
      </c>
      <c r="O9" s="554" t="b">
        <f>IF($N9,_xll.qlIndexAddFixings($E9,$L9,$M9/100,TRUE,ISERROR($Q9)))</f>
        <v>1</v>
      </c>
      <c r="P9" s="537"/>
      <c r="Q9" s="557">
        <f>_xll.qlIndexFixing($E9,$L9,TRUE,$N9)</f>
        <v>5.0689999999982763E-3</v>
      </c>
      <c r="R9" s="557">
        <f>IF($N9,_xll.qlIndexFixing($E9,$L9,FALSE,$N9),"-")</f>
        <v>5.0693999999999991E-3</v>
      </c>
      <c r="S9" s="557">
        <f t="shared" si="2"/>
        <v>-4.0000000172280697E-7</v>
      </c>
      <c r="T9" s="557">
        <f>_xll.qlIndexFixing($E9,$L9,TRUE,$R9)</f>
        <v>5.0689999999982763E-3</v>
      </c>
      <c r="U9" s="560">
        <f t="shared" si="3"/>
        <v>4.0000000172280697E-7</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41907</v>
      </c>
      <c r="M10" s="545">
        <v>0.53274999999999995</v>
      </c>
      <c r="N10" s="551" t="b">
        <f t="shared" si="1"/>
        <v>1</v>
      </c>
      <c r="O10" s="554" t="b">
        <f>IF($N10,_xll.qlIndexAddFixings($E10,$L10,$M10/100,TRUE,ISERROR($Q10)))</f>
        <v>1</v>
      </c>
      <c r="P10" s="537"/>
      <c r="Q10" s="557" t="e">
        <f>_xll.qlIndexFixing($E10,$L10,TRUE,$N10)</f>
        <v>#NUM!</v>
      </c>
      <c r="R10" s="557">
        <f>IF($N10,_xll.qlIndexFixing($E10,$L10,FALSE,$N10),"-")</f>
        <v>5.3274999999999998E-3</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41907</v>
      </c>
      <c r="M11" s="545">
        <v>0.56413000000000002</v>
      </c>
      <c r="N11" s="551" t="b">
        <f t="shared" si="1"/>
        <v>1</v>
      </c>
      <c r="O11" s="554" t="b">
        <f>IF($N11,_xll.qlIndexAddFixings($E11,$L11,$M11/100,TRUE,ISERROR($Q11)))</f>
        <v>1</v>
      </c>
      <c r="P11" s="537"/>
      <c r="Q11" s="557">
        <f>_xll.qlIndexFixing($E11,$L11,TRUE,$N11)</f>
        <v>5.6409999999994936E-3</v>
      </c>
      <c r="R11" s="557">
        <f>IF($N11,_xll.qlIndexFixing($E11,$L11,FALSE,$N11),"-")</f>
        <v>5.6413000000000001E-3</v>
      </c>
      <c r="S11" s="557">
        <f t="shared" si="2"/>
        <v>-3.0000000050649234E-7</v>
      </c>
      <c r="T11" s="557">
        <f>_xll.qlIndexFixing($E11,$L11,TRUE,$R11)</f>
        <v>5.6409999999994936E-3</v>
      </c>
      <c r="U11" s="560">
        <f t="shared" si="3"/>
        <v>3.0000000050649234E-7</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41907</v>
      </c>
      <c r="M12" s="545">
        <v>0.71375</v>
      </c>
      <c r="N12" s="551" t="b">
        <f t="shared" si="1"/>
        <v>1</v>
      </c>
      <c r="O12" s="554" t="b">
        <f>IF($N12,_xll.qlIndexAddFixings($E12,$L12,$M12/100,TRUE,ISERROR($Q12)))</f>
        <v>1</v>
      </c>
      <c r="P12" s="537"/>
      <c r="Q12" s="557">
        <f>_xll.qlIndexFixing($E12,$L12,TRUE,$N12)</f>
        <v>7.136999999960425E-3</v>
      </c>
      <c r="R12" s="557">
        <f>IF($N12,_xll.qlIndexFixing($E12,$L12,FALSE,$N12),"-")</f>
        <v>7.1374999999999997E-3</v>
      </c>
      <c r="S12" s="557">
        <f t="shared" si="2"/>
        <v>-5.000000395747467E-7</v>
      </c>
      <c r="T12" s="557">
        <f>_xll.qlIndexFixing($E12,$L12,TRUE,$R12)</f>
        <v>7.136999999960425E-3</v>
      </c>
      <c r="U12" s="560">
        <f t="shared" si="3"/>
        <v>5.000000395747467E-7</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41907</v>
      </c>
      <c r="M13" s="548">
        <v>1.0665</v>
      </c>
      <c r="N13" s="552" t="b">
        <f t="shared" si="1"/>
        <v>1</v>
      </c>
      <c r="O13" s="555" t="b">
        <f>IF($N13,_xll.qlIndexAddFixings($E13,$L13,$M13/100,TRUE,ISERROR($Q13)))</f>
        <v>1</v>
      </c>
      <c r="P13" s="537"/>
      <c r="Q13" s="558">
        <f>_xll.qlIndexFixing($E13,$L13,TRUE,$N13)</f>
        <v>1.0664999999980163E-2</v>
      </c>
      <c r="R13" s="558">
        <f>IF($N13,_xll.qlIndexFixing($E13,$L13,FALSE,$N13),"-")</f>
        <v>1.0665000000000001E-2</v>
      </c>
      <c r="S13" s="558">
        <f t="shared" si="2"/>
        <v>-1.9838297671270766E-14</v>
      </c>
      <c r="T13" s="558">
        <f>_xll.qlIndexFixing($E13,$L13,TRUE,$R13)</f>
        <v>1.0664999999980163E-2</v>
      </c>
      <c r="U13" s="561">
        <f t="shared" si="3"/>
        <v>1.9838297671270766E-14</v>
      </c>
      <c r="V13" s="514"/>
      <c r="W13" s="515"/>
    </row>
    <row r="14" spans="2:23" s="496" customFormat="1" ht="11.25" customHeight="1" x14ac:dyDescent="0.25">
      <c r="B14" s="511"/>
      <c r="C14" s="523" t="s">
        <v>303</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45" priority="1" stopIfTrue="1" operator="greaterThan">
      <formula>0</formula>
    </cfRule>
    <cfRule type="cellIs" dxfId="44"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2.2000000012521725E-4</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18:10:27</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41907</v>
      </c>
      <c r="Q7" s="521">
        <v>0.79600000000000004</v>
      </c>
      <c r="R7" s="521" t="b">
        <f t="shared" ref="R7:R21" si="2">IF(AND(ISNUMBER($Q7),$Q7&lt;&gt;0%),TRUE,FALSE)</f>
        <v>1</v>
      </c>
      <c r="S7" s="522" t="b">
        <f>IF($R7,_xll.qlIndexAddFixings($U7,$P7,$Q7/100,TRUE,ISERROR($V7)),NA())</f>
        <v>1</v>
      </c>
      <c r="T7" s="582"/>
      <c r="U7" s="583" t="str">
        <f t="shared" ref="U7:U21" si="3">PROPER(Currency)&amp;$U$5&amp;$N7</f>
        <v>GbpLiborSwapIsda1Y</v>
      </c>
      <c r="V7" s="581">
        <f>_xll.qlIndexFixing($U7,$P7,TRUE,$R7)</f>
        <v>7.8611314602343128E-3</v>
      </c>
      <c r="W7" s="581">
        <f>IF($S7,_xll.qlIndexFixing($U7,$P7,FALSE,$R7),"-")</f>
        <v>7.9600000000000001E-3</v>
      </c>
      <c r="X7" s="581">
        <f t="shared" ref="X7:X21" si="4">V7-W7</f>
        <v>-9.8868539765687227E-5</v>
      </c>
      <c r="Y7" s="584">
        <f>_xll.qlIndexFixing($U7,$P7,TRUE,$W7)</f>
        <v>7.8611314602343128E-3</v>
      </c>
      <c r="Z7" s="585">
        <f t="shared" ref="Z7:Z21" si="5">IF(ISERROR(X7),0,ABS(X7))</f>
        <v>9.8868539765687227E-5</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41907</v>
      </c>
      <c r="Q8" s="524">
        <v>1.2769999999999999</v>
      </c>
      <c r="R8" s="524" t="b">
        <f t="shared" si="2"/>
        <v>1</v>
      </c>
      <c r="S8" s="525" t="b">
        <f>IF($R8,_xll.qlIndexAddFixings($U8,$P8,$Q8/100,TRUE,ISERROR($V8)),NA())</f>
        <v>1</v>
      </c>
      <c r="T8" s="582"/>
      <c r="U8" s="463" t="str">
        <f t="shared" si="3"/>
        <v>GbpLiborSwapIsda2Y</v>
      </c>
      <c r="V8" s="588">
        <f>_xll.qlIndexFixing($U8,$P8,TRUE,$R8)</f>
        <v>1.2629999999998353E-2</v>
      </c>
      <c r="W8" s="588">
        <f>IF($S8,_xll.qlIndexFixing($U8,$P8,FALSE,$R8),"-")</f>
        <v>1.2769999999999998E-2</v>
      </c>
      <c r="X8" s="588">
        <f t="shared" si="4"/>
        <v>-1.4000000000164575E-4</v>
      </c>
      <c r="Y8" s="462">
        <f>_xll.qlIndexFixing($U8,$P8,TRUE,$W8)</f>
        <v>1.2629999999998353E-2</v>
      </c>
      <c r="Z8" s="585">
        <f t="shared" si="5"/>
        <v>1.4000000000164575E-4</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41907</v>
      </c>
      <c r="Q9" s="524">
        <v>1.6180000000000001</v>
      </c>
      <c r="R9" s="524" t="b">
        <f t="shared" si="2"/>
        <v>1</v>
      </c>
      <c r="S9" s="525" t="b">
        <f>IF($R9,_xll.qlIndexAddFixings($U9,$P9,$Q9/100,TRUE,ISERROR($V9)),NA())</f>
        <v>1</v>
      </c>
      <c r="T9" s="582"/>
      <c r="U9" s="463" t="str">
        <f t="shared" si="3"/>
        <v>GbpLiborSwapIsda3Y</v>
      </c>
      <c r="V9" s="588">
        <f>_xll.qlIndexFixing($U9,$P9,TRUE,$R9)</f>
        <v>1.5999999999972623E-2</v>
      </c>
      <c r="W9" s="588">
        <f>IF($S9,_xll.qlIndexFixing($U9,$P9,FALSE,$R9),"-")</f>
        <v>1.618E-2</v>
      </c>
      <c r="X9" s="588">
        <f t="shared" si="4"/>
        <v>-1.8000000002737701E-4</v>
      </c>
      <c r="Y9" s="462">
        <f>_xll.qlIndexFixing($U9,$P9,TRUE,$W9)</f>
        <v>1.5999999999972623E-2</v>
      </c>
      <c r="Z9" s="585">
        <f t="shared" si="5"/>
        <v>1.8000000002737701E-4</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41907</v>
      </c>
      <c r="Q10" s="524">
        <v>1.867</v>
      </c>
      <c r="R10" s="524" t="b">
        <f t="shared" si="2"/>
        <v>1</v>
      </c>
      <c r="S10" s="525" t="b">
        <f>IF($R10,_xll.qlIndexAddFixings($U10,$P10,$Q10/100,TRUE,ISERROR($V10)),NA())</f>
        <v>1</v>
      </c>
      <c r="T10" s="582"/>
      <c r="U10" s="463" t="str">
        <f t="shared" si="3"/>
        <v>GbpLiborSwapIsda4Y</v>
      </c>
      <c r="V10" s="588">
        <f>_xll.qlIndexFixing($U10,$P10,TRUE,$R10)</f>
        <v>1.8450000000001715E-2</v>
      </c>
      <c r="W10" s="588">
        <f>IF($S10,_xll.qlIndexFixing($U10,$P10,FALSE,$R10),"-")</f>
        <v>1.8669999999999999E-2</v>
      </c>
      <c r="X10" s="588">
        <f t="shared" si="4"/>
        <v>-2.1999999999828407E-4</v>
      </c>
      <c r="Y10" s="462">
        <f>_xll.qlIndexFixing($U10,$P10,TRUE,$W10)</f>
        <v>1.8450000000001715E-2</v>
      </c>
      <c r="Z10" s="585">
        <f t="shared" si="5"/>
        <v>2.1999999999828407E-4</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41907</v>
      </c>
      <c r="Q11" s="524">
        <v>2.0470000000000002</v>
      </c>
      <c r="R11" s="524" t="b">
        <f t="shared" si="2"/>
        <v>1</v>
      </c>
      <c r="S11" s="525" t="b">
        <f>IF($R11,_xll.qlIndexAddFixings($U11,$P11,$Q11/100,TRUE,ISERROR($V11)),NA())</f>
        <v>1</v>
      </c>
      <c r="T11" s="582"/>
      <c r="U11" s="463" t="str">
        <f t="shared" si="3"/>
        <v>GbpLiborSwapIsda5Y</v>
      </c>
      <c r="V11" s="588">
        <f>_xll.qlIndexFixing($U11,$P11,TRUE,$R11)</f>
        <v>2.0249999999874785E-2</v>
      </c>
      <c r="W11" s="588">
        <f>IF($S11,_xll.qlIndexFixing($U11,$P11,FALSE,$R11),"-")</f>
        <v>2.0470000000000002E-2</v>
      </c>
      <c r="X11" s="588">
        <f t="shared" si="4"/>
        <v>-2.2000000012521725E-4</v>
      </c>
      <c r="Y11" s="462">
        <f>_xll.qlIndexFixing($U11,$P11,TRUE,$W11)</f>
        <v>2.0249999999874785E-2</v>
      </c>
      <c r="Z11" s="585">
        <f t="shared" si="5"/>
        <v>2.2000000012521725E-4</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41907</v>
      </c>
      <c r="Q12" s="524">
        <v>2.1869999999999998</v>
      </c>
      <c r="R12" s="524" t="b">
        <f t="shared" si="2"/>
        <v>1</v>
      </c>
      <c r="S12" s="525" t="b">
        <f>IF($R12,_xll.qlIndexAddFixings($U12,$P12,$Q12/100,TRUE,ISERROR($V12)),NA())</f>
        <v>1</v>
      </c>
      <c r="T12" s="582"/>
      <c r="U12" s="463" t="str">
        <f t="shared" si="3"/>
        <v>GbpLiborSwapIsda6Y</v>
      </c>
      <c r="V12" s="588">
        <f>_xll.qlIndexFixing($U12,$P12,TRUE,$R12)</f>
        <v>2.1659999999869301E-2</v>
      </c>
      <c r="W12" s="588">
        <f>IF($S12,_xll.qlIndexFixing($U12,$P12,FALSE,$R12),"-")</f>
        <v>2.1869999999999997E-2</v>
      </c>
      <c r="X12" s="588">
        <f t="shared" si="4"/>
        <v>-2.1000000013069592E-4</v>
      </c>
      <c r="Y12" s="462">
        <f>_xll.qlIndexFixing($U12,$P12,TRUE,$W12)</f>
        <v>2.1659999999869301E-2</v>
      </c>
      <c r="Z12" s="585">
        <f t="shared" si="5"/>
        <v>2.1000000013069592E-4</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41907</v>
      </c>
      <c r="Q13" s="524">
        <v>2.2999999999999998</v>
      </c>
      <c r="R13" s="524" t="b">
        <f t="shared" si="2"/>
        <v>1</v>
      </c>
      <c r="S13" s="525" t="b">
        <f>IF($R13,_xll.qlIndexAddFixings($U13,$P13,$Q13/100,TRUE,ISERROR($V13)),NA())</f>
        <v>1</v>
      </c>
      <c r="T13" s="582"/>
      <c r="U13" s="463" t="str">
        <f t="shared" si="3"/>
        <v>GbpLiborSwapIsda7Y</v>
      </c>
      <c r="V13" s="588">
        <f>_xll.qlIndexFixing($U13,$P13,TRUE,$R13)</f>
        <v>2.2799999999876829E-2</v>
      </c>
      <c r="W13" s="588">
        <f>IF($S13,_xll.qlIndexFixing($U13,$P13,FALSE,$R13),"-")</f>
        <v>2.3E-2</v>
      </c>
      <c r="X13" s="588">
        <f t="shared" si="4"/>
        <v>-2.000000001231711E-4</v>
      </c>
      <c r="Y13" s="462">
        <f>_xll.qlIndexFixing($U13,$P13,TRUE,$W13)</f>
        <v>2.2799999999876829E-2</v>
      </c>
      <c r="Z13" s="585">
        <f t="shared" si="5"/>
        <v>2.000000001231711E-4</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41907</v>
      </c>
      <c r="Q14" s="524">
        <v>2.395</v>
      </c>
      <c r="R14" s="524" t="b">
        <f t="shared" si="2"/>
        <v>1</v>
      </c>
      <c r="S14" s="525" t="b">
        <f>IF($R14,_xll.qlIndexAddFixings($U14,$P14,$Q14/100,TRUE,ISERROR($V14)),NA())</f>
        <v>1</v>
      </c>
      <c r="T14" s="582"/>
      <c r="U14" s="463" t="str">
        <f t="shared" si="3"/>
        <v>GbpLiborSwapIsda8Y</v>
      </c>
      <c r="V14" s="588">
        <f>_xll.qlIndexFixing($U14,$P14,TRUE,$R14)</f>
        <v>2.3759999999905641E-2</v>
      </c>
      <c r="W14" s="588">
        <f>IF($S14,_xll.qlIndexFixing($U14,$P14,FALSE,$R14),"-")</f>
        <v>2.3949999999999999E-2</v>
      </c>
      <c r="X14" s="588">
        <f t="shared" si="4"/>
        <v>-1.9000000009435775E-4</v>
      </c>
      <c r="Y14" s="462">
        <f>_xll.qlIndexFixing($U14,$P14,TRUE,$W14)</f>
        <v>2.3759999999905641E-2</v>
      </c>
      <c r="Z14" s="585">
        <f t="shared" si="5"/>
        <v>1.9000000009435775E-4</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41907</v>
      </c>
      <c r="Q15" s="524">
        <v>2.4769999999999999</v>
      </c>
      <c r="R15" s="524" t="b">
        <f t="shared" si="2"/>
        <v>1</v>
      </c>
      <c r="S15" s="525" t="b">
        <f>IF($R15,_xll.qlIndexAddFixings($U15,$P15,$Q15/100,TRUE,ISERROR($V15)),NA())</f>
        <v>1</v>
      </c>
      <c r="T15" s="582"/>
      <c r="U15" s="463" t="str">
        <f t="shared" si="3"/>
        <v>GbpLiborSwapIsda9Y</v>
      </c>
      <c r="V15" s="588">
        <f>_xll.qlIndexFixing($U15,$P15,TRUE,$R15)</f>
        <v>2.4569999999926814E-2</v>
      </c>
      <c r="W15" s="588">
        <f>IF($S15,_xll.qlIndexFixing($U15,$P15,FALSE,$R15),"-")</f>
        <v>2.477E-2</v>
      </c>
      <c r="X15" s="588">
        <f t="shared" si="4"/>
        <v>-2.0000000007318677E-4</v>
      </c>
      <c r="Y15" s="462">
        <f>_xll.qlIndexFixing($U15,$P15,TRUE,$W15)</f>
        <v>2.4569999999926814E-2</v>
      </c>
      <c r="Z15" s="585">
        <f t="shared" si="5"/>
        <v>2.0000000007318677E-4</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41907</v>
      </c>
      <c r="Q16" s="524">
        <v>2.5470000000000002</v>
      </c>
      <c r="R16" s="524" t="b">
        <f t="shared" si="2"/>
        <v>1</v>
      </c>
      <c r="S16" s="525" t="b">
        <f>IF($R16,_xll.qlIndexAddFixings($U16,$P16,$Q16/100,TRUE,ISERROR($V16)),NA())</f>
        <v>1</v>
      </c>
      <c r="T16" s="582"/>
      <c r="U16" s="463" t="str">
        <f t="shared" si="3"/>
        <v>GbpLiborSwapIsda10Y</v>
      </c>
      <c r="V16" s="588">
        <f>_xll.qlIndexFixing($U16,$P16,TRUE,$R16)</f>
        <v>2.5269999999938085E-2</v>
      </c>
      <c r="W16" s="588">
        <f>IF($S16,_xll.qlIndexFixing($U16,$P16,FALSE,$R16),"-")</f>
        <v>2.5470000000000003E-2</v>
      </c>
      <c r="X16" s="588">
        <f t="shared" si="4"/>
        <v>-2.0000000006191801E-4</v>
      </c>
      <c r="Y16" s="462">
        <f>_xll.qlIndexFixing($U16,$P16,TRUE,$W16)</f>
        <v>2.5269999999938085E-2</v>
      </c>
      <c r="Z16" s="585">
        <f t="shared" si="5"/>
        <v>2.0000000006191801E-4</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41907</v>
      </c>
      <c r="Q17" s="524">
        <v>2.661</v>
      </c>
      <c r="R17" s="524" t="b">
        <f t="shared" si="2"/>
        <v>1</v>
      </c>
      <c r="S17" s="525" t="b">
        <f>IF($R17,_xll.qlIndexAddFixings($U17,$P17,$Q17/100,TRUE,ISERROR($V17)),NA())</f>
        <v>1</v>
      </c>
      <c r="T17" s="582"/>
      <c r="U17" s="463" t="str">
        <f t="shared" si="3"/>
        <v>GbpLiborSwapIsda12Y</v>
      </c>
      <c r="V17" s="588">
        <f>_xll.qlIndexFixing($U17,$P17,TRUE,$R17)</f>
        <v>2.6430000000169051E-2</v>
      </c>
      <c r="W17" s="588">
        <f>IF($S17,_xll.qlIndexFixing($U17,$P17,FALSE,$R17),"-")</f>
        <v>2.6610000000000002E-2</v>
      </c>
      <c r="X17" s="588">
        <f t="shared" si="4"/>
        <v>-1.799999998309508E-4</v>
      </c>
      <c r="Y17" s="462">
        <f>_xll.qlIndexFixing($U17,$P17,TRUE,$W17)</f>
        <v>2.6430000000169051E-2</v>
      </c>
      <c r="Z17" s="585">
        <f t="shared" si="5"/>
        <v>1.799999998309508E-4</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41907</v>
      </c>
      <c r="Q18" s="524">
        <v>2.778</v>
      </c>
      <c r="R18" s="524" t="b">
        <f t="shared" si="2"/>
        <v>1</v>
      </c>
      <c r="S18" s="525" t="b">
        <f>IF($R18,_xll.qlIndexAddFixings($U18,$P18,$Q18/100,TRUE,ISERROR($V18)),NA())</f>
        <v>1</v>
      </c>
      <c r="T18" s="582"/>
      <c r="U18" s="463" t="str">
        <f t="shared" si="3"/>
        <v>GbpLiborSwapIsda15Y</v>
      </c>
      <c r="V18" s="588">
        <f>_xll.qlIndexFixing($U18,$P18,TRUE,$R18)</f>
        <v>2.7620000000029836E-2</v>
      </c>
      <c r="W18" s="588">
        <f>IF($S18,_xll.qlIndexFixing($U18,$P18,FALSE,$R18),"-")</f>
        <v>2.7779999999999999E-2</v>
      </c>
      <c r="X18" s="588">
        <f t="shared" si="4"/>
        <v>-1.5999999997016318E-4</v>
      </c>
      <c r="Y18" s="462">
        <f>_xll.qlIndexFixing($U18,$P18,TRUE,$W18)</f>
        <v>2.7620000000029836E-2</v>
      </c>
      <c r="Z18" s="585">
        <f t="shared" si="5"/>
        <v>1.5999999997016318E-4</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41907</v>
      </c>
      <c r="Q19" s="524">
        <v>2.8759999999999999</v>
      </c>
      <c r="R19" s="524" t="b">
        <f t="shared" si="2"/>
        <v>1</v>
      </c>
      <c r="S19" s="525" t="b">
        <f>IF($R19,_xll.qlIndexAddFixings($U19,$P19,$Q19/100,TRUE,ISERROR($V19)),NA())</f>
        <v>1</v>
      </c>
      <c r="T19" s="582"/>
      <c r="U19" s="463" t="str">
        <f t="shared" si="3"/>
        <v>GbpLiborSwapIsda20Y</v>
      </c>
      <c r="V19" s="588">
        <f>_xll.qlIndexFixing($U19,$P19,TRUE,$R19)</f>
        <v>2.8639999999969582E-2</v>
      </c>
      <c r="W19" s="588">
        <f>IF($S19,_xll.qlIndexFixing($U19,$P19,FALSE,$R19),"-")</f>
        <v>2.8759999999999997E-2</v>
      </c>
      <c r="X19" s="588">
        <f t="shared" si="4"/>
        <v>-1.2000000003041522E-4</v>
      </c>
      <c r="Y19" s="462">
        <f>_xll.qlIndexFixing($U19,$P19,TRUE,$W19)</f>
        <v>2.8639999999969582E-2</v>
      </c>
      <c r="Z19" s="585">
        <f t="shared" si="5"/>
        <v>1.2000000003041522E-4</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41907</v>
      </c>
      <c r="Q20" s="524">
        <v>2.8980000000000001</v>
      </c>
      <c r="R20" s="524" t="b">
        <f t="shared" si="2"/>
        <v>1</v>
      </c>
      <c r="S20" s="525" t="b">
        <f>IF($R20,_xll.qlIndexAddFixings($U20,$P20,$Q20/100,TRUE,ISERROR($V20)),NA())</f>
        <v>1</v>
      </c>
      <c r="T20" s="582"/>
      <c r="U20" s="463" t="str">
        <f t="shared" si="3"/>
        <v>GbpLiborSwapIsda25Y</v>
      </c>
      <c r="V20" s="588">
        <f>_xll.qlIndexFixing($U20,$P20,TRUE,$R20)</f>
        <v>2.8890000000008902E-2</v>
      </c>
      <c r="W20" s="588">
        <f>IF($S20,_xll.qlIndexFixing($U20,$P20,FALSE,$R20),"-")</f>
        <v>2.8980000000000002E-2</v>
      </c>
      <c r="X20" s="588">
        <f t="shared" si="4"/>
        <v>-8.9999999991100671E-5</v>
      </c>
      <c r="Y20" s="462">
        <f>_xll.qlIndexFixing($U20,$P20,TRUE,$W20)</f>
        <v>2.8890000000008902E-2</v>
      </c>
      <c r="Z20" s="585">
        <f t="shared" si="5"/>
        <v>8.9999999991100671E-5</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41907</v>
      </c>
      <c r="Q21" s="527">
        <v>2.9009999999999998</v>
      </c>
      <c r="R21" s="527" t="b">
        <f t="shared" si="2"/>
        <v>1</v>
      </c>
      <c r="S21" s="528" t="b">
        <f>IF($R21,_xll.qlIndexAddFixings($U21,$P21,$Q21/100,TRUE,ISERROR($V21)),NA())</f>
        <v>1</v>
      </c>
      <c r="T21" s="582"/>
      <c r="U21" s="461" t="str">
        <f t="shared" si="3"/>
        <v>GbpLiborSwapIsda30Y</v>
      </c>
      <c r="V21" s="590">
        <f>_xll.qlIndexFixing($U21,$P21,TRUE,$R21)</f>
        <v>2.8950000000017042E-2</v>
      </c>
      <c r="W21" s="590">
        <f>IF($S21,_xll.qlIndexFixing($U21,$P21,FALSE,$R21),"-")</f>
        <v>2.9009999999999998E-2</v>
      </c>
      <c r="X21" s="590">
        <f t="shared" si="4"/>
        <v>-5.9999999982955632E-5</v>
      </c>
      <c r="Y21" s="460">
        <f>_xll.qlIndexFixing($U21,$P21,TRUE,$W21)</f>
        <v>2.8950000000017042E-2</v>
      </c>
      <c r="Z21" s="591">
        <f t="shared" si="5"/>
        <v>5.9999999982955632E-5</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3" priority="1" stopIfTrue="1" operator="greaterThan">
      <formula>0</formula>
    </cfRule>
    <cfRule type="cellIs" dxfId="42"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obj_0063b#0004</v>
      </c>
      <c r="T3" s="86"/>
      <c r="U3" s="86"/>
      <c r="V3" s="86"/>
      <c r="W3" s="86"/>
      <c r="X3" s="86"/>
      <c r="Y3" s="260"/>
      <c r="Z3" s="260"/>
      <c r="AA3" s="260"/>
      <c r="AB3" s="86"/>
      <c r="AC3" s="289">
        <f>_xll.ohTrigger(AC5:AC42)</f>
        <v>6</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18:10:27</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13.662708735494791</v>
      </c>
      <c r="Y5" s="260"/>
      <c r="Z5" s="395">
        <v>13.300052023292208</v>
      </c>
      <c r="AA5" s="260"/>
      <c r="AB5" s="467">
        <f t="array" ref="AB5:AB42">QuoteLive</f>
        <v>13.662708735494791</v>
      </c>
      <c r="AC5" s="265">
        <f>_xll.qlSimpleQuoteSetValue(F5,AB5/10000,Trigger)</f>
        <v>1.2926725250427765E-5</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12.375</v>
      </c>
      <c r="U6" s="396">
        <v>16.375</v>
      </c>
      <c r="V6" s="396">
        <f t="shared" ref="V6:V41" si="5">IF(ISERROR(AVERAGE(T6,U6)),#NUM!,AVERAGE(T6,U6))</f>
        <v>14.375</v>
      </c>
      <c r="W6" s="266" t="b">
        <f t="shared" si="2"/>
        <v>1</v>
      </c>
      <c r="X6" s="397">
        <v>14.375</v>
      </c>
      <c r="Y6" s="260"/>
      <c r="Z6" s="395">
        <v>14.25</v>
      </c>
      <c r="AA6" s="260"/>
      <c r="AB6" s="467">
        <v>14.375</v>
      </c>
      <c r="AC6" s="265">
        <f>_xll.qlSimpleQuoteSetValue(F6,AB6/10000,Trigger)</f>
        <v>1.2499999999999924E-5</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14.734244540315757</v>
      </c>
      <c r="Y7" s="260"/>
      <c r="Z7" s="395">
        <v>14.734342485442371</v>
      </c>
      <c r="AA7" s="260"/>
      <c r="AB7" s="467">
        <v>14.734244540315757</v>
      </c>
      <c r="AC7" s="265">
        <f>_xll.qlSimpleQuoteSetValue(F7,AB7/10000,Trigger)</f>
        <v>1.2233296718482849E-5</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15.087291264505209</v>
      </c>
      <c r="Y8" s="260"/>
      <c r="Z8" s="395">
        <v>15.199947976707792</v>
      </c>
      <c r="AA8" s="260"/>
      <c r="AB8" s="467">
        <v>15.087291264505209</v>
      </c>
      <c r="AC8" s="265">
        <f>_xll.qlSimpleQuoteSetValue(F8,AB8/10000,Trigger)</f>
        <v>1.20732747495723E-5</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15.427942356442058</v>
      </c>
      <c r="Y9" s="260"/>
      <c r="Z9" s="395">
        <v>15.628079479619318</v>
      </c>
      <c r="AA9" s="260"/>
      <c r="AB9" s="467">
        <v>15.427942356442058</v>
      </c>
      <c r="AC9" s="265">
        <f>_xll.qlSimpleQuoteSetValue(F9,AB9/10000,Trigger)</f>
        <v>1.2126615405875889E-5</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13.75</v>
      </c>
      <c r="U10" s="396">
        <v>17.75</v>
      </c>
      <c r="V10" s="396">
        <f t="shared" si="5"/>
        <v>15.75</v>
      </c>
      <c r="W10" s="266" t="b">
        <f t="shared" si="2"/>
        <v>1</v>
      </c>
      <c r="X10" s="397">
        <v>15.75</v>
      </c>
      <c r="Y10" s="260"/>
      <c r="Z10" s="395">
        <v>16</v>
      </c>
      <c r="AA10" s="260"/>
      <c r="AB10" s="467">
        <v>15.75</v>
      </c>
      <c r="AC10" s="265">
        <f>_xll.qlSimpleQuoteSetValue(F10,AB10/10000,Trigger)</f>
        <v>1.2499999999999924E-5</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14.75</v>
      </c>
      <c r="U11" s="396">
        <v>18.75</v>
      </c>
      <c r="V11" s="396">
        <f t="shared" si="5"/>
        <v>16.75</v>
      </c>
      <c r="W11" s="266" t="b">
        <f t="shared" si="2"/>
        <v>1</v>
      </c>
      <c r="X11" s="397">
        <v>16.75</v>
      </c>
      <c r="Y11" s="260"/>
      <c r="Z11" s="395">
        <v>17</v>
      </c>
      <c r="AA11" s="260"/>
      <c r="AB11" s="467">
        <v>16.75</v>
      </c>
      <c r="AC11" s="265">
        <f>_xll.qlSimpleQuoteSetValue(F11,AB11/10000,Trigger)</f>
        <v>1.2500000000000141E-5</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15.375</v>
      </c>
      <c r="U12" s="396">
        <v>19.375</v>
      </c>
      <c r="V12" s="396">
        <f t="shared" si="5"/>
        <v>17.375</v>
      </c>
      <c r="W12" s="266" t="b">
        <f t="shared" si="2"/>
        <v>1</v>
      </c>
      <c r="X12" s="397">
        <v>17.375</v>
      </c>
      <c r="Y12" s="260"/>
      <c r="Z12" s="395">
        <v>18</v>
      </c>
      <c r="AA12" s="260"/>
      <c r="AB12" s="467">
        <v>17.375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16.375</v>
      </c>
      <c r="U13" s="396">
        <v>20.375</v>
      </c>
      <c r="V13" s="396">
        <f t="shared" si="5"/>
        <v>18.375</v>
      </c>
      <c r="W13" s="266" t="b">
        <f t="shared" si="2"/>
        <v>1</v>
      </c>
      <c r="X13" s="397">
        <v>18.375</v>
      </c>
      <c r="Y13" s="260"/>
      <c r="Z13" s="395">
        <v>19.125</v>
      </c>
      <c r="AA13" s="260"/>
      <c r="AB13" s="467">
        <v>18.375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17.25</v>
      </c>
      <c r="U14" s="396">
        <v>21.25</v>
      </c>
      <c r="V14" s="396">
        <f t="shared" si="5"/>
        <v>19.25</v>
      </c>
      <c r="W14" s="266" t="b">
        <f t="shared" si="2"/>
        <v>1</v>
      </c>
      <c r="X14" s="397">
        <v>19.25</v>
      </c>
      <c r="Y14" s="260"/>
      <c r="Z14" s="395">
        <v>20.25</v>
      </c>
      <c r="AA14" s="260"/>
      <c r="AB14" s="467">
        <v>19.25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17.875</v>
      </c>
      <c r="U15" s="396">
        <v>21.875</v>
      </c>
      <c r="V15" s="396">
        <f t="shared" si="5"/>
        <v>19.875</v>
      </c>
      <c r="W15" s="266" t="b">
        <f t="shared" si="2"/>
        <v>1</v>
      </c>
      <c r="X15" s="397">
        <v>19.875</v>
      </c>
      <c r="Y15" s="260"/>
      <c r="Z15" s="395">
        <v>20.625</v>
      </c>
      <c r="AA15" s="260"/>
      <c r="AB15" s="467">
        <v>19.875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18.625</v>
      </c>
      <c r="U16" s="396">
        <v>22.625</v>
      </c>
      <c r="V16" s="396">
        <f t="shared" si="5"/>
        <v>20.625</v>
      </c>
      <c r="W16" s="266" t="b">
        <f t="shared" si="2"/>
        <v>1</v>
      </c>
      <c r="X16" s="397">
        <v>20.625</v>
      </c>
      <c r="Y16" s="260"/>
      <c r="Z16" s="395">
        <v>21.625</v>
      </c>
      <c r="AA16" s="260"/>
      <c r="AB16" s="467">
        <v>20.625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19.125</v>
      </c>
      <c r="U17" s="396">
        <v>23.125</v>
      </c>
      <c r="V17" s="396">
        <f t="shared" si="5"/>
        <v>21.125</v>
      </c>
      <c r="W17" s="266" t="b">
        <f t="shared" si="2"/>
        <v>1</v>
      </c>
      <c r="X17" s="397">
        <v>21.125</v>
      </c>
      <c r="Y17" s="260"/>
      <c r="Z17" s="395">
        <v>22.125</v>
      </c>
      <c r="AA17" s="260"/>
      <c r="AB17" s="467">
        <v>21.125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19.375</v>
      </c>
      <c r="U18" s="396">
        <v>23.375</v>
      </c>
      <c r="V18" s="396">
        <f t="shared" si="5"/>
        <v>21.375</v>
      </c>
      <c r="W18" s="266" t="b">
        <f t="shared" si="2"/>
        <v>1</v>
      </c>
      <c r="X18" s="397">
        <v>21.375</v>
      </c>
      <c r="Y18" s="260"/>
      <c r="Z18" s="395">
        <v>22.125</v>
      </c>
      <c r="AA18" s="260"/>
      <c r="AB18" s="467">
        <v>21.375</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21.3387902593627</v>
      </c>
      <c r="Y19" s="260"/>
      <c r="Z19" s="395">
        <v>22.036446155132897</v>
      </c>
      <c r="AA19" s="260"/>
      <c r="AB19" s="467">
        <v>21.3387902593627</v>
      </c>
      <c r="AC19" s="265">
        <f>_xll.qlSimpleQuoteSetValue(F19,AB19/10000,Trigger)</f>
        <v>9.0987444404787982E-8</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19.125</v>
      </c>
      <c r="U20" s="396">
        <v>23.125</v>
      </c>
      <c r="V20" s="396">
        <f t="shared" si="5"/>
        <v>21.125</v>
      </c>
      <c r="W20" s="266" t="b">
        <f t="shared" si="2"/>
        <v>1</v>
      </c>
      <c r="X20" s="397">
        <v>21.125</v>
      </c>
      <c r="Y20" s="260"/>
      <c r="Z20" s="395">
        <v>21.875</v>
      </c>
      <c r="AA20" s="260"/>
      <c r="AB20" s="467">
        <v>21.125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20.866142259189342</v>
      </c>
      <c r="Y21" s="260"/>
      <c r="Z21" s="395">
        <v>21.611420414234004</v>
      </c>
      <c r="AA21" s="260"/>
      <c r="AB21" s="467">
        <v>20.866142259189342</v>
      </c>
      <c r="AC21" s="265">
        <f>_xll.qlSimpleQuoteSetValue(F21,AB21/10000,Trigger)</f>
        <v>-4.6572301983958606E-7</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20.578665019541365</v>
      </c>
      <c r="Y22" s="260"/>
      <c r="Z22" s="395">
        <v>21.264475019933514</v>
      </c>
      <c r="AA22" s="260"/>
      <c r="AB22" s="467">
        <v>20.578665019541365</v>
      </c>
      <c r="AC22" s="265">
        <f>_xll.qlSimpleQuoteSetValue(F22,AB22/10000,Trigger)</f>
        <v>-7.242555882512082E-7</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18.25</v>
      </c>
      <c r="U23" s="396">
        <v>22.25</v>
      </c>
      <c r="V23" s="396">
        <f t="shared" si="5"/>
        <v>20.25</v>
      </c>
      <c r="W23" s="266" t="b">
        <f t="shared" si="2"/>
        <v>1</v>
      </c>
      <c r="X23" s="397">
        <v>20.25</v>
      </c>
      <c r="Y23" s="260"/>
      <c r="Z23" s="395">
        <v>20.875</v>
      </c>
      <c r="AA23" s="260"/>
      <c r="AB23" s="467">
        <v>20.25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19.873187172573747</v>
      </c>
      <c r="Y24" s="260"/>
      <c r="Z24" s="395">
        <v>20.478079961995824</v>
      </c>
      <c r="AA24" s="260"/>
      <c r="AB24" s="467">
        <v>19.873187172573747</v>
      </c>
      <c r="AC24" s="265">
        <f>_xll.qlSimpleQuoteSetValue(F24,AB24/10000,Trigger)</f>
        <v>2.2185692903540187E-6</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19.463699521529332</v>
      </c>
      <c r="Y25" s="260"/>
      <c r="Z25" s="395">
        <v>20.085793212126919</v>
      </c>
      <c r="AA25" s="260"/>
      <c r="AB25" s="467">
        <v>19.463699521529332</v>
      </c>
      <c r="AC25" s="265">
        <f>_xll.qlSimpleQuoteSetValue(F25,AB25/10000,Trigger)</f>
        <v>5.3866891890684641E-6</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19.042618284198046</v>
      </c>
      <c r="Y26" s="260"/>
      <c r="Z26" s="395">
        <v>19.704466481260102</v>
      </c>
      <c r="AA26" s="260"/>
      <c r="AB26" s="467">
        <v>19.042618284198046</v>
      </c>
      <c r="AC26" s="265">
        <f>_xll.qlSimpleQuoteSetValue(F26,AB26/10000,Trigger)</f>
        <v>8.6955244426064997E-6</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18.631024697911172</v>
      </c>
      <c r="Y27" s="260"/>
      <c r="Z27" s="395">
        <v>19.34042650026219</v>
      </c>
      <c r="AA27" s="260"/>
      <c r="AB27" s="467">
        <v>18.631024697911172</v>
      </c>
      <c r="AC27" s="265">
        <f>_xll.qlSimpleQuoteSetValue(F27,AB27/10000,Trigger)</f>
        <v>1.1336239797429121E-5</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16.25</v>
      </c>
      <c r="U28" s="396">
        <v>20.25</v>
      </c>
      <c r="V28" s="396">
        <f t="shared" si="5"/>
        <v>18.25</v>
      </c>
      <c r="W28" s="266" t="b">
        <f t="shared" si="2"/>
        <v>1</v>
      </c>
      <c r="X28" s="397">
        <v>18.25</v>
      </c>
      <c r="Y28" s="260"/>
      <c r="Z28" s="395">
        <v>19</v>
      </c>
      <c r="AA28" s="260"/>
      <c r="AB28" s="467">
        <v>18.25</v>
      </c>
      <c r="AC28" s="265">
        <f>_xll.qlSimpleQuoteSetValue(F28,AB28/10000,Trigger)</f>
        <v>1.2499999999999924E-5</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17.915295402654419</v>
      </c>
      <c r="Y29" s="260"/>
      <c r="Z29" s="395">
        <v>18.687525669019845</v>
      </c>
      <c r="AA29" s="260"/>
      <c r="AB29" s="467">
        <v>17.915295402654419</v>
      </c>
      <c r="AC29" s="265">
        <f>_xll.qlSimpleQuoteSetValue(F29,AB29/10000,Trigger)</f>
        <v>1.1635127877938564E-5</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17.62134201749873</v>
      </c>
      <c r="Y30" s="260"/>
      <c r="Z30" s="395">
        <v>18.399390026586001</v>
      </c>
      <c r="AA30" s="260"/>
      <c r="AB30" s="467">
        <v>17.62134201749873</v>
      </c>
      <c r="AC30" s="265">
        <f>_xll.qlSimpleQuoteSetValue(F30,AB30/10000,Trigger)</f>
        <v>9.2185785834980258E-6</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17.357240931015827</v>
      </c>
      <c r="Y31" s="260"/>
      <c r="Z31" s="395">
        <v>18.129991549642234</v>
      </c>
      <c r="AA31" s="260"/>
      <c r="AB31" s="467">
        <v>17.357240931015827</v>
      </c>
      <c r="AC31" s="265">
        <f>_xll.qlSimpleQuoteSetValue(F31,AB31/10000,Trigger)</f>
        <v>5.9844653500877847E-6</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17.112093229688618</v>
      </c>
      <c r="Y32" s="260"/>
      <c r="Z32" s="395">
        <v>17.873728715132312</v>
      </c>
      <c r="AA32" s="260"/>
      <c r="AB32" s="467">
        <v>17.112093229688618</v>
      </c>
      <c r="AC32" s="265">
        <f>_xll.qlSimpleQuoteSetValue(F32,AB32/10000,Trigger)</f>
        <v>2.6669014111184008E-6</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14.875</v>
      </c>
      <c r="U33" s="396">
        <v>18.875</v>
      </c>
      <c r="V33" s="396">
        <f t="shared" si="5"/>
        <v>16.875</v>
      </c>
      <c r="W33" s="266" t="b">
        <f t="shared" si="2"/>
        <v>1</v>
      </c>
      <c r="X33" s="397">
        <v>16.875</v>
      </c>
      <c r="Y33" s="260"/>
      <c r="Z33" s="395">
        <v>17.625</v>
      </c>
      <c r="AA33" s="260"/>
      <c r="AB33" s="467">
        <v>16.875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16.637631216808575</v>
      </c>
      <c r="Y34" s="260"/>
      <c r="Z34" s="395">
        <v>17.37981736192479</v>
      </c>
      <c r="AA34" s="260"/>
      <c r="AB34" s="467">
        <v>16.637631216808575</v>
      </c>
      <c r="AC34" s="265">
        <f>_xll.qlSimpleQuoteSetValue(F34,AB34/10000,Trigger)</f>
        <v>-1.4590808021092399E-6</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16.401932408475751</v>
      </c>
      <c r="Y35" s="260"/>
      <c r="Z35" s="395">
        <v>17.140646681529073</v>
      </c>
      <c r="AA35" s="260"/>
      <c r="AB35" s="467">
        <v>16.401932408475751</v>
      </c>
      <c r="AC35" s="265">
        <f>_xll.qlSimpleQuoteSetValue(F35,AB35/10000,Trigger)</f>
        <v>-1.8610035230608862E-6</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16.172417991738641</v>
      </c>
      <c r="Y36" s="260"/>
      <c r="Z36" s="395">
        <v>16.91156732017096</v>
      </c>
      <c r="AA36" s="260"/>
      <c r="AB36" s="467">
        <v>16.172417991738641</v>
      </c>
      <c r="AC36" s="265">
        <f>_xll.qlSimpleQuoteSetValue(F36,AB36/10000,Trigger)</f>
        <v>-1.5333858429573705E-6</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15.953602383334353</v>
      </c>
      <c r="Y37" s="260"/>
      <c r="Z37" s="395">
        <v>16.696658639208565</v>
      </c>
      <c r="AA37" s="260"/>
      <c r="AB37" s="467">
        <v>15.953602383334353</v>
      </c>
      <c r="AC37" s="265">
        <f>_xll.qlSimpleQuoteSetValue(F37,AB37/10000,Trigger)</f>
        <v>-8.03845441902859E-7</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13.75</v>
      </c>
      <c r="U38" s="396">
        <v>17.75</v>
      </c>
      <c r="V38" s="396">
        <f t="shared" si="5"/>
        <v>15.75</v>
      </c>
      <c r="W38" s="266" t="b">
        <f t="shared" si="2"/>
        <v>1</v>
      </c>
      <c r="X38" s="397">
        <v>15.75</v>
      </c>
      <c r="Y38" s="260"/>
      <c r="Z38" s="395">
        <v>16.5</v>
      </c>
      <c r="AA38" s="260"/>
      <c r="AB38" s="467">
        <v>15.75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14.987706641717715</v>
      </c>
      <c r="Y39" s="260"/>
      <c r="Z39" s="395">
        <v>15.800781902403594</v>
      </c>
      <c r="AA39" s="260"/>
      <c r="AB39" s="467">
        <v>14.987706641717715</v>
      </c>
      <c r="AC39" s="265">
        <f>_xll.qlSimpleQuoteSetValue(F39,AB39/10000,Trigger)</f>
        <v>1.1610162632526375E-6</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12.5</v>
      </c>
      <c r="U40" s="396">
        <v>16.5</v>
      </c>
      <c r="V40" s="396">
        <f t="shared" si="5"/>
        <v>14.5</v>
      </c>
      <c r="W40" s="266" t="b">
        <f t="shared" si="2"/>
        <v>1</v>
      </c>
      <c r="X40" s="663">
        <v>14.5</v>
      </c>
      <c r="Y40" s="260"/>
      <c r="Z40" s="395">
        <v>15.375</v>
      </c>
      <c r="AA40" s="260"/>
      <c r="AB40" s="467">
        <v>14.5</v>
      </c>
      <c r="AC40" s="265">
        <f>_xll.qlSimpleQuoteSetValue(F40,AB40/10000,Trigger)</f>
        <v>0</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11.25</v>
      </c>
      <c r="U41" s="396">
        <v>16.25</v>
      </c>
      <c r="V41" s="396">
        <f t="shared" si="5"/>
        <v>13.75</v>
      </c>
      <c r="W41" s="266" t="b">
        <f t="shared" si="2"/>
        <v>1</v>
      </c>
      <c r="X41" s="663">
        <v>13.75</v>
      </c>
      <c r="Y41" s="260"/>
      <c r="Z41" s="395">
        <v>14.625</v>
      </c>
      <c r="AA41" s="260"/>
      <c r="AB41" s="467">
        <v>13.75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10.125</v>
      </c>
      <c r="U42" s="394">
        <v>16.125</v>
      </c>
      <c r="V42" s="394">
        <f>IF(ISERROR(AVERAGE(T42,U42)),#NUM!,AVERAGE(T42,U42))</f>
        <v>13.125</v>
      </c>
      <c r="W42" s="259" t="b">
        <f t="shared" si="2"/>
        <v>1</v>
      </c>
      <c r="X42" s="664">
        <v>13.125</v>
      </c>
      <c r="Y42" s="260"/>
      <c r="Z42" s="393">
        <v>14</v>
      </c>
      <c r="AA42" s="260"/>
      <c r="AB42" s="468">
        <v>13.125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1" priority="1" stopIfTrue="1" operator="greaterThan">
      <formula>0</formula>
    </cfRule>
    <cfRule type="cellIs" dxfId="40"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obj_0063c#0001</v>
      </c>
      <c r="T3" s="86"/>
      <c r="U3" s="86"/>
      <c r="V3" s="86"/>
      <c r="W3" s="86"/>
      <c r="X3" s="86"/>
      <c r="Y3" s="260"/>
      <c r="Z3" s="260"/>
      <c r="AA3" s="260"/>
      <c r="AB3" s="86"/>
      <c r="AC3" s="289">
        <f>_xll.ohTrigger(AC5:AC42)</f>
        <v>3</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18:10:27</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8.8725704469311086</v>
      </c>
      <c r="Y5" s="260"/>
      <c r="Z5" s="395">
        <v>8.6640961936234753</v>
      </c>
      <c r="AA5" s="260"/>
      <c r="AB5" s="467">
        <f t="array" ref="AB5:AB42">QuoteLive</f>
        <v>8.8725704469311086</v>
      </c>
      <c r="AC5" s="265">
        <f>_xll.qlSimpleQuoteSetValue(F5,AB5/10000,Trigger)</f>
        <v>0</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6.5</v>
      </c>
      <c r="U6" s="396">
        <v>11.5</v>
      </c>
      <c r="V6" s="396">
        <f t="shared" ref="V6:V41" si="6">IF(ISERROR(AVERAGE(T6,U6)),#NUM!,AVERAGE(T6,U6))</f>
        <v>9</v>
      </c>
      <c r="W6" s="266" t="b">
        <f t="shared" si="2"/>
        <v>1</v>
      </c>
      <c r="X6" s="397">
        <v>9</v>
      </c>
      <c r="Y6" s="260"/>
      <c r="Z6" s="395">
        <v>8.875</v>
      </c>
      <c r="AA6" s="260"/>
      <c r="AB6" s="467">
        <v>9</v>
      </c>
      <c r="AC6" s="265">
        <f>_xll.qlSimpleQuoteSetValue(F6,AB6/10000,Trigger)</f>
        <v>0</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9.0562059706680564</v>
      </c>
      <c r="Y7" s="260"/>
      <c r="Z7" s="395">
        <v>8.9755648789853275</v>
      </c>
      <c r="AA7" s="260"/>
      <c r="AB7" s="467">
        <v>9.0562059706680564</v>
      </c>
      <c r="AC7" s="265">
        <f>_xll.qlSimpleQuoteSetValue(F7,AB7/10000,Trigger)</f>
        <v>0</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9.1274295530688914</v>
      </c>
      <c r="Y8" s="260"/>
      <c r="Z8" s="395">
        <v>9.0859038063765247</v>
      </c>
      <c r="AA8" s="260"/>
      <c r="AB8" s="467">
        <v>9.1274295530688914</v>
      </c>
      <c r="AC8" s="265">
        <f>_xll.qlSimpleQuoteSetValue(F8,AB8/10000,Trigger)</f>
        <v>0</v>
      </c>
      <c r="AD8" s="160"/>
      <c r="AE8" s="17"/>
      <c r="AF8" s="36" t="s">
        <v>94</v>
      </c>
      <c r="AG8" s="35" t="s">
        <v>91</v>
      </c>
      <c r="AH8" s="34" t="s">
        <v>93</v>
      </c>
      <c r="AI8" s="17" t="str">
        <f t="shared" si="3"/>
        <v>18M</v>
      </c>
      <c r="AJ8" s="392">
        <f>((Swap6M!AB9-Swap3MAnnual!AB9)*100-AB8)/10000</f>
        <v>-1.2742955306889491E-5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9.2286883589352797</v>
      </c>
      <c r="Y9" s="260"/>
      <c r="Z9" s="395">
        <v>9.2157908305794578</v>
      </c>
      <c r="AA9" s="260"/>
      <c r="AB9" s="467">
        <v>9.2286883589352797</v>
      </c>
      <c r="AC9" s="265">
        <f>_xll.qlSimpleQuoteSetValue(F9,AB9/10000,Trigger)</f>
        <v>0</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7.375</v>
      </c>
      <c r="U10" s="396">
        <v>11.375</v>
      </c>
      <c r="V10" s="396">
        <f t="shared" si="6"/>
        <v>9.375</v>
      </c>
      <c r="W10" s="266" t="b">
        <f t="shared" si="2"/>
        <v>1</v>
      </c>
      <c r="X10" s="397">
        <v>9.375</v>
      </c>
      <c r="Y10" s="260"/>
      <c r="Z10" s="395">
        <v>9.375</v>
      </c>
      <c r="AA10" s="260"/>
      <c r="AB10" s="467">
        <v>9.375</v>
      </c>
      <c r="AC10" s="265">
        <f>_xll.qlSimpleQuoteSetValue(F10,AB10/10000,Trigger)</f>
        <v>0</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8.25</v>
      </c>
      <c r="U11" s="396">
        <v>12.25</v>
      </c>
      <c r="V11" s="396">
        <f t="shared" si="6"/>
        <v>10.25</v>
      </c>
      <c r="W11" s="266" t="b">
        <f t="shared" si="2"/>
        <v>1</v>
      </c>
      <c r="X11" s="397">
        <v>10.25</v>
      </c>
      <c r="Y11" s="260"/>
      <c r="Z11" s="395">
        <v>10.25</v>
      </c>
      <c r="AA11" s="260"/>
      <c r="AB11" s="467">
        <v>10.25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8.875</v>
      </c>
      <c r="U12" s="396">
        <v>12.875</v>
      </c>
      <c r="V12" s="396">
        <f t="shared" si="6"/>
        <v>10.875</v>
      </c>
      <c r="W12" s="266" t="b">
        <f t="shared" si="2"/>
        <v>1</v>
      </c>
      <c r="X12" s="397">
        <v>10.875</v>
      </c>
      <c r="Y12" s="260"/>
      <c r="Z12" s="395">
        <v>11.125</v>
      </c>
      <c r="AA12" s="260"/>
      <c r="AB12" s="467">
        <v>10.875</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9.875</v>
      </c>
      <c r="U13" s="396">
        <v>13.875</v>
      </c>
      <c r="V13" s="396">
        <f t="shared" si="6"/>
        <v>11.875</v>
      </c>
      <c r="W13" s="266" t="b">
        <f t="shared" si="2"/>
        <v>1</v>
      </c>
      <c r="X13" s="397">
        <v>11.875</v>
      </c>
      <c r="Y13" s="260"/>
      <c r="Z13" s="395">
        <v>12.25</v>
      </c>
      <c r="AA13" s="260"/>
      <c r="AB13" s="467">
        <v>11.875</v>
      </c>
      <c r="AC13" s="265">
        <f>_xll.qlSimpleQuoteSetValue(F13,AB13/10000,Trigger)</f>
        <v>0</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11.125</v>
      </c>
      <c r="U14" s="396">
        <v>14.125</v>
      </c>
      <c r="V14" s="396">
        <f t="shared" si="6"/>
        <v>12.625</v>
      </c>
      <c r="W14" s="266" t="b">
        <f t="shared" si="2"/>
        <v>1</v>
      </c>
      <c r="X14" s="397">
        <v>12.625</v>
      </c>
      <c r="Y14" s="260"/>
      <c r="Z14" s="395">
        <v>13.375</v>
      </c>
      <c r="AA14" s="260"/>
      <c r="AB14" s="467">
        <v>12.625</v>
      </c>
      <c r="AC14" s="265">
        <f>_xll.qlSimpleQuoteSetValue(F14,AB14/10000,Trigger)</f>
        <v>0</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11.75</v>
      </c>
      <c r="U15" s="396">
        <v>14.75</v>
      </c>
      <c r="V15" s="396">
        <f t="shared" si="6"/>
        <v>13.25</v>
      </c>
      <c r="W15" s="266" t="b">
        <f t="shared" si="2"/>
        <v>1</v>
      </c>
      <c r="X15" s="397">
        <v>13.25</v>
      </c>
      <c r="Y15" s="260"/>
      <c r="Z15" s="395">
        <v>13.875</v>
      </c>
      <c r="AA15" s="260"/>
      <c r="AB15" s="467">
        <v>13.25</v>
      </c>
      <c r="AC15" s="265">
        <f>_xll.qlSimpleQuoteSetValue(F15,AB15/10000,Trigger)</f>
        <v>0</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12.5</v>
      </c>
      <c r="U16" s="396">
        <v>15.5</v>
      </c>
      <c r="V16" s="396">
        <f t="shared" si="6"/>
        <v>14</v>
      </c>
      <c r="W16" s="266" t="b">
        <f t="shared" si="2"/>
        <v>1</v>
      </c>
      <c r="X16" s="397">
        <v>14</v>
      </c>
      <c r="Y16" s="260"/>
      <c r="Z16" s="395">
        <v>14.75</v>
      </c>
      <c r="AA16" s="260"/>
      <c r="AB16" s="467">
        <v>14</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13</v>
      </c>
      <c r="U17" s="396">
        <v>16</v>
      </c>
      <c r="V17" s="396">
        <f t="shared" si="6"/>
        <v>14.5</v>
      </c>
      <c r="W17" s="266" t="b">
        <f t="shared" si="2"/>
        <v>1</v>
      </c>
      <c r="X17" s="397">
        <v>14.5</v>
      </c>
      <c r="Y17" s="260"/>
      <c r="Z17" s="395">
        <v>15.25</v>
      </c>
      <c r="AA17" s="260"/>
      <c r="AB17" s="467">
        <v>14.5</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13.25</v>
      </c>
      <c r="U18" s="396">
        <v>16.25</v>
      </c>
      <c r="V18" s="396">
        <f t="shared" si="6"/>
        <v>14.75</v>
      </c>
      <c r="W18" s="266" t="b">
        <f t="shared" si="2"/>
        <v>1</v>
      </c>
      <c r="X18" s="397">
        <v>14.75</v>
      </c>
      <c r="Y18" s="260"/>
      <c r="Z18" s="395">
        <v>15.5</v>
      </c>
      <c r="AA18" s="260"/>
      <c r="AB18" s="467">
        <v>14.75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14.708245655346031</v>
      </c>
      <c r="Y19" s="260"/>
      <c r="Z19" s="395">
        <v>15.52489365983673</v>
      </c>
      <c r="AA19" s="260"/>
      <c r="AB19" s="467">
        <v>14.708245655346031</v>
      </c>
      <c r="AC19" s="265">
        <f>_xll.qlSimpleQuoteSetValue(F19,AB19/10000,Trigger)</f>
        <v>0</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13</v>
      </c>
      <c r="U20" s="396">
        <v>16</v>
      </c>
      <c r="V20" s="396">
        <f t="shared" si="6"/>
        <v>14.5</v>
      </c>
      <c r="W20" s="266" t="b">
        <f t="shared" si="2"/>
        <v>1</v>
      </c>
      <c r="X20" s="397">
        <v>14.5</v>
      </c>
      <c r="Y20" s="260"/>
      <c r="Z20" s="395">
        <v>15.375</v>
      </c>
      <c r="AA20" s="260"/>
      <c r="AB20" s="467">
        <v>14.5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14.272954479002815</v>
      </c>
      <c r="Y21" s="260"/>
      <c r="Z21" s="395">
        <v>15.131639550059978</v>
      </c>
      <c r="AA21" s="260"/>
      <c r="AB21" s="467">
        <v>14.272954479002815</v>
      </c>
      <c r="AC21" s="265">
        <f>_xll.qlSimpleQuoteSetValue(F21,AB21/10000,Trigger)</f>
        <v>0</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14.032864156167474</v>
      </c>
      <c r="Y22" s="260"/>
      <c r="Z22" s="395">
        <v>14.831473922374894</v>
      </c>
      <c r="AA22" s="260"/>
      <c r="AB22" s="467">
        <v>14.032864156167474</v>
      </c>
      <c r="AC22" s="265">
        <f>_xll.qlSimpleQuoteSetValue(F22,AB22/10000,Trigger)</f>
        <v>0</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12.25</v>
      </c>
      <c r="U23" s="396">
        <v>15.25</v>
      </c>
      <c r="V23" s="396">
        <f t="shared" si="6"/>
        <v>13.75</v>
      </c>
      <c r="W23" s="266" t="b">
        <f t="shared" si="2"/>
        <v>1</v>
      </c>
      <c r="X23" s="397">
        <v>13.75</v>
      </c>
      <c r="Y23" s="260"/>
      <c r="Z23" s="395">
        <v>14.5</v>
      </c>
      <c r="AA23" s="260"/>
      <c r="AB23" s="467">
        <v>13.75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13.404404534071285</v>
      </c>
      <c r="Y24" s="260"/>
      <c r="Z24" s="395">
        <v>14.159591490992847</v>
      </c>
      <c r="AA24" s="260"/>
      <c r="AB24" s="467">
        <v>13.404404534071285</v>
      </c>
      <c r="AC24" s="265">
        <f>_xll.qlSimpleQuoteSetValue(F24,AB24/10000,Trigger)</f>
        <v>0</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13.015206502211692</v>
      </c>
      <c r="Y25" s="260"/>
      <c r="Z25" s="395">
        <v>13.8201294034202</v>
      </c>
      <c r="AA25" s="260"/>
      <c r="AB25" s="467">
        <v>13.015206502211692</v>
      </c>
      <c r="AC25" s="265">
        <f>_xll.qlSimpleQuoteSetValue(F25,AB25/10000,Trigger)</f>
        <v>0</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12.611306203316456</v>
      </c>
      <c r="Y26" s="260"/>
      <c r="Z26" s="395">
        <v>13.488371570351131</v>
      </c>
      <c r="AA26" s="260"/>
      <c r="AB26" s="467">
        <v>12.611306203316456</v>
      </c>
      <c r="AC26" s="265">
        <f>_xll.qlSimpleQuoteSetValue(F26,AB26/10000,Trigger)</f>
        <v>0</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12.221603936280815</v>
      </c>
      <c r="Y27" s="260"/>
      <c r="Z27" s="395">
        <v>13.171075824854707</v>
      </c>
      <c r="AA27" s="260"/>
      <c r="AB27" s="467">
        <v>12.221603936280815</v>
      </c>
      <c r="AC27" s="265">
        <f>_xll.qlSimpleQuoteSetValue(F27,AB27/10000,Trigger)</f>
        <v>0</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10.375</v>
      </c>
      <c r="U28" s="396">
        <v>13.375</v>
      </c>
      <c r="V28" s="396">
        <f t="shared" si="6"/>
        <v>11.875</v>
      </c>
      <c r="W28" s="266" t="b">
        <f t="shared" si="2"/>
        <v>1</v>
      </c>
      <c r="X28" s="397">
        <v>11.875</v>
      </c>
      <c r="Y28" s="260"/>
      <c r="Z28" s="395">
        <v>12.875</v>
      </c>
      <c r="AA28" s="260"/>
      <c r="AB28" s="467">
        <v>11.875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11.592994967439235</v>
      </c>
      <c r="Y29" s="260"/>
      <c r="Z29" s="395">
        <v>12.605306378113919</v>
      </c>
      <c r="AA29" s="260"/>
      <c r="AB29" s="467">
        <v>11.592994967439235</v>
      </c>
      <c r="AC29" s="265">
        <f>_xll.qlSimpleQuoteSetValue(F29,AB29/10000,Trigger)</f>
        <v>0</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11.367490507843693</v>
      </c>
      <c r="Y30" s="260"/>
      <c r="Z30" s="395">
        <v>12.360775038554751</v>
      </c>
      <c r="AA30" s="260"/>
      <c r="AB30" s="467">
        <v>11.367490507843693</v>
      </c>
      <c r="AC30" s="265">
        <f>_xll.qlSimpleQuoteSetValue(F30,AB30/10000,Trigger)</f>
        <v>0</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11.182988564528532</v>
      </c>
      <c r="Y31" s="260"/>
      <c r="Z31" s="395">
        <v>12.138590509938624</v>
      </c>
      <c r="AA31" s="260"/>
      <c r="AB31" s="467">
        <v>11.182988564528532</v>
      </c>
      <c r="AC31" s="265">
        <f>_xll.qlSimpleQuoteSetValue(F31,AB31/10000,Trigger)</f>
        <v>0</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11.023991080808916</v>
      </c>
      <c r="Y32" s="260"/>
      <c r="Z32" s="395">
        <v>11.935937320881663</v>
      </c>
      <c r="AA32" s="260"/>
      <c r="AB32" s="467">
        <v>11.023991080808916</v>
      </c>
      <c r="AC32" s="265">
        <f>_xll.qlSimpleQuoteSetValue(F32,AB32/10000,Trigger)</f>
        <v>0</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9.375</v>
      </c>
      <c r="U33" s="396">
        <v>12.375</v>
      </c>
      <c r="V33" s="396">
        <f t="shared" si="6"/>
        <v>10.875</v>
      </c>
      <c r="W33" s="266" t="b">
        <f t="shared" si="2"/>
        <v>1</v>
      </c>
      <c r="X33" s="397">
        <v>10.875</v>
      </c>
      <c r="Y33" s="260"/>
      <c r="Z33" s="395">
        <v>11.75</v>
      </c>
      <c r="AA33" s="260"/>
      <c r="AB33" s="467">
        <v>10.875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10.723615596171774</v>
      </c>
      <c r="Y34" s="260"/>
      <c r="Z34" s="395">
        <v>11.578182996551476</v>
      </c>
      <c r="AA34" s="260"/>
      <c r="AB34" s="467">
        <v>10.723615596171774</v>
      </c>
      <c r="AC34" s="265">
        <f>_xll.qlSimpleQuoteSetValue(F34,AB34/10000,Trigger)</f>
        <v>0</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10.569831466413536</v>
      </c>
      <c r="Y35" s="260"/>
      <c r="Z35" s="395">
        <v>11.418770442360794</v>
      </c>
      <c r="AA35" s="260"/>
      <c r="AB35" s="467">
        <v>10.569831466413536</v>
      </c>
      <c r="AC35" s="265">
        <f>_xll.qlSimpleQuoteSetValue(F35,AB35/10000,Trigger)</f>
        <v>0</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10.416739538569411</v>
      </c>
      <c r="Y36" s="260"/>
      <c r="Z36" s="395">
        <v>11.270266389894374</v>
      </c>
      <c r="AA36" s="260"/>
      <c r="AB36" s="467">
        <v>10.416739538569411</v>
      </c>
      <c r="AC36" s="265">
        <f>_xll.qlSimpleQuoteSetValue(F36,AB36/10000,Trigger)</f>
        <v>0</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10.267431740483524</v>
      </c>
      <c r="Y37" s="260"/>
      <c r="Z37" s="395">
        <v>11.131174891618636</v>
      </c>
      <c r="AA37" s="260"/>
      <c r="AB37" s="467">
        <v>10.267431740483524</v>
      </c>
      <c r="AC37" s="265">
        <f>_xll.qlSimpleQuoteSetValue(F37,AB37/10000,Trigger)</f>
        <v>0</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8.625</v>
      </c>
      <c r="U38" s="396">
        <v>11.625</v>
      </c>
      <c r="V38" s="396">
        <f t="shared" si="6"/>
        <v>10.125</v>
      </c>
      <c r="W38" s="266" t="b">
        <f t="shared" si="2"/>
        <v>1</v>
      </c>
      <c r="X38" s="663">
        <v>10.125</v>
      </c>
      <c r="Y38" s="260"/>
      <c r="Z38" s="395">
        <v>11</v>
      </c>
      <c r="AA38" s="260"/>
      <c r="AB38" s="467">
        <v>10.125</v>
      </c>
      <c r="AC38" s="265">
        <f>_xll.qlSimpleQuoteSetValue(F38,AB38/10000,Trigger)</f>
        <v>0</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9.5449384000369264</v>
      </c>
      <c r="Y39" s="260"/>
      <c r="Z39" s="395">
        <v>10.4361969790172</v>
      </c>
      <c r="AA39" s="260"/>
      <c r="AB39" s="467">
        <v>9.5449384000369264</v>
      </c>
      <c r="AC39" s="265">
        <f>_xll.qlSimpleQuoteSetValue(F39,AB39/10000,Trigger)</f>
        <v>0</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7.625</v>
      </c>
      <c r="U40" s="396">
        <v>10.625</v>
      </c>
      <c r="V40" s="396">
        <f t="shared" si="6"/>
        <v>9.125</v>
      </c>
      <c r="W40" s="266" t="b">
        <f t="shared" si="2"/>
        <v>1</v>
      </c>
      <c r="X40" s="663">
        <v>9.125</v>
      </c>
      <c r="Y40" s="260"/>
      <c r="Z40" s="395">
        <v>10</v>
      </c>
      <c r="AA40" s="260"/>
      <c r="AB40" s="467">
        <v>9.125</v>
      </c>
      <c r="AC40" s="265">
        <f>_xll.qlSimpleQuoteSetValue(F40,AB40/10000,Trigger)</f>
        <v>0</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6.5</v>
      </c>
      <c r="U41" s="396">
        <v>10.5</v>
      </c>
      <c r="V41" s="396">
        <f t="shared" si="6"/>
        <v>8.5</v>
      </c>
      <c r="W41" s="266" t="b">
        <f t="shared" si="2"/>
        <v>1</v>
      </c>
      <c r="X41" s="663">
        <v>8.5</v>
      </c>
      <c r="Y41" s="260"/>
      <c r="Z41" s="395">
        <v>9.375</v>
      </c>
      <c r="AA41" s="260"/>
      <c r="AB41" s="467">
        <v>8.5</v>
      </c>
      <c r="AC41" s="265">
        <f>_xll.qlSimpleQuoteSetValue(F41,AB41/10000,Trigger)</f>
        <v>0</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5.5</v>
      </c>
      <c r="U42" s="394">
        <v>10.5</v>
      </c>
      <c r="V42" s="394">
        <f>IF(ISERROR(AVERAGE(T42,U42)),#NUM!,AVERAGE(T42,U42))</f>
        <v>8</v>
      </c>
      <c r="W42" s="259" t="b">
        <f t="shared" si="2"/>
        <v>1</v>
      </c>
      <c r="X42" s="664">
        <v>8</v>
      </c>
      <c r="Y42" s="260"/>
      <c r="Z42" s="393">
        <v>8.875</v>
      </c>
      <c r="AA42" s="260"/>
      <c r="AB42" s="468">
        <v>8</v>
      </c>
      <c r="AC42" s="258">
        <f>_xll.qlSimpleQuoteSetValue(F42,AB42/10000,Trigger)</f>
        <v>0</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39" priority="1" stopIfTrue="1" operator="greaterThan">
      <formula>0</formula>
    </cfRule>
    <cfRule type="cellIs" dxfId="38"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obj_0063a#0001</v>
      </c>
      <c r="T3" s="86"/>
      <c r="U3" s="86"/>
      <c r="V3" s="86"/>
      <c r="W3" s="86"/>
      <c r="X3" s="86"/>
      <c r="Y3" s="260"/>
      <c r="Z3" s="260"/>
      <c r="AA3" s="260"/>
      <c r="AB3" s="86"/>
      <c r="AC3" s="289">
        <f>_xll.ohTrigger(AC5:AC42)</f>
        <v>3</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18:10:27</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19.034845401194257</v>
      </c>
      <c r="Y5" s="260"/>
      <c r="Z5" s="395">
        <v>16.4340814279463</v>
      </c>
      <c r="AA5" s="260"/>
      <c r="AB5" s="467">
        <f t="array" ref="AB5:AB42">QuoteLive</f>
        <v>19.034845401194257</v>
      </c>
      <c r="AC5" s="265">
        <f>_xll.qlSimpleQuoteSetValue(F5,AB5/10000,Trigger)</f>
        <v>-2.0006011839235035E-5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12.625</v>
      </c>
      <c r="U6" s="396">
        <v>24.625</v>
      </c>
      <c r="V6" s="396">
        <f t="shared" ref="V6:V41" si="5">IF(ISERROR(AVERAGE(T6,U6)),#NUM!,AVERAGE(T6,U6))</f>
        <v>18.625</v>
      </c>
      <c r="W6" s="266" t="b">
        <f t="shared" si="2"/>
        <v>1</v>
      </c>
      <c r="X6" s="663">
        <v>18.625</v>
      </c>
      <c r="Y6" s="260"/>
      <c r="Z6" s="395">
        <v>17</v>
      </c>
      <c r="AA6" s="260"/>
      <c r="AB6" s="467">
        <v>18.625</v>
      </c>
      <c r="AC6" s="265">
        <f>_xll.qlSimpleQuoteSetValue(F6,AB6/10000,Trigger)</f>
        <v>-1.2499999999999924E-5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18.407909124253589</v>
      </c>
      <c r="Y7" s="260"/>
      <c r="Z7" s="395">
        <v>17.291199107533561</v>
      </c>
      <c r="AA7" s="260"/>
      <c r="AB7" s="467">
        <v>18.407909124253589</v>
      </c>
      <c r="AC7" s="265">
        <f>_xll.qlSimpleQuoteSetValue(F7,AB7/10000,Trigger)</f>
        <v>-8.5899926004781926E-6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18.215154598805743</v>
      </c>
      <c r="Y8" s="260"/>
      <c r="Z8" s="395">
        <v>17.5659185720537</v>
      </c>
      <c r="AA8" s="260"/>
      <c r="AB8" s="467">
        <v>18.215154598805743</v>
      </c>
      <c r="AC8" s="265">
        <f>_xll.qlSimpleQuoteSetValue(F8,AB8/10000,Trigger)</f>
        <v>-4.993988160765031E-6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18.071072773955024</v>
      </c>
      <c r="Y9" s="260"/>
      <c r="Z9" s="395">
        <v>17.807678750546987</v>
      </c>
      <c r="AA9" s="260"/>
      <c r="AB9" s="467">
        <v>18.071072773955024</v>
      </c>
      <c r="AC9" s="265">
        <f>_xll.qlSimpleQuoteSetValue(F9,AB9/10000,Trigger)</f>
        <v>-2.0259896406690098E-6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v>
      </c>
      <c r="U10" s="396">
        <v>24</v>
      </c>
      <c r="V10" s="396">
        <f t="shared" si="5"/>
        <v>18</v>
      </c>
      <c r="W10" s="266" t="b">
        <f t="shared" si="2"/>
        <v>1</v>
      </c>
      <c r="X10" s="663">
        <v>18</v>
      </c>
      <c r="Y10" s="260"/>
      <c r="Z10" s="395">
        <v>18</v>
      </c>
      <c r="AA10" s="260"/>
      <c r="AB10" s="467">
        <v>18</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16.125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16.145954220550422</v>
      </c>
      <c r="Y19" s="260"/>
      <c r="Z19" s="395">
        <v>15.743202244626401</v>
      </c>
      <c r="AA19" s="260"/>
      <c r="AB19" s="467">
        <v>16.145954220550422</v>
      </c>
      <c r="AC19" s="265">
        <f>_xll.qlSimpleQuoteSetValue(F19,AB19/10000,Trigger)</f>
        <v>6.8586175150722739E-11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15.375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15.354900421707068</v>
      </c>
      <c r="Y21" s="260"/>
      <c r="Z21" s="395">
        <v>14.991216334634469</v>
      </c>
      <c r="AA21" s="260"/>
      <c r="AB21" s="467">
        <v>15.354900421707068</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14.976755621894194</v>
      </c>
      <c r="Y22" s="260"/>
      <c r="Z22" s="395">
        <v>14.607333842751547</v>
      </c>
      <c r="AA22" s="260"/>
      <c r="AB22" s="467">
        <v>14.976755621894194</v>
      </c>
      <c r="AC22" s="265">
        <f>_xll.qlSimpleQuoteSetValue(F22,AB22/10000,Trigger)</f>
        <v>-2.4571916333246402E-11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14.306329847145824</v>
      </c>
      <c r="Y24" s="260"/>
      <c r="Z24" s="395">
        <v>13.93950850466123</v>
      </c>
      <c r="AA24" s="260"/>
      <c r="AB24" s="467">
        <v>14.306329847145824</v>
      </c>
      <c r="AC24" s="265">
        <f>_xll.qlSimpleQuoteSetValue(F24,AB24/10000,Trigger)</f>
        <v>1.498622276621675E-11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14.016489021183842</v>
      </c>
      <c r="Y25" s="260"/>
      <c r="Z25" s="395">
        <v>13.670737945547218</v>
      </c>
      <c r="AA25" s="260"/>
      <c r="AB25" s="467">
        <v>14.016489021183842</v>
      </c>
      <c r="AC25" s="265">
        <f>_xll.qlSimpleQuoteSetValue(F25,AB25/10000,Trigger)</f>
        <v>1.8626253534340109E-11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13.748483271648951</v>
      </c>
      <c r="Y26" s="260"/>
      <c r="Z26" s="395">
        <v>13.432213134102591</v>
      </c>
      <c r="AA26" s="260"/>
      <c r="AB26" s="467">
        <v>13.748483271648951</v>
      </c>
      <c r="AC26" s="265">
        <f>_xll.qlSimpleQuoteSetValue(F26,AB26/10000,Trigger)</f>
        <v>1.4773173136195528E-11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13.49531834807604</v>
      </c>
      <c r="Y27" s="260"/>
      <c r="Z27" s="395">
        <v>13.212458881771978</v>
      </c>
      <c r="AA27" s="260"/>
      <c r="AB27" s="467">
        <v>13.49531834807604</v>
      </c>
      <c r="AC27" s="265">
        <f>_xll.qlSimpleQuoteSetValue(F27,AB27/10000,Trigger)</f>
        <v>7.2800617530871525E-12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13.007363511949372</v>
      </c>
      <c r="Y29" s="260"/>
      <c r="Z29" s="395">
        <v>12.786197263830633</v>
      </c>
      <c r="AA29" s="260"/>
      <c r="AB29" s="467">
        <v>13.007363511949372</v>
      </c>
      <c r="AC29" s="265">
        <f>_xll.qlSimpleQuoteSetValue(F29,AB29/10000,Trigger)</f>
        <v>-4.0271577305545092E-12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12.769562308427282</v>
      </c>
      <c r="Y30" s="260"/>
      <c r="Z30" s="395">
        <v>12.573755302705241</v>
      </c>
      <c r="AA30" s="260"/>
      <c r="AB30" s="467">
        <v>12.769562308427282</v>
      </c>
      <c r="AC30" s="265">
        <f>_xll.qlSimpleQuoteSetValue(F30,AB30/10000,Trigger)</f>
        <v>-5.0144606349167287E-12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12.540579348930507</v>
      </c>
      <c r="Y31" s="260"/>
      <c r="Z31" s="395">
        <v>12.36821470966453</v>
      </c>
      <c r="AA31" s="260"/>
      <c r="AB31" s="467">
        <v>12.540579348930507</v>
      </c>
      <c r="AC31" s="265">
        <f>_xll.qlSimpleQuoteSetValue(F31,AB31/10000,Trigger)</f>
        <v>-3.9881852161027798E-12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12.324397592955821</v>
      </c>
      <c r="Y32" s="260"/>
      <c r="Z32" s="395">
        <v>12.175116077749214</v>
      </c>
      <c r="AA32" s="260"/>
      <c r="AB32" s="467">
        <v>12.324397592955821</v>
      </c>
      <c r="AC32" s="265">
        <f>_xll.qlSimpleQuoteSetValue(F32,AB32/10000,Trigger)</f>
        <v>-1.9746062424053079E-12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11.945216105056691</v>
      </c>
      <c r="Y34" s="260"/>
      <c r="Z34" s="395">
        <v>11.846702440016236</v>
      </c>
      <c r="AA34" s="260"/>
      <c r="AB34" s="467">
        <v>11.945216105056691</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11.78326174510703</v>
      </c>
      <c r="Y35" s="260"/>
      <c r="Z35" s="395">
        <v>11.71224084363182</v>
      </c>
      <c r="AA35" s="260"/>
      <c r="AB35" s="467">
        <v>11.78326174510703</v>
      </c>
      <c r="AC35" s="265">
        <f>_xll.qlSimpleQuoteSetValue(F35,AB35/10000,Trigger)</f>
        <v>1.4315894390076744E-12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11.636199332629023</v>
      </c>
      <c r="Y36" s="260"/>
      <c r="Z36" s="395">
        <v>11.591928027239286</v>
      </c>
      <c r="AA36" s="260"/>
      <c r="AB36" s="467">
        <v>11.636199332629023</v>
      </c>
      <c r="AC36" s="265">
        <f>_xll.qlSimpleQuoteSetValue(F36,AB36/10000,Trigger)</f>
        <v>1.1795675113751569E-12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11.501091280100677</v>
      </c>
      <c r="Y37" s="260"/>
      <c r="Z37" s="395">
        <v>11.481076807231167</v>
      </c>
      <c r="AA37" s="260"/>
      <c r="AB37" s="467">
        <v>11.501091280100677</v>
      </c>
      <c r="AC37" s="265">
        <f>_xll.qlSimpleQuoteSetValue(F37,AB37/10000,Trigger)</f>
        <v>6.183636502149481E-13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10.82838706918232</v>
      </c>
      <c r="Y39" s="260"/>
      <c r="Z39" s="395">
        <v>10.855850199639859</v>
      </c>
      <c r="AA39" s="260"/>
      <c r="AB39" s="467">
        <v>10.82838706918232</v>
      </c>
      <c r="AC39" s="265">
        <f>_xll.qlSimpleQuoteSetValue(F39,AB39/10000,Trigger)</f>
        <v>-8.9311977952144517E-13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37" priority="1" stopIfTrue="1" operator="greaterThan">
      <formula>0</formula>
    </cfRule>
    <cfRule type="cellIs" dxfId="36"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3</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18:10:27</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0.47688000000000003</v>
      </c>
      <c r="L5" s="260"/>
      <c r="M5" s="278">
        <v>0.47625000000000001</v>
      </c>
      <c r="N5" s="260"/>
      <c r="O5" s="457">
        <f t="array" ref="O5:O22">QuoteLive</f>
        <v>0.47688000000000003</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0.48137999999999997</v>
      </c>
      <c r="L8" s="260"/>
      <c r="M8" s="267">
        <v>0.48063</v>
      </c>
      <c r="N8" s="260"/>
      <c r="O8" s="458">
        <v>0.48137999999999997</v>
      </c>
      <c r="P8" s="265">
        <f>_xll.qlSimpleQuoteSetValue(D8,O8/100,Trigger)</f>
        <v>0</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0.50693999999999995</v>
      </c>
      <c r="L11" s="260"/>
      <c r="M11" s="267">
        <v>0.50505999999999995</v>
      </c>
      <c r="N11" s="260"/>
      <c r="O11" s="458">
        <v>0.50693999999999995</v>
      </c>
      <c r="P11" s="265">
        <f>_xll.qlSimpleQuoteSetValue(D11,O11/100,Trigger)</f>
        <v>0</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0.53274999999999995</v>
      </c>
      <c r="L12" s="260"/>
      <c r="M12" s="267">
        <v>0.53025</v>
      </c>
      <c r="N12" s="260"/>
      <c r="O12" s="458">
        <v>0.53274999999999995</v>
      </c>
      <c r="P12" s="265">
        <f>_xll.qlSimpleQuoteSetValue(D12,O12/100,Trigger)</f>
        <v>0</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0.56413000000000002</v>
      </c>
      <c r="L13" s="260"/>
      <c r="M13" s="267">
        <v>0.56525000000000003</v>
      </c>
      <c r="N13" s="260"/>
      <c r="O13" s="458">
        <v>0.56413000000000002</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0.71375</v>
      </c>
      <c r="L16" s="260"/>
      <c r="M16" s="267">
        <v>0.72062999999999999</v>
      </c>
      <c r="N16" s="260"/>
      <c r="O16" s="458">
        <v>0.71375</v>
      </c>
      <c r="P16" s="265">
        <f>_xll.qlSimpleQuoteSetValue(D16,O16/100,Trigger)</f>
        <v>0</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1.0665</v>
      </c>
      <c r="L22" s="260"/>
      <c r="M22" s="261">
        <v>1.0740000000000001</v>
      </c>
      <c r="N22" s="260"/>
      <c r="O22" s="459">
        <v>1.0665</v>
      </c>
      <c r="P22" s="258">
        <f>_xll.qlSimpleQuoteSetValue(D22,O22/100,Trigger)</f>
        <v>0</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35" priority="1" stopIfTrue="1" operator="greaterThan">
      <formula>0</formula>
    </cfRule>
    <cfRule type="cellIs" dxfId="34"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7</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18:10:27</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0.56499999999999995</v>
      </c>
      <c r="O5" s="311">
        <v>0.61499999999999999</v>
      </c>
      <c r="P5" s="310">
        <v>0</v>
      </c>
      <c r="Q5" s="310">
        <v>0</v>
      </c>
      <c r="R5" s="279">
        <f>_xll.qlMidSafe($N5,$O5)</f>
        <v>0.59</v>
      </c>
      <c r="S5" s="260"/>
      <c r="T5" s="302">
        <v>0.60499999999999998</v>
      </c>
      <c r="U5" s="260"/>
      <c r="V5" s="457">
        <f t="array" ref="V5:V20">QuoteLive</f>
        <v>0.59</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0.6</v>
      </c>
      <c r="O6" s="308">
        <v>0.65</v>
      </c>
      <c r="P6" s="307">
        <v>0</v>
      </c>
      <c r="Q6" s="307">
        <v>0</v>
      </c>
      <c r="R6" s="268">
        <f>_xll.qlMidSafe($N6,$O6)</f>
        <v>0.625</v>
      </c>
      <c r="S6" s="260"/>
      <c r="T6" s="302">
        <v>0.65</v>
      </c>
      <c r="U6" s="260"/>
      <c r="V6" s="458">
        <v>0.625</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0.66</v>
      </c>
      <c r="O7" s="308">
        <v>0.71</v>
      </c>
      <c r="P7" s="307">
        <v>0</v>
      </c>
      <c r="Q7" s="307">
        <v>0</v>
      </c>
      <c r="R7" s="268">
        <f>_xll.qlMidSafe($N7,$O7)</f>
        <v>0.68500000000000005</v>
      </c>
      <c r="S7" s="260"/>
      <c r="T7" s="302">
        <v>0.69500000000000006</v>
      </c>
      <c r="U7" s="260"/>
      <c r="V7" s="458">
        <v>0.68500000000000005</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0.71499999999999997</v>
      </c>
      <c r="O8" s="308">
        <v>0.76500000000000001</v>
      </c>
      <c r="P8" s="307">
        <v>0</v>
      </c>
      <c r="Q8" s="307">
        <v>0</v>
      </c>
      <c r="R8" s="268">
        <f>_xll.qlMidSafe($N8,$O8)</f>
        <v>0.74</v>
      </c>
      <c r="S8" s="260"/>
      <c r="T8" s="302">
        <v>0.76</v>
      </c>
      <c r="U8" s="260"/>
      <c r="V8" s="458">
        <v>0.74</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0.77</v>
      </c>
      <c r="O9" s="308">
        <v>0.82</v>
      </c>
      <c r="P9" s="307">
        <v>0</v>
      </c>
      <c r="Q9" s="307">
        <v>0</v>
      </c>
      <c r="R9" s="268">
        <f>_xll.qlMidSafe($N9,$O9)</f>
        <v>0.79499999999999993</v>
      </c>
      <c r="S9" s="260"/>
      <c r="T9" s="302">
        <v>0.82499999999999996</v>
      </c>
      <c r="U9" s="260"/>
      <c r="V9" s="458">
        <v>0.79499999999999993</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0.82499999999999996</v>
      </c>
      <c r="O10" s="304">
        <v>0.875</v>
      </c>
      <c r="P10" s="303">
        <v>0</v>
      </c>
      <c r="Q10" s="303">
        <v>0</v>
      </c>
      <c r="R10" s="262">
        <f>_xll.qlMidSafe($N10,$O10)</f>
        <v>0.85</v>
      </c>
      <c r="S10" s="260"/>
      <c r="T10" s="315">
        <v>0.88500000000000001</v>
      </c>
      <c r="U10" s="260"/>
      <c r="V10" s="458">
        <v>0.85</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0.73</v>
      </c>
      <c r="O11" s="311">
        <v>0.78</v>
      </c>
      <c r="P11" s="310">
        <v>0</v>
      </c>
      <c r="Q11" s="310">
        <v>0</v>
      </c>
      <c r="R11" s="279">
        <f>_xll.qlMidSafe($N11,$O11)</f>
        <v>0.755</v>
      </c>
      <c r="S11" s="260"/>
      <c r="T11" s="302">
        <v>0.77</v>
      </c>
      <c r="U11" s="260"/>
      <c r="V11" s="458">
        <v>0.755</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0.77500000000000002</v>
      </c>
      <c r="O12" s="308">
        <v>0.82499999999999996</v>
      </c>
      <c r="P12" s="307">
        <v>0</v>
      </c>
      <c r="Q12" s="307">
        <v>0</v>
      </c>
      <c r="R12" s="268">
        <f>_xll.qlMidSafe($N12,$O12)</f>
        <v>0.8</v>
      </c>
      <c r="S12" s="260"/>
      <c r="T12" s="302">
        <v>0.82499999999999996</v>
      </c>
      <c r="U12" s="260"/>
      <c r="V12" s="458">
        <v>0.8</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0.84</v>
      </c>
      <c r="O13" s="308">
        <v>0.89</v>
      </c>
      <c r="P13" s="307">
        <v>0</v>
      </c>
      <c r="Q13" s="307">
        <v>0</v>
      </c>
      <c r="R13" s="268">
        <f>_xll.qlMidSafe($N13,$O13)</f>
        <v>0.86499999999999999</v>
      </c>
      <c r="S13" s="260"/>
      <c r="T13" s="302">
        <v>0.88500000000000001</v>
      </c>
      <c r="U13" s="260"/>
      <c r="V13" s="458">
        <v>0.86499999999999999</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0.90500000000000003</v>
      </c>
      <c r="O14" s="308">
        <v>0.95499999999999996</v>
      </c>
      <c r="P14" s="307">
        <v>0</v>
      </c>
      <c r="Q14" s="307">
        <v>0</v>
      </c>
      <c r="R14" s="268">
        <f>_xll.qlMidSafe($N14,$O14)</f>
        <v>0.92999999999999994</v>
      </c>
      <c r="S14" s="260"/>
      <c r="T14" s="302">
        <v>0.95</v>
      </c>
      <c r="U14" s="260"/>
      <c r="V14" s="458">
        <v>0.92999999999999994</v>
      </c>
      <c r="W14" s="265">
        <f>_xll.qlSimpleQuoteSetValue(E14,V14/100,Trigger)</f>
        <v>0</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0.96</v>
      </c>
      <c r="O15" s="308">
        <v>1.01</v>
      </c>
      <c r="P15" s="307">
        <v>0</v>
      </c>
      <c r="Q15" s="307">
        <v>0</v>
      </c>
      <c r="R15" s="268">
        <f>_xll.qlMidSafe($N15,$O15)</f>
        <v>0.98499999999999999</v>
      </c>
      <c r="S15" s="260"/>
      <c r="T15" s="302">
        <v>1.0150000000000001</v>
      </c>
      <c r="U15" s="260"/>
      <c r="V15" s="458">
        <v>0.98499999999999999</v>
      </c>
      <c r="W15" s="265">
        <f>_xll.qlSimpleQuoteSetValue(E15,V15/100,Trigger)</f>
        <v>0</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1.0149999999999999</v>
      </c>
      <c r="O16" s="308">
        <v>1.0649999999999999</v>
      </c>
      <c r="P16" s="307">
        <v>0</v>
      </c>
      <c r="Q16" s="307">
        <v>0</v>
      </c>
      <c r="R16" s="268">
        <f>_xll.qlMidSafe($N16,$O16)</f>
        <v>1.04</v>
      </c>
      <c r="S16" s="260"/>
      <c r="T16" s="302">
        <v>1.08</v>
      </c>
      <c r="U16" s="260"/>
      <c r="V16" s="458">
        <v>1.04</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1.22</v>
      </c>
      <c r="O17" s="308">
        <v>1.27</v>
      </c>
      <c r="P17" s="307">
        <v>0</v>
      </c>
      <c r="Q17" s="307">
        <v>0</v>
      </c>
      <c r="R17" s="268">
        <f>_xll.qlMidSafe($N17,$O17)</f>
        <v>1.2450000000000001</v>
      </c>
      <c r="S17" s="260"/>
      <c r="T17" s="302">
        <v>1.2949999999999999</v>
      </c>
      <c r="U17" s="260"/>
      <c r="V17" s="458">
        <v>1.2450000000000001</v>
      </c>
      <c r="W17" s="265">
        <f>_xll.qlSimpleQuoteSetValue(E17,V17/100,Trigger)</f>
        <v>-4.9999999999999697E-5</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1.4350000000000001</v>
      </c>
      <c r="O18" s="308">
        <v>1.4850000000000001</v>
      </c>
      <c r="P18" s="307">
        <v>0</v>
      </c>
      <c r="Q18" s="307">
        <v>0</v>
      </c>
      <c r="R18" s="268">
        <f>_xll.qlMidSafe($N18,$O18)</f>
        <v>1.46</v>
      </c>
      <c r="S18" s="260"/>
      <c r="T18" s="302">
        <v>1.5</v>
      </c>
      <c r="U18" s="260"/>
      <c r="V18" s="458">
        <v>1.46</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1.825</v>
      </c>
      <c r="O20" s="298">
        <v>1.925</v>
      </c>
      <c r="P20" s="297">
        <v>0</v>
      </c>
      <c r="Q20" s="297">
        <v>0</v>
      </c>
      <c r="R20" s="296">
        <f>_xll.qlMidSafe($N20,$O20)</f>
        <v>1.875</v>
      </c>
      <c r="S20" s="260"/>
      <c r="T20" s="295">
        <v>1.915</v>
      </c>
      <c r="U20" s="260"/>
      <c r="V20" s="494">
        <v>1.875</v>
      </c>
      <c r="W20" s="648">
        <f>_xll.qlSimpleQuoteSetValue(E20,V20/100,Trigger)</f>
        <v>-4.9999999999997963E-5</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3" priority="1" stopIfTrue="1" operator="greaterThan">
      <formula>0</formula>
    </cfRule>
    <cfRule type="cellIs" dxfId="32"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3</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18:10:27</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O57"/>
  <sheetViews>
    <sheetView workbookViewId="0">
      <selection activeCell="F6" sqref="F6"/>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16384" width="9.140625" style="18"/>
  </cols>
  <sheetData>
    <row r="1" spans="1:41" ht="12" thickBot="1" x14ac:dyDescent="0.25">
      <c r="AH1" s="471"/>
      <c r="AI1" s="472"/>
      <c r="AJ1" s="472"/>
      <c r="AK1" s="472"/>
      <c r="AL1" s="472"/>
      <c r="AM1" s="472"/>
      <c r="AN1" s="472"/>
      <c r="AO1" s="473"/>
    </row>
    <row r="2" spans="1:41"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41"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41"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41"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8</v>
      </c>
      <c r="AA5" s="360"/>
      <c r="AF5" s="318"/>
      <c r="AH5" s="474"/>
      <c r="AI5" s="475"/>
      <c r="AJ5" s="475"/>
      <c r="AK5" s="475"/>
      <c r="AL5" s="475"/>
      <c r="AM5" s="475"/>
      <c r="AN5" s="475"/>
      <c r="AO5" s="478"/>
    </row>
    <row r="6" spans="1:41"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18:10:27</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row>
    <row r="7" spans="1:41"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99.38</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GBPFUT3MV4ConvAdj_Quote#0007</v>
      </c>
      <c r="AN7" s="25" t="str">
        <f>_xll.ohRangeRetrieveError(AM7)</f>
        <v/>
      </c>
      <c r="AO7" s="478"/>
    </row>
    <row r="8" spans="1:41"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99.33</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GBPFUT3MX4ConvAdj_Quote#0007</v>
      </c>
      <c r="AN8" s="25" t="str">
        <f>_xll.ohRangeRetrieveError(AM8)</f>
        <v/>
      </c>
      <c r="AO8" s="478"/>
    </row>
    <row r="9" spans="1:41"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99.34</v>
      </c>
      <c r="R9" s="332">
        <v>99.35</v>
      </c>
      <c r="S9" s="332">
        <v>99.34</v>
      </c>
      <c r="T9" s="332">
        <v>99.33</v>
      </c>
      <c r="U9" s="331">
        <f>_xll.qlMidSafe($Q9,$R9)</f>
        <v>99.344999999999999</v>
      </c>
      <c r="V9" s="325"/>
      <c r="W9" s="343">
        <v>99.314999999999998</v>
      </c>
      <c r="X9" s="325"/>
      <c r="Y9" s="333">
        <v>99.344999999999999</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GBPFUT3MZ4ConvAdj_Quote#0007</v>
      </c>
      <c r="AN9" s="25" t="str">
        <f>_xll.ohRangeRetrieveError(AM9)</f>
        <v/>
      </c>
      <c r="AO9" s="478"/>
    </row>
    <row r="10" spans="1:41"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GBPFUT3MF5ConvAdj_Quote#0007</v>
      </c>
      <c r="AN10" s="25" t="str">
        <f>_xll.ohRangeRetrieveError(AM10)</f>
        <v/>
      </c>
      <c r="AO10" s="478"/>
    </row>
    <row r="11" spans="1:41"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GBPFUT3MG5ConvAdj_Quote#0007</v>
      </c>
      <c r="AN11" s="25" t="str">
        <f>_xll.ohRangeRetrieveError(AM11)</f>
        <v/>
      </c>
      <c r="AO11" s="478"/>
    </row>
    <row r="12" spans="1:41"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99.16</v>
      </c>
      <c r="R12" s="332">
        <v>99.17</v>
      </c>
      <c r="S12" s="332">
        <v>99.16</v>
      </c>
      <c r="T12" s="332">
        <v>99.15</v>
      </c>
      <c r="U12" s="331">
        <f>_xll.qlMidSafe($Q12,$R12)</f>
        <v>99.164999999999992</v>
      </c>
      <c r="V12" s="325"/>
      <c r="W12" s="334">
        <v>99.115000000000009</v>
      </c>
      <c r="X12" s="325"/>
      <c r="Y12" s="333">
        <v>99.164999999999992</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GBPFUT3MH5ConvAdj_Quote#0007</v>
      </c>
      <c r="AN12" s="25" t="str">
        <f>_xll.ohRangeRetrieveError(AM12)</f>
        <v/>
      </c>
      <c r="AO12" s="478"/>
    </row>
    <row r="13" spans="1:41"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GBPFUT3MJ5ConvAdj_Quote#0007</v>
      </c>
      <c r="AN13" s="25" t="str">
        <f>_xll.ohRangeRetrieveError(AM13)</f>
        <v/>
      </c>
      <c r="AO13" s="478"/>
    </row>
    <row r="14" spans="1:41"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GBPFUT3MK5ConvAdj_Quote#0007</v>
      </c>
      <c r="AN14" s="25" t="str">
        <f>_xll.ohRangeRetrieveError(AM14)</f>
        <v/>
      </c>
      <c r="AO14" s="478"/>
    </row>
    <row r="15" spans="1:41"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98.96</v>
      </c>
      <c r="R15" s="332">
        <v>98.97</v>
      </c>
      <c r="S15" s="332">
        <v>98.97</v>
      </c>
      <c r="T15" s="332">
        <v>98.95</v>
      </c>
      <c r="U15" s="331">
        <f>_xll.qlMidSafe($Q15,$R15)</f>
        <v>98.965000000000003</v>
      </c>
      <c r="V15" s="325"/>
      <c r="W15" s="334">
        <v>98.914999999999992</v>
      </c>
      <c r="X15" s="325"/>
      <c r="Y15" s="333">
        <v>98.965000000000003</v>
      </c>
      <c r="Z15" s="331">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GBPFUT3MM5ConvAdj_Quote#0007</v>
      </c>
      <c r="AN15" s="25" t="str">
        <f>_xll.ohRangeRetrieveError(AM15)</f>
        <v/>
      </c>
      <c r="AO15" s="478"/>
    </row>
    <row r="16" spans="1:41"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GBPFUT3MN5ConvAdj_Quote#0007</v>
      </c>
      <c r="AN16" s="25" t="str">
        <f>_xll.ohRangeRetrieveError(AM16)</f>
        <v/>
      </c>
      <c r="AO16" s="478"/>
    </row>
    <row r="17" spans="1:41"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GBPFUT3MQ5ConvAdj_Quote#0007</v>
      </c>
      <c r="AN17" s="25" t="str">
        <f>_xll.ohRangeRetrieveError(AM17)</f>
        <v/>
      </c>
      <c r="AO17" s="478"/>
    </row>
    <row r="18" spans="1:41"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98.76</v>
      </c>
      <c r="R18" s="332">
        <v>98.77</v>
      </c>
      <c r="S18" s="332">
        <v>98.76</v>
      </c>
      <c r="T18" s="332">
        <v>98.74</v>
      </c>
      <c r="U18" s="331">
        <f>_xll.qlMidSafe($Q18,$R18)</f>
        <v>98.765000000000001</v>
      </c>
      <c r="V18" s="325"/>
      <c r="W18" s="334">
        <v>98.704999999999998</v>
      </c>
      <c r="X18" s="325"/>
      <c r="Y18" s="333">
        <v>98.765000000000001</v>
      </c>
      <c r="Z18" s="331">
        <f>_xll.qlSimpleQuoteSetValue(F18,Y18,Trigger)</f>
        <v>1.0000000000005116E-2</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GBPFUT3MU5ConvAdj_Quote#0007</v>
      </c>
      <c r="AN18" s="25" t="str">
        <f>_xll.ohRangeRetrieveError(AM18)</f>
        <v/>
      </c>
      <c r="AO18" s="478"/>
    </row>
    <row r="19" spans="1:41"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98.54</v>
      </c>
      <c r="R19" s="332">
        <v>98.55</v>
      </c>
      <c r="S19" s="332">
        <v>98.55</v>
      </c>
      <c r="T19" s="332">
        <v>98.525000000000006</v>
      </c>
      <c r="U19" s="331">
        <f>_xll.qlMidSafe($Q19,$R19)</f>
        <v>98.545000000000002</v>
      </c>
      <c r="V19" s="325"/>
      <c r="W19" s="334">
        <v>98.495000000000005</v>
      </c>
      <c r="X19" s="325"/>
      <c r="Y19" s="333">
        <v>98.545000000000002</v>
      </c>
      <c r="Z19" s="331">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GBPFUT3MZ5ConvAdj_Quote#0007</v>
      </c>
      <c r="AN19" s="25" t="str">
        <f>_xll.ohRangeRetrieveError(AM19)</f>
        <v/>
      </c>
      <c r="AO19" s="478"/>
    </row>
    <row r="20" spans="1:41"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98.35</v>
      </c>
      <c r="R20" s="332">
        <v>98.36</v>
      </c>
      <c r="S20" s="332">
        <v>98.35</v>
      </c>
      <c r="T20" s="332">
        <v>98.33</v>
      </c>
      <c r="U20" s="331">
        <f>_xll.qlMidSafe($Q20,$R20)</f>
        <v>98.35499999999999</v>
      </c>
      <c r="V20" s="325"/>
      <c r="W20" s="334">
        <v>98.305000000000007</v>
      </c>
      <c r="X20" s="325"/>
      <c r="Y20" s="333">
        <v>98.35499999999999</v>
      </c>
      <c r="Z20" s="331">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GBPFUT3MH6ConvAdj_Quote#0007</v>
      </c>
      <c r="AN20" s="25" t="str">
        <f>_xll.ohRangeRetrieveError(AM20)</f>
        <v/>
      </c>
      <c r="AO20" s="478"/>
    </row>
    <row r="21" spans="1:41"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98.17</v>
      </c>
      <c r="R21" s="332">
        <v>98.18</v>
      </c>
      <c r="S21" s="332">
        <v>98.17</v>
      </c>
      <c r="T21" s="332">
        <v>98.144999999999996</v>
      </c>
      <c r="U21" s="331">
        <f>_xll.qlMidSafe($Q21,$R21)</f>
        <v>98.175000000000011</v>
      </c>
      <c r="V21" s="325"/>
      <c r="W21" s="334">
        <v>98.134999999999991</v>
      </c>
      <c r="X21" s="325"/>
      <c r="Y21" s="333">
        <v>98.175000000000011</v>
      </c>
      <c r="Z21" s="331">
        <f>_xll.qlSimpleQuoteSetValue(F21,Y21,Trigger)</f>
        <v>1.0000000000019327E-2</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GBPFUT3MM6ConvAdj_Quote#0007</v>
      </c>
      <c r="AN21" s="25" t="str">
        <f>_xll.ohRangeRetrieveError(AM21)</f>
        <v/>
      </c>
      <c r="AO21" s="478"/>
    </row>
    <row r="22" spans="1:41"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97.99</v>
      </c>
      <c r="R22" s="332">
        <v>98</v>
      </c>
      <c r="S22" s="332">
        <v>97.99</v>
      </c>
      <c r="T22" s="332">
        <v>97.965000000000003</v>
      </c>
      <c r="U22" s="331">
        <f>_xll.qlMidSafe($Q22,$R22)</f>
        <v>97.995000000000005</v>
      </c>
      <c r="V22" s="325"/>
      <c r="W22" s="334">
        <v>97.954999999999998</v>
      </c>
      <c r="X22" s="325"/>
      <c r="Y22" s="333">
        <v>97.995000000000005</v>
      </c>
      <c r="Z22" s="331">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GBPFUT3MU6ConvAdj_Quote#0007</v>
      </c>
      <c r="AN22" s="25" t="str">
        <f>_xll.ohRangeRetrieveError(AM22)</f>
        <v/>
      </c>
      <c r="AO22" s="478"/>
    </row>
    <row r="23" spans="1:41"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97.84</v>
      </c>
      <c r="R23" s="332">
        <v>97.85</v>
      </c>
      <c r="S23" s="332">
        <v>97.84</v>
      </c>
      <c r="T23" s="332">
        <v>97.81</v>
      </c>
      <c r="U23" s="331">
        <f>_xll.qlMidSafe($Q23,$R23)</f>
        <v>97.844999999999999</v>
      </c>
      <c r="V23" s="325"/>
      <c r="W23" s="334">
        <v>97.795000000000002</v>
      </c>
      <c r="X23" s="325"/>
      <c r="Y23" s="333">
        <v>97.844999999999999</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GBPFUT3MZ6ConvAdj_Quote#0007</v>
      </c>
      <c r="AN23" s="25" t="str">
        <f>_xll.ohRangeRetrieveError(AM23)</f>
        <v/>
      </c>
      <c r="AO23" s="478"/>
    </row>
    <row r="24" spans="1:41"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97.73</v>
      </c>
      <c r="R24" s="332">
        <v>97.74</v>
      </c>
      <c r="S24" s="332">
        <v>97.73</v>
      </c>
      <c r="T24" s="332">
        <v>97.69</v>
      </c>
      <c r="U24" s="331">
        <f>_xll.qlMidSafe($Q24,$R24)</f>
        <v>97.734999999999999</v>
      </c>
      <c r="V24" s="325"/>
      <c r="W24" s="334">
        <v>97.675000000000011</v>
      </c>
      <c r="X24" s="325"/>
      <c r="Y24" s="333">
        <v>97.734999999999999</v>
      </c>
      <c r="Z24" s="331">
        <f>_xll.qlSimpleQuoteSetValue(F24,Y24,Trigger)</f>
        <v>1.0000000000005116E-2</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GBPFUT3MH7ConvAdj_Quote#0007</v>
      </c>
      <c r="AN24" s="25" t="str">
        <f>_xll.ohRangeRetrieveError(AM24)</f>
        <v/>
      </c>
      <c r="AO24" s="478"/>
    </row>
    <row r="25" spans="1:41"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97.63</v>
      </c>
      <c r="R25" s="332">
        <v>97.64</v>
      </c>
      <c r="S25" s="332">
        <v>97.63</v>
      </c>
      <c r="T25" s="332">
        <v>97.58</v>
      </c>
      <c r="U25" s="331">
        <f>_xll.qlMidSafe($Q25,$R25)</f>
        <v>97.634999999999991</v>
      </c>
      <c r="V25" s="325"/>
      <c r="W25" s="334">
        <v>97.555000000000007</v>
      </c>
      <c r="X25" s="325"/>
      <c r="Y25" s="333">
        <v>97.634999999999991</v>
      </c>
      <c r="Z25" s="331">
        <f>_xll.qlSimpleQuoteSetValue(F25,Y25,Trigger)</f>
        <v>9.9999999999909051E-3</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GBPFUT3MM7ConvAdj_Quote#0007</v>
      </c>
      <c r="AN25" s="25" t="str">
        <f>_xll.ohRangeRetrieveError(AM25)</f>
        <v/>
      </c>
      <c r="AO25" s="478"/>
    </row>
    <row r="26" spans="1:41"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97.55</v>
      </c>
      <c r="R26" s="332">
        <v>97.56</v>
      </c>
      <c r="S26" s="332">
        <v>97.55</v>
      </c>
      <c r="T26" s="332">
        <v>97.5</v>
      </c>
      <c r="U26" s="331">
        <f>_xll.qlMidSafe($Q26,$R26)</f>
        <v>97.555000000000007</v>
      </c>
      <c r="V26" s="325"/>
      <c r="W26" s="334">
        <v>97.465000000000003</v>
      </c>
      <c r="X26" s="325"/>
      <c r="Y26" s="333">
        <v>97.555000000000007</v>
      </c>
      <c r="Z26" s="331">
        <f>_xll.qlSimpleQuoteSetValue(F26,Y26,Trigger)</f>
        <v>1.0000000000005116E-2</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GBPFUT3MU7ConvAdj_Quote#0007</v>
      </c>
      <c r="AN26" s="25" t="str">
        <f>_xll.ohRangeRetrieveError(AM26)</f>
        <v/>
      </c>
      <c r="AO26" s="478"/>
    </row>
    <row r="27" spans="1:41"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97.47</v>
      </c>
      <c r="R27" s="332">
        <v>97.48</v>
      </c>
      <c r="S27" s="332">
        <v>97.47</v>
      </c>
      <c r="T27" s="332">
        <v>97.42</v>
      </c>
      <c r="U27" s="331">
        <f>_xll.qlMidSafe($Q27,$R27)</f>
        <v>97.474999999999994</v>
      </c>
      <c r="V27" s="325"/>
      <c r="W27" s="334">
        <v>97.384999999999991</v>
      </c>
      <c r="X27" s="325"/>
      <c r="Y27" s="333">
        <v>97.474999999999994</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GBPFUT3MZ7ConvAdj_Quote#0007</v>
      </c>
      <c r="AN27" s="25" t="str">
        <f>_xll.ohRangeRetrieveError(AM27)</f>
        <v/>
      </c>
      <c r="AO27" s="478"/>
    </row>
    <row r="28" spans="1:41"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97.41</v>
      </c>
      <c r="R28" s="332">
        <v>97.42</v>
      </c>
      <c r="S28" s="332">
        <v>97.41</v>
      </c>
      <c r="T28" s="332">
        <v>97.355000000000004</v>
      </c>
      <c r="U28" s="331">
        <f>_xll.qlMidSafe($Q28,$R28)</f>
        <v>97.414999999999992</v>
      </c>
      <c r="V28" s="325"/>
      <c r="W28" s="334">
        <v>97.32</v>
      </c>
      <c r="X28" s="325"/>
      <c r="Y28" s="333">
        <v>97.414999999999992</v>
      </c>
      <c r="Z28" s="331">
        <f>_xll.qlSimpleQuoteSetValue(F28,Y28,Trigger)</f>
        <v>4.9999999999954525E-3</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GBPFUT3MH8ConvAdj_Quote#0007</v>
      </c>
      <c r="AN28" s="25" t="str">
        <f>_xll.ohRangeRetrieveError(AM28)</f>
        <v/>
      </c>
      <c r="AO28" s="478"/>
    </row>
    <row r="29" spans="1:41"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97.36</v>
      </c>
      <c r="R29" s="332">
        <v>97.37</v>
      </c>
      <c r="S29" s="332">
        <v>97.36</v>
      </c>
      <c r="T29" s="332">
        <v>97.3</v>
      </c>
      <c r="U29" s="331">
        <f>_xll.qlMidSafe($Q29,$R29)</f>
        <v>97.365000000000009</v>
      </c>
      <c r="V29" s="325"/>
      <c r="W29" s="334">
        <v>97.259999999999991</v>
      </c>
      <c r="X29" s="325"/>
      <c r="Y29" s="333">
        <v>97.365000000000009</v>
      </c>
      <c r="Z29" s="331">
        <f>_xll.qlSimpleQuoteSetValue(F29,Y29,Trigger)</f>
        <v>5.0000000000096634E-3</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GBPFUT3MM8ConvAdj_Quote#0007</v>
      </c>
      <c r="AN29" s="25" t="str">
        <f>_xll.ohRangeRetrieveError(AM29)</f>
        <v/>
      </c>
      <c r="AO29" s="478"/>
    </row>
    <row r="30" spans="1:41"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97.32</v>
      </c>
      <c r="R30" s="332">
        <v>97.33</v>
      </c>
      <c r="S30" s="332">
        <v>97.31</v>
      </c>
      <c r="T30" s="332">
        <v>97.254999999999995</v>
      </c>
      <c r="U30" s="331">
        <f>_xll.qlMidSafe($Q30,$R30)</f>
        <v>97.324999999999989</v>
      </c>
      <c r="V30" s="325"/>
      <c r="W30" s="334">
        <v>97.210000000000008</v>
      </c>
      <c r="X30" s="325"/>
      <c r="Y30" s="333">
        <v>97.324999999999989</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GBPFUT3MU8ConvAdj_Quote#0007</v>
      </c>
      <c r="AN30" s="25" t="str">
        <f>_xll.ohRangeRetrieveError(AM30)</f>
        <v/>
      </c>
      <c r="AO30" s="478"/>
    </row>
    <row r="31" spans="1:41"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97.27</v>
      </c>
      <c r="R31" s="332">
        <v>97.28</v>
      </c>
      <c r="S31" s="332">
        <v>0</v>
      </c>
      <c r="T31" s="332">
        <v>97.21</v>
      </c>
      <c r="U31" s="331">
        <f>_xll.qlMidSafe($Q31,$R31)</f>
        <v>97.275000000000006</v>
      </c>
      <c r="V31" s="325"/>
      <c r="W31" s="334">
        <v>97.15</v>
      </c>
      <c r="X31" s="325"/>
      <c r="Y31" s="333">
        <v>97.275000000000006</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GBPFUT3MZ8ConvAdj_Quote#0007</v>
      </c>
      <c r="AN31" s="25" t="str">
        <f>_xll.ohRangeRetrieveError(AM31)</f>
        <v/>
      </c>
      <c r="AO31" s="478"/>
    </row>
    <row r="32" spans="1:41"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97.23</v>
      </c>
      <c r="R32" s="332">
        <v>97.24</v>
      </c>
      <c r="S32" s="332">
        <v>97.23</v>
      </c>
      <c r="T32" s="332">
        <v>97.165000000000006</v>
      </c>
      <c r="U32" s="331">
        <f>_xll.qlMidSafe($Q32,$R32)</f>
        <v>97.234999999999999</v>
      </c>
      <c r="V32" s="325"/>
      <c r="W32" s="334">
        <v>97.11</v>
      </c>
      <c r="X32" s="325"/>
      <c r="Y32" s="333">
        <v>97.234999999999999</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GBPFUT3MH9ConvAdj_Quote#0007</v>
      </c>
      <c r="AN32" s="25" t="str">
        <f>_xll.ohRangeRetrieveError(AM32)</f>
        <v/>
      </c>
      <c r="AO32" s="478"/>
    </row>
    <row r="33" spans="1:41"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97.18</v>
      </c>
      <c r="R33" s="332">
        <v>97.24</v>
      </c>
      <c r="S33" s="332">
        <v>0</v>
      </c>
      <c r="T33" s="332">
        <v>97.13</v>
      </c>
      <c r="U33" s="331">
        <f>_xll.qlMidSafe($Q33,$R33)</f>
        <v>97.210000000000008</v>
      </c>
      <c r="V33" s="325"/>
      <c r="W33" s="334">
        <v>97.07</v>
      </c>
      <c r="X33" s="325"/>
      <c r="Y33" s="333">
        <v>97.210000000000008</v>
      </c>
      <c r="Z33" s="331">
        <f>_xll.qlSimpleQuoteSetValue(F33,Y33,Trigger)</f>
        <v>0</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GBPFUT3MM9ConvAdj_Quote#0007</v>
      </c>
      <c r="AN33" s="25" t="str">
        <f>_xll.ohRangeRetrieveError(AM33)</f>
        <v/>
      </c>
      <c r="AO33" s="478"/>
    </row>
    <row r="34" spans="1:41"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97.14</v>
      </c>
      <c r="R34" s="332">
        <v>97.2</v>
      </c>
      <c r="S34" s="332">
        <v>0</v>
      </c>
      <c r="T34" s="332">
        <v>97.09</v>
      </c>
      <c r="U34" s="331">
        <f>_xll.qlMidSafe($Q34,$R34)</f>
        <v>97.17</v>
      </c>
      <c r="V34" s="325"/>
      <c r="W34" s="334">
        <v>97.03</v>
      </c>
      <c r="X34" s="325"/>
      <c r="Y34" s="333">
        <v>97.17</v>
      </c>
      <c r="Z34" s="331">
        <f>_xll.qlSimpleQuoteSetValue(F34,Y34,Trigger)</f>
        <v>0</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GBPFUT3MU9ConvAdj_Quote#0007</v>
      </c>
      <c r="AN34" s="25" t="str">
        <f>_xll.ohRangeRetrieveError(AM34)</f>
        <v/>
      </c>
      <c r="AO34" s="478"/>
    </row>
    <row r="35" spans="1:41"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97.08</v>
      </c>
      <c r="R35" s="332">
        <v>97.19</v>
      </c>
      <c r="S35" s="332">
        <v>0</v>
      </c>
      <c r="T35" s="332">
        <v>97.05</v>
      </c>
      <c r="U35" s="331">
        <f>_xll.qlMidSafe($Q35,$R35)</f>
        <v>97.134999999999991</v>
      </c>
      <c r="V35" s="325"/>
      <c r="W35" s="334">
        <v>97.004999999999995</v>
      </c>
      <c r="X35" s="325"/>
      <c r="Y35" s="333">
        <v>97.134999999999991</v>
      </c>
      <c r="Z35" s="331">
        <f>_xll.qlSimpleQuoteSetValue(F35,Y35,Trigger)</f>
        <v>0</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GBPFUT3MZ9ConvAdj_Quote#0007</v>
      </c>
      <c r="AN35" s="25" t="str">
        <f>_xll.ohRangeRetrieveError(AM35)</f>
        <v/>
      </c>
      <c r="AO35" s="478"/>
    </row>
    <row r="36" spans="1:41"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97.05</v>
      </c>
      <c r="R36" s="332">
        <v>97.16</v>
      </c>
      <c r="S36" s="332">
        <v>0</v>
      </c>
      <c r="T36" s="332">
        <v>97.025000000000006</v>
      </c>
      <c r="U36" s="331">
        <f>_xll.qlMidSafe($Q36,$R36)</f>
        <v>97.10499999999999</v>
      </c>
      <c r="V36" s="325"/>
      <c r="W36" s="334">
        <v>96.97</v>
      </c>
      <c r="X36" s="325"/>
      <c r="Y36" s="333">
        <v>97.10499999999999</v>
      </c>
      <c r="Z36" s="331">
        <f>_xll.qlSimpleQuoteSetValue(F36,Y36,Trigger)</f>
        <v>0</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GBPFUT3MH0ConvAdj_Quote#0007</v>
      </c>
      <c r="AN36" s="25" t="str">
        <f>_xll.ohRangeRetrieveError(AM36)</f>
        <v/>
      </c>
      <c r="AO36" s="478"/>
    </row>
    <row r="37" spans="1:41"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97.03</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GBPFUT3MM0ConvAdj_Quote#0007</v>
      </c>
      <c r="AN37" s="25" t="str">
        <f>_xll.ohRangeRetrieveError(AM37)</f>
        <v/>
      </c>
      <c r="AO37" s="478"/>
    </row>
    <row r="38" spans="1:41"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97.03</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GBPFUT3MU0ConvAdj_Quote#0007</v>
      </c>
      <c r="AN38" s="25" t="str">
        <f>_xll.ohRangeRetrieveError(AM38)</f>
        <v/>
      </c>
      <c r="AO38" s="478"/>
    </row>
    <row r="39" spans="1:41" x14ac:dyDescent="0.2">
      <c r="A39" s="96"/>
      <c r="B39" s="95">
        <v>33</v>
      </c>
      <c r="C39" s="94" t="b">
        <v>1</v>
      </c>
      <c r="D39" s="93" t="str">
        <v>Z0</v>
      </c>
      <c r="E39" s="92" t="str">
        <f t="shared" ref="E39:E48" si="2">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GBPFUT3MZ0ConvAdj_Quote#0007</v>
      </c>
      <c r="AN39" s="25" t="str">
        <f>_xll.ohRangeRetrieveError(AM39)</f>
        <v/>
      </c>
      <c r="AO39" s="478"/>
    </row>
    <row r="40" spans="1:41" x14ac:dyDescent="0.2">
      <c r="A40" s="96"/>
      <c r="B40" s="95">
        <v>34</v>
      </c>
      <c r="C40" s="94" t="b">
        <v>1</v>
      </c>
      <c r="D40" s="93" t="str">
        <v>H1</v>
      </c>
      <c r="E40" s="92" t="str">
        <f t="shared" si="2"/>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GBPFUT3MH1ConvAdj_Quote#0007</v>
      </c>
      <c r="AN40" s="25" t="str">
        <f>_xll.ohRangeRetrieveError(AM40)</f>
        <v/>
      </c>
      <c r="AO40" s="478"/>
    </row>
    <row r="41" spans="1:41" x14ac:dyDescent="0.2">
      <c r="A41" s="96"/>
      <c r="B41" s="95">
        <v>35</v>
      </c>
      <c r="C41" s="94" t="b">
        <v>1</v>
      </c>
      <c r="D41" s="93" t="str">
        <v>M1</v>
      </c>
      <c r="E41" s="92" t="str">
        <f t="shared" si="2"/>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GBPFUT3MM1ConvAdj_Quote#0007</v>
      </c>
      <c r="AN41" s="25" t="str">
        <f>_xll.ohRangeRetrieveError(AM41)</f>
        <v/>
      </c>
      <c r="AO41" s="478"/>
    </row>
    <row r="42" spans="1:41" x14ac:dyDescent="0.2">
      <c r="A42" s="96"/>
      <c r="B42" s="95">
        <v>36</v>
      </c>
      <c r="C42" s="94" t="b">
        <v>1</v>
      </c>
      <c r="D42" s="93" t="str">
        <v>U1</v>
      </c>
      <c r="E42" s="92" t="str">
        <f t="shared" si="2"/>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GBPFUT3MU1ConvAdj_Quote#0007</v>
      </c>
      <c r="AN42" s="25" t="str">
        <f>_xll.ohRangeRetrieveError(AM42)</f>
        <v/>
      </c>
      <c r="AO42" s="478"/>
    </row>
    <row r="43" spans="1:41" x14ac:dyDescent="0.2">
      <c r="A43" s="96"/>
      <c r="B43" s="95">
        <v>37</v>
      </c>
      <c r="C43" s="94" t="b">
        <v>1</v>
      </c>
      <c r="D43" s="93" t="str">
        <v>Z1</v>
      </c>
      <c r="E43" s="92" t="str">
        <f t="shared" si="2"/>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GBPFUT3MZ1ConvAdj_Quote#0007</v>
      </c>
      <c r="AN43" s="25" t="str">
        <f>_xll.ohRangeRetrieveError(AM43)</f>
        <v/>
      </c>
      <c r="AO43" s="478"/>
    </row>
    <row r="44" spans="1:41" x14ac:dyDescent="0.2">
      <c r="A44" s="96"/>
      <c r="B44" s="95">
        <v>38</v>
      </c>
      <c r="C44" s="94" t="b">
        <v>1</v>
      </c>
      <c r="D44" s="93" t="str">
        <v>H2</v>
      </c>
      <c r="E44" s="92" t="str">
        <f t="shared" si="2"/>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GBPFUT3MH2ConvAdj_Quote#0007</v>
      </c>
      <c r="AN44" s="25" t="str">
        <f>_xll.ohRangeRetrieveError(AM44)</f>
        <v/>
      </c>
      <c r="AO44" s="478"/>
    </row>
    <row r="45" spans="1:41" x14ac:dyDescent="0.2">
      <c r="A45" s="96"/>
      <c r="B45" s="95">
        <v>39</v>
      </c>
      <c r="C45" s="94" t="b">
        <v>1</v>
      </c>
      <c r="D45" s="93" t="str">
        <v>M2</v>
      </c>
      <c r="E45" s="92" t="str">
        <f t="shared" si="2"/>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GBPFUT3MM2ConvAdj_Quote#0007</v>
      </c>
      <c r="AN45" s="25" t="str">
        <f>_xll.ohRangeRetrieveError(AM45)</f>
        <v/>
      </c>
      <c r="AO45" s="478"/>
    </row>
    <row r="46" spans="1:41" x14ac:dyDescent="0.2">
      <c r="A46" s="96"/>
      <c r="B46" s="95">
        <v>40</v>
      </c>
      <c r="C46" s="94" t="b">
        <v>1</v>
      </c>
      <c r="D46" s="93" t="str">
        <v>U2</v>
      </c>
      <c r="E46" s="92" t="str">
        <f t="shared" si="2"/>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GBPFUT3MU2ConvAdj_Quote#0007</v>
      </c>
      <c r="AN46" s="25" t="str">
        <f>_xll.ohRangeRetrieveError(AM46)</f>
        <v/>
      </c>
      <c r="AO46" s="478"/>
    </row>
    <row r="47" spans="1:41" x14ac:dyDescent="0.2">
      <c r="A47" s="96"/>
      <c r="B47" s="95">
        <v>41</v>
      </c>
      <c r="C47" s="94" t="b">
        <v>1</v>
      </c>
      <c r="D47" s="93" t="str">
        <v>Z2</v>
      </c>
      <c r="E47" s="92" t="str">
        <f t="shared" si="2"/>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GBPFUT3MZ2ConvAdj_Quote#0007</v>
      </c>
      <c r="AN47" s="25" t="str">
        <f>_xll.ohRangeRetrieveError(AM47)</f>
        <v/>
      </c>
      <c r="AO47" s="478"/>
    </row>
    <row r="48" spans="1:41" x14ac:dyDescent="0.2">
      <c r="A48" s="96"/>
      <c r="B48" s="95">
        <v>42</v>
      </c>
      <c r="C48" s="94" t="b">
        <v>1</v>
      </c>
      <c r="D48" s="93" t="str">
        <v>H3</v>
      </c>
      <c r="E48" s="92" t="str">
        <f t="shared" si="2"/>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GBPFUT3MH3ConvAdj_Quote#0007</v>
      </c>
      <c r="AN48" s="25" t="str">
        <f>_xll.ohRangeRetrieveError(AM48)</f>
        <v/>
      </c>
      <c r="AO48" s="478"/>
    </row>
    <row r="49" spans="1:41"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row>
    <row r="57" spans="1:41" x14ac:dyDescent="0.2">
      <c r="U57" s="469"/>
    </row>
  </sheetData>
  <conditionalFormatting sqref="Z7:Z48">
    <cfRule type="cellIs" dxfId="29" priority="1" stopIfTrue="1" operator="greaterThan">
      <formula>0</formula>
    </cfRule>
    <cfRule type="cellIs" dxfId="28"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41912</v>
      </c>
      <c r="O6" s="165"/>
      <c r="P6" s="165"/>
      <c r="Q6" s="165"/>
      <c r="R6" s="165"/>
      <c r="S6" s="165"/>
      <c r="T6" s="165"/>
      <c r="U6" s="165"/>
      <c r="V6" s="325"/>
      <c r="W6" s="325"/>
      <c r="X6" s="165"/>
      <c r="Y6" s="165"/>
      <c r="Z6" s="361">
        <f>_xll.ohTrigger(Z8:Z11)</f>
        <v>5</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18:10:27</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V4</v>
      </c>
      <c r="N8" s="349">
        <f t="array" ref="N8:N11">_xll.qlIMMNextDates(N6,$L8:$L11)</f>
        <v>41927</v>
      </c>
      <c r="O8" s="345" t="str">
        <f t="array" ref="O8:O11">Currency&amp;"6F"&amp;K8:K11&amp;"="&amp;VLOOKUP(Contributor,ContributorTable,2,FALSE)</f>
        <v>GBP6F1=ICAP</v>
      </c>
      <c r="P8" s="348" t="s">
        <v>316</v>
      </c>
      <c r="Q8" s="345">
        <v>0.81</v>
      </c>
      <c r="R8" s="345">
        <v>0.87</v>
      </c>
      <c r="S8" s="345">
        <v>0</v>
      </c>
      <c r="T8" s="345">
        <v>0</v>
      </c>
      <c r="U8" s="344">
        <f>100-_xll.qlMidSafe($Q8,$R8)</f>
        <v>99.16</v>
      </c>
      <c r="V8" s="325"/>
      <c r="W8" s="608">
        <v>99.125</v>
      </c>
      <c r="X8" s="325"/>
      <c r="Y8" s="346">
        <f t="array" ref="Y8:Y11">QuoteLive</f>
        <v>99.16</v>
      </c>
      <c r="Z8" s="344">
        <f>_xll.qlSimpleQuoteSetValue(F6,Y8,Trigger)</f>
        <v>0</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X4</v>
      </c>
      <c r="N9" s="336">
        <v>41962</v>
      </c>
      <c r="O9" s="332" t="str">
        <v>GBP6F2=ICAP</v>
      </c>
      <c r="P9" s="335" t="s">
        <v>316</v>
      </c>
      <c r="Q9" s="332">
        <v>0.995</v>
      </c>
      <c r="R9" s="332">
        <v>1.0549999999999999</v>
      </c>
      <c r="S9" s="332">
        <v>0</v>
      </c>
      <c r="T9" s="332">
        <v>0</v>
      </c>
      <c r="U9" s="331">
        <f>100-_xll.qlMidSafe($Q9,$R9)</f>
        <v>98.974999999999994</v>
      </c>
      <c r="V9" s="325"/>
      <c r="W9" s="609">
        <v>98.924999999999997</v>
      </c>
      <c r="X9" s="325"/>
      <c r="Y9" s="333">
        <v>98.974999999999994</v>
      </c>
      <c r="Z9" s="331">
        <f>_xll.qlSimpleQuoteSetValue(F7,Y9,Trigger)</f>
        <v>0</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Z4</v>
      </c>
      <c r="N10" s="336">
        <v>41990</v>
      </c>
      <c r="O10" s="332" t="str">
        <v>GBP6F3=ICAP</v>
      </c>
      <c r="P10" s="335" t="s">
        <v>316</v>
      </c>
      <c r="Q10" s="332">
        <v>1.1950000000000001</v>
      </c>
      <c r="R10" s="332">
        <v>1.2549999999999999</v>
      </c>
      <c r="S10" s="332">
        <v>0</v>
      </c>
      <c r="T10" s="332">
        <v>0</v>
      </c>
      <c r="U10" s="331">
        <f>100-_xll.qlMidSafe($Q10,$R10)</f>
        <v>98.775000000000006</v>
      </c>
      <c r="V10" s="325"/>
      <c r="W10" s="609">
        <v>98.715000000000003</v>
      </c>
      <c r="X10" s="325"/>
      <c r="Y10" s="333">
        <v>98.775000000000006</v>
      </c>
      <c r="Z10" s="331">
        <f>_xll.qlSimpleQuoteSetValue(F8,Y10,Trigger)</f>
        <v>5.0000000000096634E-3</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F5</v>
      </c>
      <c r="N11" s="328">
        <v>42025</v>
      </c>
      <c r="O11" s="323" t="str">
        <v>GBP6F4=ICAP</v>
      </c>
      <c r="P11" s="327" t="s">
        <v>316</v>
      </c>
      <c r="Q11" s="323">
        <v>1.405</v>
      </c>
      <c r="R11" s="323">
        <v>1.4650000000000001</v>
      </c>
      <c r="S11" s="323">
        <v>0</v>
      </c>
      <c r="T11" s="323">
        <v>0</v>
      </c>
      <c r="U11" s="322">
        <f>100-_xll.qlMidSafe($Q11,$R11)</f>
        <v>98.564999999999998</v>
      </c>
      <c r="V11" s="325"/>
      <c r="W11" s="610">
        <v>98.51</v>
      </c>
      <c r="X11" s="325"/>
      <c r="Y11" s="324">
        <v>98.564999999999998</v>
      </c>
      <c r="Z11" s="322">
        <f>_xll.qlSimpleQuoteSetValue(F9,Y11,Trigger)</f>
        <v>0</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23</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18:10:27</v>
      </c>
      <c r="I4" s="380" t="s">
        <v>254</v>
      </c>
      <c r="J4" s="375"/>
      <c r="K4" s="682" t="s">
        <v>271</v>
      </c>
      <c r="L4" s="683"/>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41.48</v>
      </c>
      <c r="J5" s="375"/>
      <c r="K5" s="280" t="s">
        <v>270</v>
      </c>
      <c r="L5" s="615">
        <f>I5/100*IF(ISNUMBER(Swap3M4Y),Swap3M4Y/100,Swap6M4Y/100)</f>
        <v>7.6447639999999983E-3</v>
      </c>
      <c r="M5" s="375"/>
      <c r="N5" s="617">
        <v>0</v>
      </c>
      <c r="O5" s="374"/>
      <c r="P5" s="619">
        <f t="array" ref="P5:P6">QuoteLive</f>
        <v>7.6447639999999983E-3</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18</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18:10:27</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0.39750000000000002</v>
      </c>
      <c r="Q5" s="277">
        <v>0.45750000000000002</v>
      </c>
      <c r="R5" s="277">
        <v>0</v>
      </c>
      <c r="S5" s="277">
        <v>0</v>
      </c>
      <c r="T5" s="277">
        <f>_xll.qlMidEquivalent($P5,$Q5,$R5,$S5)</f>
        <v>0.42749999999999999</v>
      </c>
      <c r="U5" s="30"/>
      <c r="V5" s="653">
        <v>0.43000000000000005</v>
      </c>
      <c r="W5" s="30"/>
      <c r="X5" s="457">
        <f t="array" ref="X5:X40">QuoteLive</f>
        <v>0.42749999999999999</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0.40875</v>
      </c>
      <c r="Q6" s="266">
        <v>0.44874999999999998</v>
      </c>
      <c r="R6" s="266">
        <v>0</v>
      </c>
      <c r="S6" s="266">
        <v>0</v>
      </c>
      <c r="T6" s="266">
        <f>_xll.qlMidEquivalent($P6,$Q6,$R6,$S6)</f>
        <v>0.42874999999999996</v>
      </c>
      <c r="U6" s="30"/>
      <c r="V6" s="651">
        <v>0.42874999999999996</v>
      </c>
      <c r="W6" s="30"/>
      <c r="X6" s="458">
        <v>0.42874999999999996</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v>
      </c>
      <c r="Q8" s="266">
        <v>0.45</v>
      </c>
      <c r="R8" s="266">
        <v>0</v>
      </c>
      <c r="S8" s="266">
        <v>0</v>
      </c>
      <c r="T8" s="266">
        <f>_xll.qlMidEquivalent($P8,$Q8,$R8,$S8)</f>
        <v>0.43</v>
      </c>
      <c r="U8" s="30"/>
      <c r="V8" s="651">
        <v>0.43125000000000002</v>
      </c>
      <c r="W8" s="30"/>
      <c r="X8" s="458">
        <v>0.43</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0.42125000000000001</v>
      </c>
      <c r="Q9" s="266">
        <v>0.46124999999999999</v>
      </c>
      <c r="R9" s="266">
        <v>0</v>
      </c>
      <c r="S9" s="266">
        <v>0</v>
      </c>
      <c r="T9" s="266">
        <f>_xll.qlMidEquivalent($P9,$Q9,$R9,$S9)</f>
        <v>0.44125000000000003</v>
      </c>
      <c r="U9" s="30"/>
      <c r="V9" s="651">
        <v>0.4425</v>
      </c>
      <c r="W9" s="30"/>
      <c r="X9" s="458">
        <v>0.44125000000000003</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0.43375000000000002</v>
      </c>
      <c r="Q10" s="266">
        <v>0.47375</v>
      </c>
      <c r="R10" s="266">
        <v>0</v>
      </c>
      <c r="S10" s="266">
        <v>0</v>
      </c>
      <c r="T10" s="266">
        <f>_xll.qlMidEquivalent($P10,$Q10,$R10,$S10)</f>
        <v>0.45374999999999999</v>
      </c>
      <c r="U10" s="30"/>
      <c r="V10" s="651">
        <v>0.45874999999999999</v>
      </c>
      <c r="W10" s="30"/>
      <c r="X10" s="458">
        <v>0.45374999999999999</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0.44</v>
      </c>
      <c r="Q11" s="266">
        <v>0.48</v>
      </c>
      <c r="R11" s="266">
        <v>0</v>
      </c>
      <c r="S11" s="266">
        <v>0</v>
      </c>
      <c r="T11" s="266">
        <f>_xll.qlMidEquivalent($P11,$Q11,$R11,$S11)</f>
        <v>0.45999999999999996</v>
      </c>
      <c r="U11" s="30"/>
      <c r="V11" s="651">
        <v>0.46875</v>
      </c>
      <c r="W11" s="30"/>
      <c r="X11" s="458">
        <v>0.45999999999999996</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0.46124999999999999</v>
      </c>
      <c r="Q12" s="266">
        <v>0.50124999999999997</v>
      </c>
      <c r="R12" s="266">
        <v>0</v>
      </c>
      <c r="S12" s="266">
        <v>0</v>
      </c>
      <c r="T12" s="266">
        <f>_xll.qlMidEquivalent($P12,$Q12,$R12,$S12)</f>
        <v>0.48124999999999996</v>
      </c>
      <c r="U12" s="30"/>
      <c r="V12" s="651">
        <v>0.49</v>
      </c>
      <c r="W12" s="30"/>
      <c r="X12" s="458">
        <v>0.48124999999999996</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0.48375000000000001</v>
      </c>
      <c r="Q13" s="266">
        <v>0.52375000000000005</v>
      </c>
      <c r="R13" s="266">
        <v>0</v>
      </c>
      <c r="S13" s="266">
        <v>0</v>
      </c>
      <c r="T13" s="266">
        <f>_xll.qlMidEquivalent($P13,$Q13,$R13,$S13)</f>
        <v>0.50375000000000003</v>
      </c>
      <c r="U13" s="30"/>
      <c r="V13" s="651">
        <v>0.51624999999999999</v>
      </c>
      <c r="W13" s="30"/>
      <c r="X13" s="458">
        <v>0.50375000000000003</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0.50624999999999998</v>
      </c>
      <c r="Q14" s="266">
        <v>0.54625000000000001</v>
      </c>
      <c r="R14" s="266">
        <v>0</v>
      </c>
      <c r="S14" s="266">
        <v>0</v>
      </c>
      <c r="T14" s="266">
        <f>_xll.qlMidEquivalent($P14,$Q14,$R14,$S14)</f>
        <v>0.52625</v>
      </c>
      <c r="U14" s="30"/>
      <c r="V14" s="651">
        <v>0.54249999999999998</v>
      </c>
      <c r="W14" s="30"/>
      <c r="X14" s="458">
        <v>0.52625</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0.52875000000000005</v>
      </c>
      <c r="Q15" s="266">
        <v>0.56874999999999998</v>
      </c>
      <c r="R15" s="266">
        <v>0</v>
      </c>
      <c r="S15" s="266">
        <v>0</v>
      </c>
      <c r="T15" s="266">
        <f>_xll.qlMidEquivalent($P15,$Q15,$R15,$S15)</f>
        <v>0.54875000000000007</v>
      </c>
      <c r="U15" s="30"/>
      <c r="V15" s="651">
        <v>0.56625000000000003</v>
      </c>
      <c r="W15" s="30"/>
      <c r="X15" s="458">
        <v>0.54875000000000007</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0.55249999999999999</v>
      </c>
      <c r="Q16" s="266">
        <v>0.59250000000000003</v>
      </c>
      <c r="R16" s="266">
        <v>0</v>
      </c>
      <c r="S16" s="266">
        <v>0</v>
      </c>
      <c r="T16" s="266">
        <f>_xll.qlMidEquivalent($P16,$Q16,$R16,$S16)</f>
        <v>0.57250000000000001</v>
      </c>
      <c r="U16" s="30"/>
      <c r="V16" s="651">
        <v>0.59375</v>
      </c>
      <c r="W16" s="30"/>
      <c r="X16" s="458">
        <v>0.57250000000000001</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0.57750000000000001</v>
      </c>
      <c r="Q17" s="266">
        <v>0.61750000000000005</v>
      </c>
      <c r="R17" s="266">
        <v>0</v>
      </c>
      <c r="S17" s="266">
        <v>0</v>
      </c>
      <c r="T17" s="266">
        <f>_xll.qlMidEquivalent($P17,$Q17,$R17,$S17)</f>
        <v>0.59750000000000003</v>
      </c>
      <c r="U17" s="30"/>
      <c r="V17" s="651">
        <v>0.62</v>
      </c>
      <c r="W17" s="30"/>
      <c r="X17" s="458">
        <v>0.59750000000000003</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0.60375000000000001</v>
      </c>
      <c r="Q18" s="266">
        <v>0.64375000000000004</v>
      </c>
      <c r="R18" s="266">
        <v>0</v>
      </c>
      <c r="S18" s="266">
        <v>0</v>
      </c>
      <c r="T18" s="266">
        <f>_xll.qlMidEquivalent($P18,$Q18,$R18,$S18)</f>
        <v>0.62375000000000003</v>
      </c>
      <c r="U18" s="30"/>
      <c r="V18" s="651">
        <v>0.64874999999999994</v>
      </c>
      <c r="W18" s="30"/>
      <c r="X18" s="458">
        <v>0.62375000000000003</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0.63375000000000004</v>
      </c>
      <c r="Q19" s="266">
        <v>0.67374999999999996</v>
      </c>
      <c r="R19" s="266">
        <v>0</v>
      </c>
      <c r="S19" s="266">
        <v>0</v>
      </c>
      <c r="T19" s="266">
        <f>_xll.qlMidEquivalent($P19,$Q19,$R19,$S19)</f>
        <v>0.65375000000000005</v>
      </c>
      <c r="U19" s="30"/>
      <c r="V19" s="651">
        <v>0.68374999999999997</v>
      </c>
      <c r="W19" s="30"/>
      <c r="X19" s="458">
        <v>0.65375000000000005</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0.72124999999999995</v>
      </c>
      <c r="Q20" s="266">
        <v>0.76124999999999998</v>
      </c>
      <c r="R20" s="266">
        <v>0</v>
      </c>
      <c r="S20" s="266">
        <v>0</v>
      </c>
      <c r="T20" s="266">
        <f>_xll.qlMidEquivalent($P20,$Q20,$R20,$S20)</f>
        <v>0.74124999999999996</v>
      </c>
      <c r="U20" s="30"/>
      <c r="V20" s="651">
        <v>0.77124999999999999</v>
      </c>
      <c r="W20" s="30"/>
      <c r="X20" s="458">
        <v>0.74124999999999996</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0.81625000000000003</v>
      </c>
      <c r="Q21" s="266">
        <v>0.84624999999999995</v>
      </c>
      <c r="R21" s="266">
        <v>0</v>
      </c>
      <c r="S21" s="266">
        <v>0</v>
      </c>
      <c r="T21" s="266">
        <f>_xll.qlMidEquivalent($P21,$Q21,$R21,$S21)</f>
        <v>0.83125000000000004</v>
      </c>
      <c r="U21" s="30"/>
      <c r="V21" s="651">
        <v>0.86124999999999996</v>
      </c>
      <c r="W21" s="30"/>
      <c r="X21" s="458">
        <v>0.83125000000000004</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0.99250000000000005</v>
      </c>
      <c r="Q23" s="266">
        <v>1.0225</v>
      </c>
      <c r="R23" s="266">
        <v>0</v>
      </c>
      <c r="S23" s="266">
        <v>0</v>
      </c>
      <c r="T23" s="266">
        <f>_xll.qlMidEquivalent($P23,$Q23,$R23,$S23)</f>
        <v>1.0075000000000001</v>
      </c>
      <c r="U23" s="30"/>
      <c r="V23" s="651">
        <v>1.0375000000000001</v>
      </c>
      <c r="W23" s="30"/>
      <c r="X23" s="458">
        <v>1.0075000000000001</v>
      </c>
      <c r="Y23" s="649">
        <f>_xll.qlSimpleQuoteSetValue(E23,X23/100,ISERROR(F23))</f>
        <v>1.2500000000000358E-5</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1.30375</v>
      </c>
      <c r="Q24" s="266">
        <v>1.33375</v>
      </c>
      <c r="R24" s="266">
        <v>0</v>
      </c>
      <c r="S24" s="266">
        <v>0</v>
      </c>
      <c r="T24" s="266">
        <f>_xll.qlMidEquivalent($P24,$Q24,$R24,$S24)</f>
        <v>1.3187500000000001</v>
      </c>
      <c r="U24" s="30"/>
      <c r="V24" s="651">
        <v>1.3574999999999999</v>
      </c>
      <c r="W24" s="30"/>
      <c r="X24" s="458">
        <v>1.3187500000000001</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1.52125</v>
      </c>
      <c r="Q25" s="266">
        <v>1.57125</v>
      </c>
      <c r="R25" s="266">
        <v>0</v>
      </c>
      <c r="S25" s="266">
        <v>0</v>
      </c>
      <c r="T25" s="266">
        <f>_xll.qlMidEquivalent($P25,$Q25,$R25,$S25)</f>
        <v>1.5462500000000001</v>
      </c>
      <c r="U25" s="30"/>
      <c r="V25" s="651">
        <v>1.5962499999999999</v>
      </c>
      <c r="W25" s="30"/>
      <c r="X25" s="458">
        <v>1.5462500000000001</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1.6825000000000001</v>
      </c>
      <c r="Q26" s="266">
        <v>1.7324999999999999</v>
      </c>
      <c r="R26" s="266">
        <v>0</v>
      </c>
      <c r="S26" s="266">
        <v>0</v>
      </c>
      <c r="T26" s="266">
        <f>_xll.qlMidEquivalent($P26,$Q26,$R26,$S26)</f>
        <v>1.7075</v>
      </c>
      <c r="U26" s="30"/>
      <c r="V26" s="651">
        <v>1.7675000000000001</v>
      </c>
      <c r="W26" s="30"/>
      <c r="X26" s="458">
        <v>1.7075</v>
      </c>
      <c r="Y26" s="649">
        <f>_xll.qlSimpleQuoteSetValue(E26,X26/100,ISERROR(F26))</f>
        <v>0</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1.81</v>
      </c>
      <c r="Q27" s="266">
        <v>1.86</v>
      </c>
      <c r="R27" s="266">
        <v>0</v>
      </c>
      <c r="S27" s="266">
        <v>0</v>
      </c>
      <c r="T27" s="266">
        <f>_xll.qlMidEquivalent($P27,$Q27,$R27,$S27)</f>
        <v>1.835</v>
      </c>
      <c r="U27" s="30"/>
      <c r="V27" s="651">
        <v>1.8975</v>
      </c>
      <c r="W27" s="30"/>
      <c r="X27" s="458">
        <v>1.835</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1.915</v>
      </c>
      <c r="Q28" s="266">
        <v>1.9650000000000001</v>
      </c>
      <c r="R28" s="266">
        <v>0</v>
      </c>
      <c r="S28" s="266">
        <v>0</v>
      </c>
      <c r="T28" s="266">
        <f>_xll.qlMidEquivalent($P28,$Q28,$R28,$S28)</f>
        <v>1.94</v>
      </c>
      <c r="U28" s="30"/>
      <c r="V28" s="651">
        <v>2.0037500000000001</v>
      </c>
      <c r="W28" s="30"/>
      <c r="X28" s="458">
        <v>1.94</v>
      </c>
      <c r="Y28" s="649">
        <f>_xll.qlSimpleQuoteSetValue(E28,X28/100,ISERROR(F28))</f>
        <v>0</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2.0024999999999999</v>
      </c>
      <c r="Q29" s="266">
        <v>2.0525000000000002</v>
      </c>
      <c r="R29" s="266">
        <v>0</v>
      </c>
      <c r="S29" s="266">
        <v>0</v>
      </c>
      <c r="T29" s="266">
        <f>_xll.qlMidEquivalent($P29,$Q29,$R29,$S29)</f>
        <v>2.0274999999999999</v>
      </c>
      <c r="U29" s="30"/>
      <c r="V29" s="651">
        <v>2.0887500000000001</v>
      </c>
      <c r="W29" s="30"/>
      <c r="X29" s="458">
        <v>2.0274999999999999</v>
      </c>
      <c r="Y29" s="649">
        <f>_xll.qlSimpleQuoteSetValue(E29,X29/100,ISERROR(F29))</f>
        <v>0</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2.0775000000000001</v>
      </c>
      <c r="Q30" s="266">
        <v>2.1274999999999999</v>
      </c>
      <c r="R30" s="266">
        <v>0</v>
      </c>
      <c r="S30" s="266">
        <v>0</v>
      </c>
      <c r="T30" s="266">
        <f>_xll.qlMidEquivalent($P30,$Q30,$R30,$S30)</f>
        <v>2.1025</v>
      </c>
      <c r="U30" s="30"/>
      <c r="V30" s="651">
        <v>2.1662499999999998</v>
      </c>
      <c r="W30" s="30"/>
      <c r="X30" s="458">
        <v>2.1025</v>
      </c>
      <c r="Y30" s="649">
        <f>_xll.qlSimpleQuoteSetValue(E30,X30/100,ISERROR(F30))</f>
        <v>0</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2.1462500000000002</v>
      </c>
      <c r="Q31" s="266">
        <v>2.19625</v>
      </c>
      <c r="R31" s="266">
        <v>0</v>
      </c>
      <c r="S31" s="266">
        <v>0</v>
      </c>
      <c r="T31" s="266">
        <f>_xll.qlMidEquivalent($P31,$Q31,$R31,$S31)</f>
        <v>2.1712500000000001</v>
      </c>
      <c r="U31" s="30"/>
      <c r="V31" s="651">
        <v>2.2349999999999999</v>
      </c>
      <c r="W31" s="30"/>
      <c r="X31" s="458">
        <v>2.1712500000000001</v>
      </c>
      <c r="Y31" s="649">
        <f>_xll.qlSimpleQuoteSetValue(E31,X31/100,ISERROR(F31))</f>
        <v>0</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2.2712500000000002</v>
      </c>
      <c r="Q33" s="266">
        <v>2.32125</v>
      </c>
      <c r="R33" s="266">
        <v>0</v>
      </c>
      <c r="S33" s="266">
        <v>0</v>
      </c>
      <c r="T33" s="266">
        <f>_xll.qlMidEquivalent($P33,$Q33,$R33,$S33)</f>
        <v>2.2962500000000001</v>
      </c>
      <c r="U33" s="30"/>
      <c r="V33" s="651">
        <v>2.3587500000000001</v>
      </c>
      <c r="W33" s="30"/>
      <c r="X33" s="458">
        <v>2.2962500000000001</v>
      </c>
      <c r="Y33" s="649">
        <f>_xll.qlSimpleQuoteSetValue(E33,X33/100,ISERROR(F33))</f>
        <v>0</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2.4087499999999999</v>
      </c>
      <c r="Q34" s="266">
        <v>2.4587500000000002</v>
      </c>
      <c r="R34" s="266">
        <v>0</v>
      </c>
      <c r="S34" s="266">
        <v>0</v>
      </c>
      <c r="T34" s="266">
        <f>_xll.qlMidEquivalent($P34,$Q34,$R34,$S34)</f>
        <v>2.4337499999999999</v>
      </c>
      <c r="U34" s="30"/>
      <c r="V34" s="651">
        <v>2.4962499999999999</v>
      </c>
      <c r="W34" s="30"/>
      <c r="X34" s="458">
        <v>2.4337499999999999</v>
      </c>
      <c r="Y34" s="649">
        <f>_xll.qlSimpleQuoteSetValue(E34,X34/100,ISERROR(F34))</f>
        <v>0</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2.5487500000000001</v>
      </c>
      <c r="Q35" s="266">
        <v>2.5987499999999999</v>
      </c>
      <c r="R35" s="266">
        <v>0</v>
      </c>
      <c r="S35" s="266">
        <v>0</v>
      </c>
      <c r="T35" s="266">
        <f>_xll.qlMidEquivalent($P35,$Q35,$R35,$S35)</f>
        <v>2.57375</v>
      </c>
      <c r="U35" s="30"/>
      <c r="V35" s="651">
        <v>2.6325000000000003</v>
      </c>
      <c r="W35" s="30"/>
      <c r="X35" s="458">
        <v>2.57375</v>
      </c>
      <c r="Y35" s="649">
        <f>_xll.qlSimpleQuoteSetValue(E35,X35/100,ISERROR(F35))</f>
        <v>0</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2.6</v>
      </c>
      <c r="Q36" s="266">
        <v>2.65</v>
      </c>
      <c r="R36" s="266">
        <v>0</v>
      </c>
      <c r="S36" s="266">
        <v>0</v>
      </c>
      <c r="T36" s="266">
        <f>_xll.qlMidEquivalent($P36,$Q36,$R36,$S36)</f>
        <v>2.625</v>
      </c>
      <c r="U36" s="30"/>
      <c r="V36" s="651">
        <v>2.6862500000000002</v>
      </c>
      <c r="W36" s="30"/>
      <c r="X36" s="458">
        <v>2.625</v>
      </c>
      <c r="Y36" s="649">
        <f>_xll.qlSimpleQuoteSetValue(E36,X36/100,ISERROR(F36))</f>
        <v>0</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2.585</v>
      </c>
      <c r="Q37" s="266">
        <v>2.7149999999999999</v>
      </c>
      <c r="R37" s="266">
        <v>0</v>
      </c>
      <c r="S37" s="266">
        <v>0</v>
      </c>
      <c r="T37" s="266">
        <f>_xll.qlMidEquivalent($P37,$Q37,$R37,$S37)</f>
        <v>2.65</v>
      </c>
      <c r="U37" s="30"/>
      <c r="V37" s="651">
        <v>2.7112500000000002</v>
      </c>
      <c r="W37" s="30"/>
      <c r="X37" s="458">
        <v>2.65</v>
      </c>
      <c r="Y37" s="649">
        <f>_xll.qlSimpleQuoteSetValue(E37,X37/100,ISERROR(F37))</f>
        <v>0</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2.5924999999999998</v>
      </c>
      <c r="Q38" s="266">
        <v>2.7225000000000001</v>
      </c>
      <c r="R38" s="266">
        <v>0</v>
      </c>
      <c r="S38" s="266">
        <v>0</v>
      </c>
      <c r="T38" s="266">
        <f>_xll.qlMidEquivalent($P38,$Q38,$R38,$S38)</f>
        <v>2.6574999999999998</v>
      </c>
      <c r="U38" s="30"/>
      <c r="V38" s="651">
        <v>2.7212499999999999</v>
      </c>
      <c r="W38" s="30"/>
      <c r="X38" s="458">
        <v>2.6574999999999998</v>
      </c>
      <c r="Y38" s="649">
        <f>_xll.qlSimpleQuoteSetValue(E38,X38/100,ISERROR(F38))</f>
        <v>0</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2.6062500000000002</v>
      </c>
      <c r="Q39" s="266">
        <v>2.7362500000000001</v>
      </c>
      <c r="R39" s="266">
        <v>0</v>
      </c>
      <c r="S39" s="266">
        <v>0</v>
      </c>
      <c r="T39" s="266">
        <f>_xll.qlMidEquivalent($P39,$Q39,$R39,$S39)</f>
        <v>2.6712500000000001</v>
      </c>
      <c r="U39" s="30"/>
      <c r="V39" s="651">
        <v>2.7374999999999998</v>
      </c>
      <c r="W39" s="30"/>
      <c r="X39" s="458">
        <v>2.6712500000000001</v>
      </c>
      <c r="Y39" s="649">
        <f>_xll.qlSimpleQuoteSetValue(E39,X39/100,ISERROR(F39))</f>
        <v>0</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2.6287500000000001</v>
      </c>
      <c r="Q40" s="266">
        <v>2.75875</v>
      </c>
      <c r="R40" s="266">
        <v>0</v>
      </c>
      <c r="S40" s="266">
        <v>0</v>
      </c>
      <c r="T40" s="266">
        <f>_xll.qlMidEquivalent($P40,$Q40,$R40,$S40)</f>
        <v>2.6937500000000001</v>
      </c>
      <c r="U40" s="30"/>
      <c r="V40" s="652">
        <v>2.76125</v>
      </c>
      <c r="W40" s="30"/>
      <c r="X40" s="459">
        <v>2.6937500000000001</v>
      </c>
      <c r="Y40" s="649">
        <f>_xll.qlSimpleQuoteSetValue(E40,X40/100,ISERROR(F40))</f>
        <v>0</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7</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18:10:27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0.46124999999999999</v>
      </c>
      <c r="Q5" s="308">
        <v>0.56125000000000003</v>
      </c>
      <c r="R5" s="308">
        <v>0</v>
      </c>
      <c r="S5" s="308">
        <v>0</v>
      </c>
      <c r="T5" s="384">
        <f>_xll.qlMidSafe($P5,$Q5)</f>
        <v>0.51124999999999998</v>
      </c>
      <c r="U5" s="260"/>
      <c r="V5" s="267">
        <v>0.51</v>
      </c>
      <c r="W5" s="260"/>
      <c r="X5" s="458">
        <f t="array" ref="X5:X15">QuoteLive</f>
        <v>0.51124999999999998</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0.47249999999999998</v>
      </c>
      <c r="Q6" s="308">
        <v>0.57250000000000001</v>
      </c>
      <c r="R6" s="308">
        <v>0</v>
      </c>
      <c r="S6" s="308">
        <v>0</v>
      </c>
      <c r="T6" s="384">
        <f>_xll.qlMidSafe($P6,$Q6)</f>
        <v>0.52249999999999996</v>
      </c>
      <c r="U6" s="260"/>
      <c r="V6" s="267">
        <v>0.52249999999999996</v>
      </c>
      <c r="W6" s="260"/>
      <c r="X6" s="458">
        <v>0.52249999999999996</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0.48625000000000002</v>
      </c>
      <c r="Q7" s="308">
        <v>0.58625000000000005</v>
      </c>
      <c r="R7" s="308">
        <v>0</v>
      </c>
      <c r="S7" s="308">
        <v>0</v>
      </c>
      <c r="T7" s="384">
        <f>_xll.qlMidSafe($P7,$Q7)</f>
        <v>0.53625</v>
      </c>
      <c r="U7" s="260"/>
      <c r="V7" s="267">
        <v>0.53749999999999998</v>
      </c>
      <c r="W7" s="260"/>
      <c r="X7" s="458">
        <v>0.53625</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0.50749999999999995</v>
      </c>
      <c r="Q8" s="308">
        <v>0.60750000000000004</v>
      </c>
      <c r="R8" s="308">
        <v>0</v>
      </c>
      <c r="S8" s="308">
        <v>0</v>
      </c>
      <c r="T8" s="384">
        <f>_xll.qlMidSafe($P8,$Q8)</f>
        <v>0.5575</v>
      </c>
      <c r="U8" s="260"/>
      <c r="V8" s="267">
        <v>0.56125000000000003</v>
      </c>
      <c r="W8" s="260"/>
      <c r="X8" s="458">
        <v>0.5575</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0.52500000000000002</v>
      </c>
      <c r="Q9" s="308">
        <v>0.625</v>
      </c>
      <c r="R9" s="308">
        <v>0</v>
      </c>
      <c r="S9" s="308">
        <v>0</v>
      </c>
      <c r="T9" s="384">
        <f>_xll.qlMidSafe($P9,$Q9)</f>
        <v>0.57499999999999996</v>
      </c>
      <c r="U9" s="260"/>
      <c r="V9" s="267">
        <v>0.58250000000000002</v>
      </c>
      <c r="W9" s="260"/>
      <c r="X9" s="458">
        <v>0.57499999999999996</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0.54874999999999996</v>
      </c>
      <c r="Q10" s="308">
        <v>0.64875000000000005</v>
      </c>
      <c r="R10" s="308">
        <v>0</v>
      </c>
      <c r="S10" s="308">
        <v>0</v>
      </c>
      <c r="T10" s="384">
        <f>_xll.qlMidSafe($P10,$Q10)</f>
        <v>0.59875</v>
      </c>
      <c r="U10" s="260"/>
      <c r="V10" s="267">
        <v>0.6087499999999999</v>
      </c>
      <c r="W10" s="260"/>
      <c r="X10" s="458">
        <v>0.59875</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0.57125000000000004</v>
      </c>
      <c r="Q11" s="308">
        <v>0.67125000000000001</v>
      </c>
      <c r="R11" s="308">
        <v>0</v>
      </c>
      <c r="S11" s="308">
        <v>0</v>
      </c>
      <c r="T11" s="384">
        <f>_xll.qlMidSafe($P11,$Q11)</f>
        <v>0.62125000000000008</v>
      </c>
      <c r="U11" s="260"/>
      <c r="V11" s="267">
        <v>0.63500000000000001</v>
      </c>
      <c r="W11" s="260"/>
      <c r="X11" s="458">
        <v>0.62125000000000008</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0.59875</v>
      </c>
      <c r="Q12" s="308">
        <v>0.69874999999999998</v>
      </c>
      <c r="R12" s="308">
        <v>0</v>
      </c>
      <c r="S12" s="308">
        <v>0</v>
      </c>
      <c r="T12" s="384">
        <f>_xll.qlMidSafe($P12,$Q12)</f>
        <v>0.64874999999999994</v>
      </c>
      <c r="U12" s="260"/>
      <c r="V12" s="267">
        <v>0.66625000000000001</v>
      </c>
      <c r="W12" s="260"/>
      <c r="X12" s="458">
        <v>0.64874999999999994</v>
      </c>
      <c r="Y12" s="265">
        <f>_xll.qlSimpleQuoteSetValue(F12,X12/100,Trigger)</f>
        <v>-1.2499999999999491E-5</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0.62875000000000003</v>
      </c>
      <c r="Q13" s="308">
        <v>0.72875000000000001</v>
      </c>
      <c r="R13" s="308">
        <v>0</v>
      </c>
      <c r="S13" s="308">
        <v>0</v>
      </c>
      <c r="T13" s="384">
        <f>_xll.qlMidSafe($P13,$Q13)</f>
        <v>0.67874999999999996</v>
      </c>
      <c r="U13" s="260"/>
      <c r="V13" s="267">
        <v>0.69750000000000001</v>
      </c>
      <c r="W13" s="260"/>
      <c r="X13" s="458">
        <v>0.67874999999999996</v>
      </c>
      <c r="Y13" s="265">
        <f>_xll.qlSimpleQuoteSetValue(F13,X13/100,Trigger)</f>
        <v>-1.2500000000000358E-5</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0.65500000000000003</v>
      </c>
      <c r="Q14" s="308">
        <v>0.755</v>
      </c>
      <c r="R14" s="308">
        <v>0</v>
      </c>
      <c r="S14" s="308">
        <v>0</v>
      </c>
      <c r="T14" s="384">
        <f>_xll.qlMidSafe($P14,$Q14)</f>
        <v>0.70500000000000007</v>
      </c>
      <c r="U14" s="260"/>
      <c r="V14" s="267">
        <v>0.72750000000000004</v>
      </c>
      <c r="W14" s="260"/>
      <c r="X14" s="458">
        <v>0.70500000000000007</v>
      </c>
      <c r="Y14" s="265">
        <f>_xll.qlSimpleQuoteSetValue(F14,X14/100,Trigger)</f>
        <v>-2.4999999999999849E-5</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0.68500000000000005</v>
      </c>
      <c r="Q15" s="304">
        <v>0.78500000000000003</v>
      </c>
      <c r="R15" s="304">
        <v>0</v>
      </c>
      <c r="S15" s="304">
        <v>0</v>
      </c>
      <c r="T15" s="382">
        <f>_xll.qlMidSafe($P15,$Q15)</f>
        <v>0.7350000000000001</v>
      </c>
      <c r="U15" s="260"/>
      <c r="V15" s="261">
        <v>0.76124999999999998</v>
      </c>
      <c r="W15" s="260"/>
      <c r="X15" s="459">
        <v>0.7350000000000001</v>
      </c>
      <c r="Y15" s="258">
        <f>_xll.qlSimpleQuoteSetValue(F15,X15/100,Trigger)</f>
        <v>-1.2500000000000358E-5</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6</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18:10:27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0.93500000000000005</v>
      </c>
      <c r="Q5" s="308">
        <v>0.95499999999999996</v>
      </c>
      <c r="R5" s="308">
        <v>0</v>
      </c>
      <c r="S5" s="308">
        <v>0</v>
      </c>
      <c r="T5" s="384">
        <f>_xll.qlMidSafe($P5,$Q5)</f>
        <v>0.94500000000000006</v>
      </c>
      <c r="U5" s="260"/>
      <c r="V5" s="383">
        <v>0.99</v>
      </c>
      <c r="W5" s="260"/>
      <c r="X5" s="458">
        <f t="array" ref="X5:X11">QuoteLive</f>
        <v>0.94500000000000006</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1.1299999999999999</v>
      </c>
      <c r="Q6" s="308">
        <v>1.1499999999999999</v>
      </c>
      <c r="R6" s="308">
        <v>0</v>
      </c>
      <c r="S6" s="308">
        <v>0</v>
      </c>
      <c r="T6" s="384">
        <f>_xll.qlMidSafe($P6,$Q6)</f>
        <v>1.1399999999999999</v>
      </c>
      <c r="U6" s="260"/>
      <c r="V6" s="383">
        <v>1.1950000000000001</v>
      </c>
      <c r="W6" s="260"/>
      <c r="X6" s="458">
        <v>1.1399999999999999</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1.33</v>
      </c>
      <c r="Q7" s="308">
        <v>1.35</v>
      </c>
      <c r="R7" s="308">
        <v>0</v>
      </c>
      <c r="S7" s="308">
        <v>0</v>
      </c>
      <c r="T7" s="384">
        <f>_xll.qlMidSafe($P7,$Q7)</f>
        <v>1.34</v>
      </c>
      <c r="U7" s="260"/>
      <c r="V7" s="383">
        <v>1.395</v>
      </c>
      <c r="W7" s="260"/>
      <c r="X7" s="458">
        <v>1.34</v>
      </c>
      <c r="Y7" s="265">
        <f>_xll.qlSimpleQuoteSetValue(F7,X7/100,Trigger)</f>
        <v>-4.9999999999999697E-5</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1.5349999999999999</v>
      </c>
      <c r="Q8" s="308">
        <v>1.5549999999999999</v>
      </c>
      <c r="R8" s="308">
        <v>0</v>
      </c>
      <c r="S8" s="308">
        <v>0</v>
      </c>
      <c r="T8" s="384">
        <f>_xll.qlMidSafe($P8,$Q8)</f>
        <v>1.5449999999999999</v>
      </c>
      <c r="U8" s="260"/>
      <c r="V8" s="383">
        <v>1.595</v>
      </c>
      <c r="W8" s="260"/>
      <c r="X8" s="458">
        <v>1.5449999999999999</v>
      </c>
      <c r="Y8" s="265">
        <f>_xll.qlSimpleQuoteSetValue(F8,X8/100,Trigger)</f>
        <v>0</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1.325</v>
      </c>
      <c r="Q9" s="308">
        <v>1.345</v>
      </c>
      <c r="R9" s="308">
        <v>0</v>
      </c>
      <c r="S9" s="308">
        <v>0</v>
      </c>
      <c r="T9" s="384">
        <f>_xll.qlMidSafe($P9,$Q9)</f>
        <v>1.335</v>
      </c>
      <c r="U9" s="260"/>
      <c r="V9" s="383">
        <v>1.385</v>
      </c>
      <c r="W9" s="260"/>
      <c r="X9" s="458">
        <v>1.335</v>
      </c>
      <c r="Y9" s="265">
        <f>_xll.qlSimpleQuoteSetValue(F9,X9/100,Trigger)</f>
        <v>-5.0000000000001432E-5</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1.5049999999999999</v>
      </c>
      <c r="Q10" s="308">
        <v>1.5249999999999999</v>
      </c>
      <c r="R10" s="308">
        <v>0</v>
      </c>
      <c r="S10" s="308">
        <v>0</v>
      </c>
      <c r="T10" s="384">
        <f>_xll.qlMidSafe($P10,$Q10)</f>
        <v>1.5149999999999999</v>
      </c>
      <c r="U10" s="260"/>
      <c r="V10" s="383">
        <v>1.56</v>
      </c>
      <c r="W10" s="260"/>
      <c r="X10" s="458">
        <v>1.5149999999999999</v>
      </c>
      <c r="Y10" s="265">
        <f>_xll.qlSimpleQuoteSetValue(F10,X10/100,Trigger)</f>
        <v>0</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18</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18:10:27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320</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320</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320</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320</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320</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320</v>
      </c>
      <c r="Q7" s="307" t="s">
        <v>91</v>
      </c>
      <c r="R7" s="307" t="str">
        <f t="shared" si="1"/>
        <v>GBPSM3L1Y</v>
      </c>
      <c r="S7" s="307" t="str">
        <v>GBPSM3L1Y=ICAP</v>
      </c>
      <c r="T7" s="308">
        <v>0.76500000000000001</v>
      </c>
      <c r="U7" s="308">
        <v>0.80500000000000005</v>
      </c>
      <c r="V7" s="308">
        <v>0</v>
      </c>
      <c r="W7" s="308">
        <v>0</v>
      </c>
      <c r="X7" s="268">
        <f>_xll.qlMidSafe($T7,$U7)</f>
        <v>0.78500000000000003</v>
      </c>
      <c r="Y7" s="260"/>
      <c r="Z7" s="267">
        <v>0.81099999999999994</v>
      </c>
      <c r="AA7" s="260"/>
      <c r="AB7" s="458">
        <v>0.78500000000000003</v>
      </c>
      <c r="AC7" s="265">
        <f>_xll.qlSimpleQuoteSetValue(F7,AB7/100,Trigger)</f>
        <v>0</v>
      </c>
      <c r="AD7" s="160"/>
      <c r="AE7" s="17"/>
      <c r="AF7" s="149" t="s">
        <v>87</v>
      </c>
      <c r="AG7" s="35" t="s">
        <v>178</v>
      </c>
      <c r="AH7" s="34" t="s">
        <v>91</v>
      </c>
      <c r="AI7" s="17"/>
    </row>
    <row r="8" spans="1:35" x14ac:dyDescent="0.2">
      <c r="A8" s="71"/>
      <c r="B8" s="139" t="s">
        <v>101</v>
      </c>
      <c r="C8" s="28" t="s">
        <v>320</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320</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320</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320</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320</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320</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320</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320</v>
      </c>
      <c r="Q11" s="307" t="s">
        <v>91</v>
      </c>
      <c r="R11" s="307" t="str">
        <f t="shared" si="1"/>
        <v>GBPSM3L2Y</v>
      </c>
      <c r="S11" s="307" t="str">
        <v>GBPSM3L2Y=ICAP</v>
      </c>
      <c r="T11" s="308">
        <v>1.147</v>
      </c>
      <c r="U11" s="308">
        <v>1.1870000000000001</v>
      </c>
      <c r="V11" s="308">
        <v>0</v>
      </c>
      <c r="W11" s="308">
        <v>0</v>
      </c>
      <c r="X11" s="268">
        <f>_xll.qlMidSafe($T11,$U11)</f>
        <v>1.167</v>
      </c>
      <c r="Y11" s="260"/>
      <c r="Z11" s="267">
        <v>1.1970000000000001</v>
      </c>
      <c r="AA11" s="260"/>
      <c r="AB11" s="458">
        <v>1.167</v>
      </c>
      <c r="AC11" s="265">
        <f>_xll.qlSimpleQuoteSetValue(F11,AB11/100,Trigger)</f>
        <v>0</v>
      </c>
      <c r="AD11" s="160"/>
      <c r="AE11" s="17"/>
      <c r="AF11" s="17"/>
      <c r="AG11" s="17"/>
      <c r="AH11" s="17"/>
      <c r="AI11" s="17"/>
    </row>
    <row r="12" spans="1:35" ht="15" x14ac:dyDescent="0.25">
      <c r="A12" s="71"/>
      <c r="B12" s="139" t="s">
        <v>75</v>
      </c>
      <c r="C12" s="28" t="s">
        <v>320</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320</v>
      </c>
      <c r="Q12" s="388" t="s">
        <v>91</v>
      </c>
      <c r="R12" s="307" t="str">
        <f t="shared" si="1"/>
        <v>GBPSM3L3Y</v>
      </c>
      <c r="S12" s="307" t="str">
        <v>GBPSM3L3Y=ICAP</v>
      </c>
      <c r="T12" s="308">
        <v>1.4750000000000001</v>
      </c>
      <c r="U12" s="308">
        <v>1.5149999999999999</v>
      </c>
      <c r="V12" s="308">
        <v>0</v>
      </c>
      <c r="W12" s="308">
        <v>0</v>
      </c>
      <c r="X12" s="268">
        <f>_xll.qlMidSafe($T12,$U12)</f>
        <v>1.4950000000000001</v>
      </c>
      <c r="Y12" s="260"/>
      <c r="Z12" s="267">
        <v>1.532</v>
      </c>
      <c r="AA12" s="260"/>
      <c r="AB12" s="458">
        <v>1.4950000000000001</v>
      </c>
      <c r="AC12" s="265">
        <f>_xll.qlSimpleQuoteSetValue(F12,AB12/100,Trigger)</f>
        <v>0</v>
      </c>
      <c r="AD12" s="160"/>
      <c r="AE12" s="17"/>
      <c r="AF12" s="17"/>
      <c r="AG12" s="17"/>
      <c r="AH12" s="17"/>
      <c r="AI12" s="17"/>
    </row>
    <row r="13" spans="1:35" x14ac:dyDescent="0.2">
      <c r="A13" s="71"/>
      <c r="B13" s="139" t="s">
        <v>74</v>
      </c>
      <c r="C13" s="28" t="s">
        <v>320</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320</v>
      </c>
      <c r="Q13" s="388" t="s">
        <v>91</v>
      </c>
      <c r="R13" s="307" t="str">
        <f t="shared" si="1"/>
        <v>GBPSM3L4Y</v>
      </c>
      <c r="S13" s="307" t="str">
        <v>GBPSM3L4Y=ICAP</v>
      </c>
      <c r="T13" s="308">
        <v>1.7090000000000001</v>
      </c>
      <c r="U13" s="308">
        <v>1.7589999999999999</v>
      </c>
      <c r="V13" s="308">
        <v>0</v>
      </c>
      <c r="W13" s="308">
        <v>0</v>
      </c>
      <c r="X13" s="268">
        <f>_xll.qlMidSafe($T13,$U13)</f>
        <v>1.734</v>
      </c>
      <c r="Y13" s="260"/>
      <c r="Z13" s="267">
        <v>1.7839999999999998</v>
      </c>
      <c r="AA13" s="260"/>
      <c r="AB13" s="458">
        <v>1.734</v>
      </c>
      <c r="AC13" s="265">
        <f>_xll.qlSimpleQuoteSetValue(F13,AB13/100,Trigger)</f>
        <v>9.9999999999995925E-6</v>
      </c>
      <c r="AD13" s="160"/>
      <c r="AE13" s="17"/>
      <c r="AF13" s="17"/>
      <c r="AG13" s="17"/>
      <c r="AH13" s="17"/>
      <c r="AI13" s="17"/>
    </row>
    <row r="14" spans="1:35" x14ac:dyDescent="0.2">
      <c r="A14" s="71"/>
      <c r="B14" s="139" t="s">
        <v>73</v>
      </c>
      <c r="C14" s="28" t="s">
        <v>320</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320</v>
      </c>
      <c r="Q14" s="388" t="s">
        <v>91</v>
      </c>
      <c r="R14" s="307" t="str">
        <f t="shared" si="1"/>
        <v>GBPSM3L5Y</v>
      </c>
      <c r="S14" s="307" t="str">
        <v>GBPSM3L5Y=ICAP</v>
      </c>
      <c r="T14" s="308">
        <v>1.877</v>
      </c>
      <c r="U14" s="308">
        <v>1.927</v>
      </c>
      <c r="V14" s="308">
        <v>0</v>
      </c>
      <c r="W14" s="308">
        <v>0</v>
      </c>
      <c r="X14" s="268">
        <f>_xll.qlMidSafe($T14,$U14)</f>
        <v>1.9020000000000001</v>
      </c>
      <c r="Y14" s="260"/>
      <c r="Z14" s="267">
        <v>1.9630000000000001</v>
      </c>
      <c r="AA14" s="260"/>
      <c r="AB14" s="458">
        <v>1.9020000000000001</v>
      </c>
      <c r="AC14" s="265">
        <f>_xll.qlSimpleQuoteSetValue(F14,AB14/100,Trigger)</f>
        <v>0</v>
      </c>
      <c r="AD14" s="160"/>
      <c r="AE14" s="17"/>
      <c r="AF14" s="17"/>
      <c r="AG14" s="17"/>
      <c r="AH14" s="17"/>
      <c r="AI14" s="17"/>
    </row>
    <row r="15" spans="1:35" x14ac:dyDescent="0.2">
      <c r="A15" s="71"/>
      <c r="B15" s="139" t="s">
        <v>72</v>
      </c>
      <c r="C15" s="28" t="s">
        <v>320</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320</v>
      </c>
      <c r="Q15" s="388" t="s">
        <v>91</v>
      </c>
      <c r="R15" s="307" t="str">
        <f t="shared" si="1"/>
        <v>GBPSM3L6Y</v>
      </c>
      <c r="S15" s="307" t="str">
        <v>GBPSM3L6Y=ICAP</v>
      </c>
      <c r="T15" s="308">
        <v>2.0089999999999999</v>
      </c>
      <c r="U15" s="308">
        <v>2.0590000000000002</v>
      </c>
      <c r="V15" s="308">
        <v>0</v>
      </c>
      <c r="W15" s="308">
        <v>0</v>
      </c>
      <c r="X15" s="268">
        <f>_xll.qlMidSafe($T15,$U15)</f>
        <v>2.0339999999999998</v>
      </c>
      <c r="Y15" s="260"/>
      <c r="Z15" s="267">
        <v>2.1</v>
      </c>
      <c r="AA15" s="260"/>
      <c r="AB15" s="458">
        <v>2.0339999999999998</v>
      </c>
      <c r="AC15" s="265">
        <f>_xll.qlSimpleQuoteSetValue(F15,AB15/100,Trigger)</f>
        <v>0</v>
      </c>
      <c r="AD15" s="160"/>
      <c r="AE15" s="17"/>
      <c r="AF15" s="17"/>
      <c r="AG15" s="17"/>
      <c r="AH15" s="17"/>
      <c r="AI15" s="17"/>
    </row>
    <row r="16" spans="1:35" x14ac:dyDescent="0.2">
      <c r="A16" s="71"/>
      <c r="B16" s="139" t="s">
        <v>71</v>
      </c>
      <c r="C16" s="28" t="s">
        <v>320</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320</v>
      </c>
      <c r="Q16" s="388" t="s">
        <v>91</v>
      </c>
      <c r="R16" s="307" t="str">
        <f t="shared" si="1"/>
        <v>GBPSM3L7Y</v>
      </c>
      <c r="S16" s="307" t="str">
        <v>GBPSM3L7Y=ICAP</v>
      </c>
      <c r="T16" s="308">
        <v>2.117</v>
      </c>
      <c r="U16" s="308">
        <v>2.1669999999999998</v>
      </c>
      <c r="V16" s="308">
        <v>0</v>
      </c>
      <c r="W16" s="308">
        <v>0</v>
      </c>
      <c r="X16" s="268">
        <f>_xll.qlMidSafe($T16,$U16)</f>
        <v>2.1419999999999999</v>
      </c>
      <c r="Y16" s="260"/>
      <c r="Z16" s="267">
        <v>2.21</v>
      </c>
      <c r="AA16" s="260"/>
      <c r="AB16" s="458">
        <v>2.1419999999999999</v>
      </c>
      <c r="AC16" s="265">
        <f>_xll.qlSimpleQuoteSetValue(F16,AB16/100,Trigger)</f>
        <v>0</v>
      </c>
      <c r="AD16" s="160"/>
      <c r="AE16" s="17"/>
      <c r="AF16" s="17"/>
      <c r="AG16" s="17"/>
      <c r="AH16" s="17"/>
      <c r="AI16" s="17"/>
    </row>
    <row r="17" spans="1:35" x14ac:dyDescent="0.2">
      <c r="A17" s="71"/>
      <c r="B17" s="139" t="s">
        <v>70</v>
      </c>
      <c r="C17" s="28" t="s">
        <v>320</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320</v>
      </c>
      <c r="Q17" s="388" t="s">
        <v>91</v>
      </c>
      <c r="R17" s="307" t="str">
        <f t="shared" si="1"/>
        <v>GBPSM3L8Y</v>
      </c>
      <c r="S17" s="307" t="str">
        <v>GBPSM3L8Y=ICAP</v>
      </c>
      <c r="T17" s="308">
        <v>2.2050000000000001</v>
      </c>
      <c r="U17" s="308">
        <v>2.2549999999999999</v>
      </c>
      <c r="V17" s="308">
        <v>0</v>
      </c>
      <c r="W17" s="308">
        <v>0</v>
      </c>
      <c r="X17" s="268">
        <f>_xll.qlMidSafe($T17,$U17)</f>
        <v>2.23</v>
      </c>
      <c r="Y17" s="260"/>
      <c r="Z17" s="267">
        <v>2.298</v>
      </c>
      <c r="AA17" s="260"/>
      <c r="AB17" s="458">
        <v>2.23</v>
      </c>
      <c r="AC17" s="265">
        <f>_xll.qlSimpleQuoteSetValue(F17,AB17/100,Trigger)</f>
        <v>0</v>
      </c>
      <c r="AD17" s="160"/>
      <c r="AE17" s="17"/>
      <c r="AF17" s="17"/>
      <c r="AG17" s="17"/>
      <c r="AH17" s="17"/>
      <c r="AI17" s="17"/>
    </row>
    <row r="18" spans="1:35" x14ac:dyDescent="0.2">
      <c r="A18" s="71"/>
      <c r="B18" s="139" t="s">
        <v>69</v>
      </c>
      <c r="C18" s="28" t="s">
        <v>320</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320</v>
      </c>
      <c r="Q18" s="388" t="s">
        <v>91</v>
      </c>
      <c r="R18" s="307" t="str">
        <f t="shared" si="1"/>
        <v>GBPSM3L9Y</v>
      </c>
      <c r="S18" s="307" t="str">
        <v>GBPSM3L9Y=ICAP</v>
      </c>
      <c r="T18" s="308">
        <v>2.2810000000000001</v>
      </c>
      <c r="U18" s="308">
        <v>2.331</v>
      </c>
      <c r="V18" s="308">
        <v>0</v>
      </c>
      <c r="W18" s="308">
        <v>0</v>
      </c>
      <c r="X18" s="268">
        <f>_xll.qlMidSafe($T18,$U18)</f>
        <v>2.306</v>
      </c>
      <c r="Y18" s="260"/>
      <c r="Z18" s="267">
        <v>2.3759999999999999</v>
      </c>
      <c r="AA18" s="260"/>
      <c r="AB18" s="458">
        <v>2.306</v>
      </c>
      <c r="AC18" s="265">
        <f>_xll.qlSimpleQuoteSetValue(F18,AB18/100,Trigger)</f>
        <v>0</v>
      </c>
      <c r="AD18" s="160"/>
      <c r="AE18" s="17"/>
      <c r="AF18" s="17"/>
      <c r="AG18" s="17"/>
      <c r="AH18" s="17"/>
      <c r="AI18" s="17"/>
    </row>
    <row r="19" spans="1:35" x14ac:dyDescent="0.2">
      <c r="A19" s="71"/>
      <c r="B19" s="139" t="s">
        <v>68</v>
      </c>
      <c r="C19" s="28" t="s">
        <v>320</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320</v>
      </c>
      <c r="Q19" s="388" t="s">
        <v>91</v>
      </c>
      <c r="R19" s="307" t="str">
        <f t="shared" si="1"/>
        <v>GBPSM3L10Y</v>
      </c>
      <c r="S19" s="307" t="str">
        <v>GBPSM3L10Y=ICAP</v>
      </c>
      <c r="T19" s="308">
        <v>2.347</v>
      </c>
      <c r="U19" s="308">
        <v>2.3969999999999998</v>
      </c>
      <c r="V19" s="308">
        <v>0</v>
      </c>
      <c r="W19" s="308">
        <v>0</v>
      </c>
      <c r="X19" s="268">
        <f>_xll.qlMidSafe($T19,$U19)</f>
        <v>2.3719999999999999</v>
      </c>
      <c r="Y19" s="260"/>
      <c r="Z19" s="267">
        <v>2.4459999999999997</v>
      </c>
      <c r="AA19" s="260"/>
      <c r="AB19" s="458">
        <v>2.3719999999999999</v>
      </c>
      <c r="AC19" s="265">
        <f>_xll.qlSimpleQuoteSetValue(F19,AB19/100,Trigger)</f>
        <v>0</v>
      </c>
      <c r="AD19" s="160"/>
      <c r="AE19" s="17"/>
      <c r="AF19" s="17"/>
      <c r="AG19" s="17"/>
      <c r="AH19" s="17"/>
      <c r="AI19" s="17"/>
    </row>
    <row r="20" spans="1:35" x14ac:dyDescent="0.2">
      <c r="A20" s="71"/>
      <c r="B20" s="139" t="s">
        <v>67</v>
      </c>
      <c r="C20" s="28" t="s">
        <v>320</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320</v>
      </c>
      <c r="Q20" s="388" t="s">
        <v>91</v>
      </c>
      <c r="R20" s="307" t="str">
        <f t="shared" si="1"/>
        <v>GBPSM3L11Y</v>
      </c>
      <c r="S20" s="307" t="str">
        <v>GBPSM3L11Y=ICAP</v>
      </c>
      <c r="T20" s="308">
        <v>2.4</v>
      </c>
      <c r="U20" s="308">
        <v>2.4700000000000002</v>
      </c>
      <c r="V20" s="308">
        <v>0</v>
      </c>
      <c r="W20" s="308">
        <v>0</v>
      </c>
      <c r="X20" s="268">
        <f>_xll.qlMidSafe($T20,$U20)</f>
        <v>2.4350000000000001</v>
      </c>
      <c r="Y20" s="260"/>
      <c r="Z20" s="267">
        <v>2.508</v>
      </c>
      <c r="AA20" s="260"/>
      <c r="AB20" s="458">
        <v>2.4350000000000001</v>
      </c>
      <c r="AC20" s="265">
        <f>_xll.qlSimpleQuoteSetValue(F20,AB20/100,Trigger)</f>
        <v>0</v>
      </c>
      <c r="AD20" s="160"/>
      <c r="AE20" s="17"/>
      <c r="AF20" s="17"/>
      <c r="AG20" s="17"/>
      <c r="AH20" s="17"/>
      <c r="AI20" s="17"/>
    </row>
    <row r="21" spans="1:35" x14ac:dyDescent="0.2">
      <c r="A21" s="71"/>
      <c r="B21" s="139" t="s">
        <v>66</v>
      </c>
      <c r="C21" s="28" t="s">
        <v>320</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320</v>
      </c>
      <c r="Q21" s="388" t="s">
        <v>91</v>
      </c>
      <c r="R21" s="307" t="str">
        <f t="shared" si="1"/>
        <v>GBPSM3L12Y</v>
      </c>
      <c r="S21" s="307" t="str">
        <v>GBPSM3L12Y=ICAP</v>
      </c>
      <c r="T21" s="308">
        <v>2.456</v>
      </c>
      <c r="U21" s="308">
        <v>2.5259999999999998</v>
      </c>
      <c r="V21" s="308">
        <v>0</v>
      </c>
      <c r="W21" s="308">
        <v>0</v>
      </c>
      <c r="X21" s="268">
        <f>_xll.qlMidSafe($T21,$U21)</f>
        <v>2.4909999999999997</v>
      </c>
      <c r="Y21" s="260"/>
      <c r="Z21" s="267">
        <v>2.5640000000000001</v>
      </c>
      <c r="AA21" s="260"/>
      <c r="AB21" s="458">
        <v>2.4909999999999997</v>
      </c>
      <c r="AC21" s="265">
        <f>_xll.qlSimpleQuoteSetValue(F21,AB21/100,Trigger)</f>
        <v>0</v>
      </c>
      <c r="AD21" s="160"/>
      <c r="AE21" s="17"/>
      <c r="AF21" s="17"/>
      <c r="AG21" s="17"/>
      <c r="AH21" s="17"/>
      <c r="AI21" s="17"/>
    </row>
    <row r="22" spans="1:35" x14ac:dyDescent="0.2">
      <c r="A22" s="71"/>
      <c r="B22" s="139" t="s">
        <v>65</v>
      </c>
      <c r="C22" s="28" t="s">
        <v>320</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320</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320</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320</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320</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320</v>
      </c>
      <c r="Q24" s="388" t="s">
        <v>91</v>
      </c>
      <c r="R24" s="307" t="str">
        <f t="shared" si="1"/>
        <v>GBPSM3L15Y</v>
      </c>
      <c r="S24" s="307" t="str">
        <v>GBPSM3L15Y=ICAP</v>
      </c>
      <c r="T24" s="308">
        <v>2.5720000000000001</v>
      </c>
      <c r="U24" s="308">
        <v>2.6619999999999999</v>
      </c>
      <c r="V24" s="308">
        <v>0</v>
      </c>
      <c r="W24" s="308">
        <v>0</v>
      </c>
      <c r="X24" s="268">
        <f>_xll.qlMidSafe($T24,$U24)</f>
        <v>2.617</v>
      </c>
      <c r="Y24" s="260"/>
      <c r="Z24" s="267">
        <v>2.69</v>
      </c>
      <c r="AA24" s="260"/>
      <c r="AB24" s="458">
        <v>2.617</v>
      </c>
      <c r="AC24" s="265">
        <f>_xll.qlSimpleQuoteSetValue(F24,AB24/100,Trigger)</f>
        <v>0</v>
      </c>
      <c r="AD24" s="160"/>
      <c r="AE24" s="17"/>
      <c r="AF24" s="17"/>
      <c r="AG24" s="17"/>
      <c r="AH24" s="17"/>
      <c r="AI24" s="17"/>
    </row>
    <row r="25" spans="1:35" x14ac:dyDescent="0.2">
      <c r="A25" s="71"/>
      <c r="B25" s="139" t="s">
        <v>62</v>
      </c>
      <c r="C25" s="28" t="s">
        <v>320</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320</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320</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320</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320</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320</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320</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320</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320</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320</v>
      </c>
      <c r="Q29" s="388" t="s">
        <v>91</v>
      </c>
      <c r="R29" s="307" t="str">
        <f t="shared" si="1"/>
        <v>GBPSM3L20Y</v>
      </c>
      <c r="S29" s="307" t="str">
        <v>GBPSM3L20Y=ICAP</v>
      </c>
      <c r="T29" s="308">
        <v>2.673</v>
      </c>
      <c r="U29" s="308">
        <v>2.8029999999999999</v>
      </c>
      <c r="V29" s="308">
        <v>0</v>
      </c>
      <c r="W29" s="308">
        <v>0</v>
      </c>
      <c r="X29" s="268">
        <f>_xll.qlMidSafe($T29,$U29)</f>
        <v>2.738</v>
      </c>
      <c r="Y29" s="260"/>
      <c r="Z29" s="267">
        <v>2.8069999999999999</v>
      </c>
      <c r="AA29" s="260"/>
      <c r="AB29" s="458">
        <v>2.738</v>
      </c>
      <c r="AC29" s="265">
        <f>_xll.qlSimpleQuoteSetValue(F29,AB29/100,Trigger)</f>
        <v>0</v>
      </c>
      <c r="AD29" s="160"/>
      <c r="AE29" s="17"/>
      <c r="AF29" s="17"/>
      <c r="AG29" s="17"/>
      <c r="AH29" s="17"/>
      <c r="AI29" s="17"/>
    </row>
    <row r="30" spans="1:35" x14ac:dyDescent="0.2">
      <c r="A30" s="71"/>
      <c r="B30" s="139" t="s">
        <v>57</v>
      </c>
      <c r="C30" s="28" t="s">
        <v>320</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320</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320</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320</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320</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320</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320</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320</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320</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320</v>
      </c>
      <c r="Q34" s="388" t="s">
        <v>91</v>
      </c>
      <c r="R34" s="307" t="str">
        <f t="shared" si="1"/>
        <v>GBPSM3L25Y</v>
      </c>
      <c r="S34" s="307" t="str">
        <v>GBPSM3L25Y=ICAP</v>
      </c>
      <c r="T34" s="308">
        <v>2.7090000000000001</v>
      </c>
      <c r="U34" s="308">
        <v>2.839</v>
      </c>
      <c r="V34" s="308">
        <v>0</v>
      </c>
      <c r="W34" s="308">
        <v>0</v>
      </c>
      <c r="X34" s="268">
        <f>_xll.qlMidSafe($T34,$U34)</f>
        <v>2.774</v>
      </c>
      <c r="Y34" s="260"/>
      <c r="Z34" s="267">
        <v>2.8449999999999998</v>
      </c>
      <c r="AA34" s="260"/>
      <c r="AB34" s="458">
        <v>2.774</v>
      </c>
      <c r="AC34" s="265">
        <f>_xll.qlSimpleQuoteSetValue(F34,AB34/100,Trigger)</f>
        <v>0</v>
      </c>
      <c r="AD34" s="160"/>
      <c r="AE34" s="17"/>
      <c r="AF34" s="17"/>
      <c r="AG34" s="17"/>
      <c r="AH34" s="17"/>
      <c r="AI34" s="17"/>
    </row>
    <row r="35" spans="1:35" x14ac:dyDescent="0.2">
      <c r="A35" s="71"/>
      <c r="B35" s="139" t="s">
        <v>52</v>
      </c>
      <c r="C35" s="28" t="s">
        <v>320</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320</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320</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320</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320</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320</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320</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320</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320</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320</v>
      </c>
      <c r="Q39" s="388" t="s">
        <v>91</v>
      </c>
      <c r="R39" s="307" t="str">
        <f t="shared" si="1"/>
        <v>GBPSM3L30Y</v>
      </c>
      <c r="S39" s="307" t="str">
        <v>GBPSM3L30Y=ICAP</v>
      </c>
      <c r="T39" s="308">
        <v>2.722</v>
      </c>
      <c r="U39" s="308">
        <v>2.8519999999999999</v>
      </c>
      <c r="V39" s="308">
        <v>0</v>
      </c>
      <c r="W39" s="308">
        <v>0</v>
      </c>
      <c r="X39" s="268">
        <f>_xll.qlMidSafe($T39,$U39)</f>
        <v>2.7869999999999999</v>
      </c>
      <c r="Y39" s="260"/>
      <c r="Z39" s="267">
        <v>2.859</v>
      </c>
      <c r="AA39" s="260"/>
      <c r="AB39" s="458">
        <v>2.7869999999999999</v>
      </c>
      <c r="AC39" s="265">
        <f>_xll.qlSimpleQuoteSetValue(F39,AB39/100,Trigger)</f>
        <v>0</v>
      </c>
      <c r="AD39" s="160"/>
      <c r="AE39" s="17"/>
      <c r="AF39" s="17"/>
      <c r="AG39" s="17"/>
      <c r="AH39" s="17"/>
      <c r="AI39" s="17"/>
    </row>
    <row r="40" spans="1:35" x14ac:dyDescent="0.2">
      <c r="A40" s="71"/>
      <c r="B40" s="139" t="s">
        <v>43</v>
      </c>
      <c r="C40" s="28" t="s">
        <v>320</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320</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320</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320</v>
      </c>
      <c r="Q41" s="388" t="s">
        <v>91</v>
      </c>
      <c r="R41" s="307" t="str">
        <f t="shared" si="1"/>
        <v>GBPSM3L40Y</v>
      </c>
      <c r="S41" s="307" t="str">
        <v>GBPSM3L40Y=ICAP</v>
      </c>
      <c r="T41" s="308">
        <v>2.6960000000000002</v>
      </c>
      <c r="U41" s="308">
        <v>2.8660000000000001</v>
      </c>
      <c r="V41" s="308">
        <v>0</v>
      </c>
      <c r="W41" s="308">
        <v>0</v>
      </c>
      <c r="X41" s="268">
        <f>_xll.qlMidSafe($T41,$U41)</f>
        <v>2.7810000000000001</v>
      </c>
      <c r="Y41" s="260"/>
      <c r="Z41" s="267">
        <v>2.855</v>
      </c>
      <c r="AA41" s="260"/>
      <c r="AB41" s="458">
        <v>2.7810000000000001</v>
      </c>
      <c r="AC41" s="265">
        <f>_xll.qlSimpleQuoteSetValue(F41,AB41/100,Trigger)</f>
        <v>0</v>
      </c>
      <c r="AD41" s="160"/>
      <c r="AE41" s="17"/>
      <c r="AF41" s="17"/>
      <c r="AG41" s="17"/>
      <c r="AH41" s="17"/>
      <c r="AI41" s="17"/>
    </row>
    <row r="42" spans="1:35" x14ac:dyDescent="0.2">
      <c r="A42" s="71"/>
      <c r="B42" s="139" t="s">
        <v>28</v>
      </c>
      <c r="C42" s="28" t="s">
        <v>320</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320</v>
      </c>
      <c r="Q42" s="388" t="s">
        <v>91</v>
      </c>
      <c r="R42" s="307" t="str">
        <f t="shared" si="1"/>
        <v>GBPSM3L50Y</v>
      </c>
      <c r="S42" s="307" t="str">
        <v>GBPSM3L50Y=ICAP</v>
      </c>
      <c r="T42" s="308">
        <v>2.7029999999999998</v>
      </c>
      <c r="U42" s="308">
        <v>2.8730000000000002</v>
      </c>
      <c r="V42" s="308">
        <v>0</v>
      </c>
      <c r="W42" s="308">
        <v>0</v>
      </c>
      <c r="X42" s="268">
        <f>_xll.qlMidSafe($T42,$U42)</f>
        <v>2.7880000000000003</v>
      </c>
      <c r="Y42" s="260"/>
      <c r="Z42" s="267">
        <v>2.863</v>
      </c>
      <c r="AA42" s="260"/>
      <c r="AB42" s="458">
        <v>2.7880000000000003</v>
      </c>
      <c r="AC42" s="265">
        <f>_xll.qlSimpleQuoteSetValue(F42,AB42/100,Trigger)</f>
        <v>0</v>
      </c>
      <c r="AD42" s="160"/>
      <c r="AE42" s="17"/>
      <c r="AF42" s="17"/>
      <c r="AG42" s="17"/>
      <c r="AH42" s="17"/>
      <c r="AI42" s="17"/>
    </row>
    <row r="43" spans="1:35" x14ac:dyDescent="0.2">
      <c r="A43" s="71"/>
      <c r="B43" s="139" t="s">
        <v>18</v>
      </c>
      <c r="C43" s="28" t="s">
        <v>320</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320</v>
      </c>
      <c r="Q43" s="387" t="s">
        <v>91</v>
      </c>
      <c r="R43" s="303" t="str">
        <f t="shared" si="1"/>
        <v>GBPSM3L60Y</v>
      </c>
      <c r="S43" s="303" t="str">
        <v>GBPSM3L60Y=ICAP</v>
      </c>
      <c r="T43" s="304">
        <v>2.7210000000000001</v>
      </c>
      <c r="U43" s="304">
        <v>2.891</v>
      </c>
      <c r="V43" s="304">
        <v>0</v>
      </c>
      <c r="W43" s="304">
        <v>0</v>
      </c>
      <c r="X43" s="262">
        <f>_xll.qlMidSafe($T43,$U43)</f>
        <v>2.806</v>
      </c>
      <c r="Y43" s="260"/>
      <c r="Z43" s="261">
        <v>2.8810000000000002</v>
      </c>
      <c r="AA43" s="260"/>
      <c r="AB43" s="459">
        <v>2.806</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19" priority="1" stopIfTrue="1" operator="greaterThan">
      <formula>0</formula>
    </cfRule>
    <cfRule type="cellIs" dxfId="18"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6</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18:10:27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0.60599999999999998</v>
      </c>
      <c r="U5" s="308">
        <v>0.63600000000000001</v>
      </c>
      <c r="V5" s="308">
        <v>0</v>
      </c>
      <c r="W5" s="308">
        <v>0</v>
      </c>
      <c r="X5" s="268">
        <f>_xll.qlMidSafe($T5,$U5)</f>
        <v>0.621</v>
      </c>
      <c r="Y5" s="260"/>
      <c r="Z5" s="267">
        <v>0.629</v>
      </c>
      <c r="AA5" s="260"/>
      <c r="AB5" s="458">
        <f t="array" ref="AB5:AB43">QuoteLive</f>
        <v>0.621</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0.68400000000000005</v>
      </c>
      <c r="U6" s="308">
        <v>0.71399999999999997</v>
      </c>
      <c r="V6" s="308">
        <v>0</v>
      </c>
      <c r="W6" s="308">
        <v>0</v>
      </c>
      <c r="X6" s="268">
        <f>_xll.qlMidSafe($T6,$U6)</f>
        <v>0.69900000000000007</v>
      </c>
      <c r="Y6" s="260"/>
      <c r="Z6" s="267">
        <v>0.71599999999999997</v>
      </c>
      <c r="AA6" s="260"/>
      <c r="AB6" s="458">
        <v>0.69900000000000007</v>
      </c>
      <c r="AC6" s="265">
        <f>_xll.qlSimpleQuoteSetValue(F6,AB6/100,Trigger)</f>
        <v>-9.9999999999987252E-6</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0.77300000000000002</v>
      </c>
      <c r="U7" s="308">
        <v>0.80300000000000005</v>
      </c>
      <c r="V7" s="308">
        <v>0</v>
      </c>
      <c r="W7" s="308">
        <v>0</v>
      </c>
      <c r="X7" s="268">
        <f>_xll.qlMidSafe($T7,$U7)</f>
        <v>0.78800000000000003</v>
      </c>
      <c r="Y7" s="260"/>
      <c r="Z7" s="267">
        <v>0.81400000000000006</v>
      </c>
      <c r="AA7" s="260"/>
      <c r="AB7" s="458">
        <v>0.78800000000000003</v>
      </c>
      <c r="AC7" s="265">
        <f>_xll.qlSimpleQuoteSetValue(F7,AB7/100,Trigger)</f>
        <v>-2.000000000000092E-5</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0.871</v>
      </c>
      <c r="U8" s="308">
        <v>0.90100000000000002</v>
      </c>
      <c r="V8" s="308">
        <v>0</v>
      </c>
      <c r="W8" s="308">
        <v>0</v>
      </c>
      <c r="X8" s="268">
        <f>_xll.qlMidSafe($T8,$U8)</f>
        <v>0.88600000000000001</v>
      </c>
      <c r="Y8" s="260"/>
      <c r="Z8" s="267">
        <v>0.91200000000000003</v>
      </c>
      <c r="AA8" s="260"/>
      <c r="AB8" s="458">
        <v>0.88600000000000001</v>
      </c>
      <c r="AC8" s="265">
        <f>_xll.qlSimpleQuoteSetValue(F8,AB8/100,Trigger)</f>
        <v>-2.000000000000092E-5</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0.96799999999999997</v>
      </c>
      <c r="U9" s="308">
        <v>0.998</v>
      </c>
      <c r="V9" s="308">
        <v>0</v>
      </c>
      <c r="W9" s="308">
        <v>0</v>
      </c>
      <c r="X9" s="268">
        <f>_xll.qlMidSafe($T9,$U9)</f>
        <v>0.98299999999999998</v>
      </c>
      <c r="Y9" s="260"/>
      <c r="Z9" s="267">
        <v>1.01</v>
      </c>
      <c r="AA9" s="260"/>
      <c r="AB9" s="458">
        <v>0.98299999999999998</v>
      </c>
      <c r="AC9" s="265">
        <f>_xll.qlSimpleQuoteSetValue(F9,AB9/100,Trigger)</f>
        <v>-1.9999999999999185E-5</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17" priority="1" stopIfTrue="1" operator="greaterThan">
      <formula>0</formula>
    </cfRule>
    <cfRule type="cellIs" dxfId="16"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20</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18:10:27</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1.0529999999999999</v>
      </c>
      <c r="U9" s="308">
        <v>1.093</v>
      </c>
      <c r="V9" s="308">
        <v>0</v>
      </c>
      <c r="W9" s="308">
        <v>0</v>
      </c>
      <c r="X9" s="384">
        <f>_xll.qlMidEquivalent($T9,$U9,$V9,$W9)</f>
        <v>1.073</v>
      </c>
      <c r="Y9" s="260"/>
      <c r="Z9" s="267">
        <v>1.0980000000000001</v>
      </c>
      <c r="AA9" s="260"/>
      <c r="AB9" s="458">
        <v>1.073</v>
      </c>
      <c r="AC9" s="676">
        <f>_xll.qlSimpleQuoteSetValue(F9,AB9/100,Trigger)</f>
        <v>-1.0000000000001327E-5</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1.242</v>
      </c>
      <c r="U11" s="308">
        <v>1.282</v>
      </c>
      <c r="V11" s="308">
        <v>0</v>
      </c>
      <c r="W11" s="308">
        <v>0</v>
      </c>
      <c r="X11" s="384">
        <f>_xll.qlMidEquivalent($T11,$U11,$V11,$W11)</f>
        <v>1.262</v>
      </c>
      <c r="Y11" s="260"/>
      <c r="Z11" s="267">
        <v>1.292</v>
      </c>
      <c r="AA11" s="260"/>
      <c r="AB11" s="458">
        <v>1.262</v>
      </c>
      <c r="AC11" s="676">
        <f>_xll.qlSimpleQuoteSetValue(F11,AB11/100,Trigger)</f>
        <v>-2.000000000000092E-5</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1.579</v>
      </c>
      <c r="U12" s="308">
        <v>1.619</v>
      </c>
      <c r="V12" s="308">
        <v>0</v>
      </c>
      <c r="W12" s="308">
        <v>0</v>
      </c>
      <c r="X12" s="384">
        <f>_xll.qlMidEquivalent($T12,$U12,$V12,$W12)</f>
        <v>1.599</v>
      </c>
      <c r="Y12" s="260"/>
      <c r="Z12" s="267">
        <v>1.6360000000000001</v>
      </c>
      <c r="AA12" s="260"/>
      <c r="AB12" s="458">
        <v>1.599</v>
      </c>
      <c r="AC12" s="676">
        <f>_xll.qlSimpleQuoteSetValue(F12,AB12/100,Trigger)</f>
        <v>-9.9999999999995925E-6</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1.8180000000000001</v>
      </c>
      <c r="U13" s="308">
        <v>1.8680000000000001</v>
      </c>
      <c r="V13" s="308">
        <v>0</v>
      </c>
      <c r="W13" s="308">
        <v>0</v>
      </c>
      <c r="X13" s="384">
        <f>_xll.qlMidEquivalent($T13,$U13,$V13,$W13)</f>
        <v>1.843</v>
      </c>
      <c r="Y13" s="260"/>
      <c r="Z13" s="267">
        <v>1.895</v>
      </c>
      <c r="AA13" s="260"/>
      <c r="AB13" s="458">
        <v>1.843</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1.996</v>
      </c>
      <c r="U14" s="308">
        <v>2.0459999999999998</v>
      </c>
      <c r="V14" s="308">
        <v>0</v>
      </c>
      <c r="W14" s="308">
        <v>0</v>
      </c>
      <c r="X14" s="384">
        <f>_xll.qlMidEquivalent($T14,$U14,$V14,$W14)</f>
        <v>2.0209999999999999</v>
      </c>
      <c r="Y14" s="260"/>
      <c r="Z14" s="267">
        <v>2.0860000000000003</v>
      </c>
      <c r="AA14" s="260"/>
      <c r="AB14" s="458">
        <v>2.0209999999999999</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2.1360000000000001</v>
      </c>
      <c r="U15" s="308">
        <v>2.1859999999999999</v>
      </c>
      <c r="V15" s="308">
        <v>0</v>
      </c>
      <c r="W15" s="308">
        <v>0</v>
      </c>
      <c r="X15" s="384">
        <f>_xll.qlMidEquivalent($T15,$U15,$V15,$W15)</f>
        <v>2.161</v>
      </c>
      <c r="Y15" s="260"/>
      <c r="Z15" s="267">
        <v>2.234</v>
      </c>
      <c r="AA15" s="260"/>
      <c r="AB15" s="458">
        <v>2.161</v>
      </c>
      <c r="AC15" s="676">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2.25</v>
      </c>
      <c r="U16" s="308">
        <v>2.2999999999999998</v>
      </c>
      <c r="V16" s="308">
        <v>0</v>
      </c>
      <c r="W16" s="308">
        <v>0</v>
      </c>
      <c r="X16" s="384">
        <f>_xll.qlMidEquivalent($T16,$U16,$V16,$W16)</f>
        <v>2.2749999999999999</v>
      </c>
      <c r="Y16" s="260"/>
      <c r="Z16" s="267">
        <v>2.3490000000000002</v>
      </c>
      <c r="AA16" s="260"/>
      <c r="AB16" s="458">
        <v>2.2749999999999999</v>
      </c>
      <c r="AC16" s="676">
        <f>_xll.qlSimpleQuoteSetValue(F16,AB16/100,Trigger)</f>
        <v>9.9999999999995925E-6</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2.3450000000000002</v>
      </c>
      <c r="U17" s="308">
        <v>2.395</v>
      </c>
      <c r="V17" s="308">
        <v>0</v>
      </c>
      <c r="W17" s="308">
        <v>0</v>
      </c>
      <c r="X17" s="384">
        <f>_xll.qlMidEquivalent($T17,$U17,$V17,$W17)</f>
        <v>2.37</v>
      </c>
      <c r="Y17" s="260"/>
      <c r="Z17" s="267">
        <v>2.4459999999999997</v>
      </c>
      <c r="AA17" s="260"/>
      <c r="AB17" s="458">
        <v>2.37</v>
      </c>
      <c r="AC17" s="676">
        <f>_xll.qlSimpleQuoteSetValue(F17,AB17/100,Trigger)</f>
        <v>1.0000000000003062E-5</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2.4260000000000002</v>
      </c>
      <c r="U18" s="308">
        <v>2.476</v>
      </c>
      <c r="V18" s="308">
        <v>0</v>
      </c>
      <c r="W18" s="308">
        <v>0</v>
      </c>
      <c r="X18" s="384">
        <f>_xll.qlMidEquivalent($T18,$U18,$V18,$W18)</f>
        <v>2.4510000000000001</v>
      </c>
      <c r="Y18" s="260"/>
      <c r="Z18" s="267">
        <v>2.5289999999999999</v>
      </c>
      <c r="AA18" s="260"/>
      <c r="AB18" s="458">
        <v>2.4510000000000001</v>
      </c>
      <c r="AC18" s="676">
        <f>_xll.qlSimpleQuoteSetValue(F18,AB18/100,Trigger)</f>
        <v>2.0000000000002655E-5</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2.4950000000000001</v>
      </c>
      <c r="U19" s="308">
        <v>2.5449999999999999</v>
      </c>
      <c r="V19" s="308">
        <v>0</v>
      </c>
      <c r="W19" s="308">
        <v>0</v>
      </c>
      <c r="X19" s="384">
        <f>_xll.qlMidEquivalent($T19,$U19,$V19,$W19)</f>
        <v>2.52</v>
      </c>
      <c r="Y19" s="260"/>
      <c r="Z19" s="267">
        <v>2.601</v>
      </c>
      <c r="AA19" s="260"/>
      <c r="AB19" s="458">
        <v>2.52</v>
      </c>
      <c r="AC19" s="676">
        <f>_xll.qlSimpleQuoteSetValue(F19,AB19/100,Trigger)</f>
        <v>3.0000000000002247E-5</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2.5470000000000002</v>
      </c>
      <c r="U20" s="308">
        <v>2.617</v>
      </c>
      <c r="V20" s="308">
        <v>0</v>
      </c>
      <c r="W20" s="308">
        <v>0</v>
      </c>
      <c r="X20" s="384">
        <f>_xll.qlMidEquivalent($T20,$U20,$V20,$W20)</f>
        <v>2.5819999999999999</v>
      </c>
      <c r="Y20" s="260"/>
      <c r="Z20" s="267">
        <v>2.6639999999999997</v>
      </c>
      <c r="AA20" s="260"/>
      <c r="AB20" s="458">
        <v>2.5819999999999999</v>
      </c>
      <c r="AC20" s="676">
        <f>_xll.qlSimpleQuoteSetValue(F20,AB20/100,Trigger)</f>
        <v>1.9999999999999185E-5</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2.601</v>
      </c>
      <c r="U21" s="308">
        <v>2.6709999999999998</v>
      </c>
      <c r="V21" s="308">
        <v>0</v>
      </c>
      <c r="W21" s="308">
        <v>0</v>
      </c>
      <c r="X21" s="384">
        <f>_xll.qlMidEquivalent($T21,$U21,$V21,$W21)</f>
        <v>2.6360000000000001</v>
      </c>
      <c r="Y21" s="260"/>
      <c r="Z21" s="267">
        <v>2.718</v>
      </c>
      <c r="AA21" s="260"/>
      <c r="AB21" s="458">
        <v>2.6360000000000001</v>
      </c>
      <c r="AC21" s="676">
        <f>_xll.qlSimpleQuoteSetValue(F21,AB21/100,Trigger)</f>
        <v>3.0000000000002247E-5</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2.71</v>
      </c>
      <c r="U24" s="308">
        <v>2.8</v>
      </c>
      <c r="V24" s="308">
        <v>0</v>
      </c>
      <c r="W24" s="308">
        <v>0</v>
      </c>
      <c r="X24" s="384">
        <f>_xll.qlMidEquivalent($T24,$U24,$V24,$W24)</f>
        <v>2.7549999999999999</v>
      </c>
      <c r="Y24" s="260"/>
      <c r="Z24" s="267">
        <v>2.835</v>
      </c>
      <c r="AA24" s="260"/>
      <c r="AB24" s="458">
        <v>2.7549999999999999</v>
      </c>
      <c r="AC24" s="676">
        <f>_xll.qlSimpleQuoteSetValue(F24,AB24/100,Trigger)</f>
        <v>2.9999999999998778E-5</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2.7919999999999998</v>
      </c>
      <c r="U29" s="308">
        <v>2.9220000000000002</v>
      </c>
      <c r="V29" s="308">
        <v>0</v>
      </c>
      <c r="W29" s="308">
        <v>0</v>
      </c>
      <c r="X29" s="384">
        <f>_xll.qlMidEquivalent($T29,$U29,$V29,$W29)</f>
        <v>2.8570000000000002</v>
      </c>
      <c r="Y29" s="260"/>
      <c r="Z29" s="267">
        <v>2.9359999999999999</v>
      </c>
      <c r="AA29" s="260"/>
      <c r="AB29" s="458">
        <v>2.8570000000000002</v>
      </c>
      <c r="AC29" s="676">
        <f>_xll.qlSimpleQuoteSetValue(F29,AB29/100,Trigger)</f>
        <v>3.0000000000002247E-5</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2.8180000000000001</v>
      </c>
      <c r="U34" s="308">
        <v>2.948</v>
      </c>
      <c r="V34" s="308">
        <v>0</v>
      </c>
      <c r="W34" s="308">
        <v>0</v>
      </c>
      <c r="X34" s="384">
        <f>_xll.qlMidEquivalent($T34,$U34,$V34,$W34)</f>
        <v>2.883</v>
      </c>
      <c r="Y34" s="260"/>
      <c r="Z34" s="267">
        <v>2.9630000000000001</v>
      </c>
      <c r="AA34" s="260"/>
      <c r="AB34" s="458">
        <v>2.883</v>
      </c>
      <c r="AC34" s="676">
        <f>_xll.qlSimpleQuoteSetValue(F34,AB34/100,Trigger)</f>
        <v>3.0000000000002247E-5</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2.8239999999999998</v>
      </c>
      <c r="U39" s="308">
        <v>2.9540000000000002</v>
      </c>
      <c r="V39" s="308">
        <v>0</v>
      </c>
      <c r="W39" s="308">
        <v>0</v>
      </c>
      <c r="X39" s="384">
        <f>_xll.qlMidEquivalent($T39,$U39,$V39,$W39)</f>
        <v>2.8890000000000002</v>
      </c>
      <c r="Y39" s="260"/>
      <c r="Z39" s="267">
        <v>2.9689999999999999</v>
      </c>
      <c r="AA39" s="260"/>
      <c r="AB39" s="458">
        <v>2.8890000000000002</v>
      </c>
      <c r="AC39" s="676">
        <f>_xll.qlSimpleQuoteSetValue(F39,AB39/100,Trigger)</f>
        <v>3.0000000000002247E-5</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2.7879999999999998</v>
      </c>
      <c r="U41" s="308">
        <v>2.9580000000000002</v>
      </c>
      <c r="V41" s="308">
        <v>0</v>
      </c>
      <c r="W41" s="308">
        <v>0</v>
      </c>
      <c r="X41" s="384">
        <f>_xll.qlMidEquivalent($T41,$U41,$V41,$W41)</f>
        <v>2.8730000000000002</v>
      </c>
      <c r="Y41" s="260"/>
      <c r="Z41" s="267">
        <v>2.9550000000000001</v>
      </c>
      <c r="AA41" s="260"/>
      <c r="AB41" s="458">
        <v>2.8730000000000002</v>
      </c>
      <c r="AC41" s="676">
        <f>_xll.qlSimpleQuoteSetValue(F41,AB41/100,Trigger)</f>
        <v>3.0000000000002247E-5</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2.7879999999999998</v>
      </c>
      <c r="U42" s="308">
        <v>2.9580000000000002</v>
      </c>
      <c r="V42" s="308">
        <v>0</v>
      </c>
      <c r="W42" s="308">
        <v>0</v>
      </c>
      <c r="X42" s="384">
        <f>_xll.qlMidEquivalent($T42,$U42,$V42,$W42)</f>
        <v>2.8730000000000002</v>
      </c>
      <c r="Y42" s="260"/>
      <c r="Z42" s="267">
        <v>2.9569999999999999</v>
      </c>
      <c r="AA42" s="260"/>
      <c r="AB42" s="458">
        <v>2.8730000000000002</v>
      </c>
      <c r="AC42" s="676">
        <f>_xll.qlSimpleQuoteSetValue(F42,AB42/100,Trigger)</f>
        <v>4.0000000000005309E-5</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2.8010000000000002</v>
      </c>
      <c r="U43" s="304">
        <v>2.9710000000000001</v>
      </c>
      <c r="V43" s="304">
        <v>0</v>
      </c>
      <c r="W43" s="304">
        <v>0</v>
      </c>
      <c r="X43" s="382">
        <f>_xll.qlMidEquivalent($T43,$U43,$V43,$W43)</f>
        <v>2.8860000000000001</v>
      </c>
      <c r="Y43" s="260"/>
      <c r="Z43" s="261">
        <v>2.9699999999999998</v>
      </c>
      <c r="AA43" s="260"/>
      <c r="AB43" s="459">
        <v>2.8860000000000001</v>
      </c>
      <c r="AC43" s="678">
        <f>_xll.qlSimpleQuoteSetValue(F43,AB43/100,Trigger)</f>
        <v>3.999999999999837E-5</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18:10:27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3" priority="1" stopIfTrue="1" operator="greaterThan">
      <formula>0</formula>
    </cfRule>
    <cfRule type="cellIs" dxfId="12"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18:10:27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1" priority="1" stopIfTrue="1" operator="greaterThan">
      <formula>0</formula>
    </cfRule>
    <cfRule type="cellIs" dxfId="10"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18:10:27</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18:10:27</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5</v>
      </c>
      <c r="R3" s="405"/>
    </row>
    <row r="4" spans="1:18" ht="22.5" x14ac:dyDescent="0.25">
      <c r="A4" s="120"/>
      <c r="B4" s="429"/>
      <c r="C4" s="133"/>
      <c r="D4" s="133"/>
      <c r="E4" s="133"/>
      <c r="F4" s="428" t="str">
        <f>_xll.RData(F5:F10,G4:J4,"RTFEED:IDN",ReutersRtMode,,G5)</f>
        <v>Paused at 18:10:27</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0.41125</v>
      </c>
      <c r="H5" s="418">
        <v>0.45124999999999998</v>
      </c>
      <c r="I5" s="418">
        <v>0</v>
      </c>
      <c r="J5" s="418" t="s">
        <v>302</v>
      </c>
      <c r="K5" s="417">
        <f>_xll.qlMidEquivalent($G5,$H5,$I5,$J5)</f>
        <v>0.43125000000000002</v>
      </c>
      <c r="L5" s="409"/>
      <c r="M5" s="416">
        <v>0.43374999999999997</v>
      </c>
      <c r="N5" s="409"/>
      <c r="O5" s="415" t="str">
        <f t="shared" ref="O5:O10" si="1">Currency&amp;$C5&amp;UPPER(TRIM($J5))&amp;$D5&amp;$P$2</f>
        <v>GBPMPCOCT14OIS_Quote</v>
      </c>
      <c r="P5" s="407">
        <f t="array" ref="P5:P10">QuoteLive</f>
        <v>0.43125000000000002</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0.44500000000000001</v>
      </c>
      <c r="H6" s="407">
        <v>0.48499999999999999</v>
      </c>
      <c r="I6" s="407">
        <v>0</v>
      </c>
      <c r="J6" s="407" t="s">
        <v>311</v>
      </c>
      <c r="K6" s="411">
        <f>_xll.qlMidEquivalent($G6,$H6,$I6,$J6)</f>
        <v>0.46499999999999997</v>
      </c>
      <c r="L6" s="409"/>
      <c r="M6" s="410">
        <v>0.48124999999999996</v>
      </c>
      <c r="N6" s="409"/>
      <c r="O6" s="408" t="str">
        <f t="shared" si="1"/>
        <v>GBPMPCNOV14OIS_Quote</v>
      </c>
      <c r="P6" s="407">
        <v>0.46499999999999997</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0.45500000000000002</v>
      </c>
      <c r="H7" s="407">
        <v>0.495</v>
      </c>
      <c r="I7" s="407">
        <v>0</v>
      </c>
      <c r="J7" s="407" t="s">
        <v>315</v>
      </c>
      <c r="K7" s="411">
        <f>_xll.qlMidEquivalent($G7,$H7,$I7,$J7)</f>
        <v>0.47499999999999998</v>
      </c>
      <c r="L7" s="409"/>
      <c r="M7" s="410">
        <v>0.49249999999999994</v>
      </c>
      <c r="N7" s="409"/>
      <c r="O7" s="408" t="str">
        <f t="shared" si="1"/>
        <v>GBPMPCDEC14OIS_Quote</v>
      </c>
      <c r="P7" s="407">
        <v>0.47499999999999998</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0.46875</v>
      </c>
      <c r="H8" s="407">
        <v>0.50875000000000004</v>
      </c>
      <c r="I8" s="407">
        <v>0</v>
      </c>
      <c r="J8" s="407" t="s">
        <v>317</v>
      </c>
      <c r="K8" s="411">
        <f>_xll.qlMidEquivalent($G8,$H8,$I8,$J8)</f>
        <v>0.48875000000000002</v>
      </c>
      <c r="L8" s="409"/>
      <c r="M8" s="410">
        <v>0.51875000000000004</v>
      </c>
      <c r="N8" s="409"/>
      <c r="O8" s="408" t="str">
        <f t="shared" si="1"/>
        <v>GBPMPCJAN15OIS_Quote</v>
      </c>
      <c r="P8" s="407">
        <v>0.48875000000000002</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0.58625000000000005</v>
      </c>
      <c r="H9" s="407">
        <v>0.62624999999999997</v>
      </c>
      <c r="I9" s="407">
        <v>0</v>
      </c>
      <c r="J9" s="407" t="s">
        <v>318</v>
      </c>
      <c r="K9" s="411">
        <f>_xll.qlMidEquivalent($G9,$H9,$I9,$J9)</f>
        <v>0.60624999999999996</v>
      </c>
      <c r="L9" s="409"/>
      <c r="M9" s="410">
        <v>0.64375000000000004</v>
      </c>
      <c r="N9" s="409"/>
      <c r="O9" s="408" t="str">
        <f t="shared" si="1"/>
        <v>GBPMPCFEB15OIS_Quote</v>
      </c>
      <c r="P9" s="407">
        <v>0.60624999999999996</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0.61250000000000004</v>
      </c>
      <c r="H10" s="407">
        <v>0.65249999999999997</v>
      </c>
      <c r="I10" s="407">
        <v>0</v>
      </c>
      <c r="J10" s="407" t="s">
        <v>319</v>
      </c>
      <c r="K10" s="411">
        <f>_xll.qlMidEquivalent($G10,$H10,$I10,$J10)</f>
        <v>0.63250000000000006</v>
      </c>
      <c r="L10" s="409"/>
      <c r="M10" s="410">
        <v>0.67500000000000004</v>
      </c>
      <c r="N10" s="409"/>
      <c r="O10" s="408" t="str">
        <f t="shared" si="1"/>
        <v>GBPMPCMAR15OIS_Quote</v>
      </c>
      <c r="P10" s="407">
        <v>0.63250000000000006</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5" priority="1" stopIfTrue="1" operator="greaterThan">
      <formula>0</formula>
    </cfRule>
    <cfRule type="cellIs" dxfId="4"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18:10:27</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3" priority="1" stopIfTrue="1" operator="greaterThan">
      <formula>0</formula>
    </cfRule>
    <cfRule type="cellIs" dxfId="2"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C3" sqref="C3"/>
    </sheetView>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8.7109375" bestFit="1" customWidth="1"/>
    <col min="11" max="11" width="10.7109375" bestFit="1" customWidth="1"/>
    <col min="12" max="12" width="2.7109375" customWidth="1"/>
    <col min="13" max="13" width="10.7109375" bestFit="1" customWidth="1"/>
    <col min="14" max="14" width="2.7109375" customWidth="1"/>
    <col min="15" max="15" width="10.7109375" bestFit="1" customWidth="1"/>
    <col min="16" max="16" width="7.140625" bestFit="1" customWidth="1"/>
    <col min="17" max="17" width="2.7109375" customWidth="1"/>
  </cols>
  <sheetData>
    <row r="1" spans="1:17" x14ac:dyDescent="0.25">
      <c r="A1" s="62"/>
      <c r="B1" s="61"/>
      <c r="C1" s="61"/>
      <c r="D1" s="61"/>
      <c r="E1" s="61"/>
      <c r="F1" s="60"/>
      <c r="G1" s="18"/>
      <c r="H1" s="71"/>
      <c r="I1" s="290"/>
      <c r="J1" s="290"/>
      <c r="K1" s="290"/>
      <c r="L1" s="260"/>
      <c r="M1" s="260"/>
      <c r="N1" s="260"/>
      <c r="O1" s="290"/>
      <c r="P1" s="604">
        <f>_xll.ohTrigger(P3:P20)</f>
        <v>2</v>
      </c>
      <c r="Q1" s="160"/>
    </row>
    <row r="2" spans="1:17" ht="22.5" customHeight="1" x14ac:dyDescent="0.25">
      <c r="A2" s="30"/>
      <c r="B2" s="59"/>
      <c r="C2" s="42"/>
      <c r="D2" s="58"/>
      <c r="E2" s="57"/>
      <c r="F2" s="53"/>
      <c r="G2" s="18"/>
      <c r="H2" s="71"/>
      <c r="I2" s="285"/>
      <c r="J2" s="288" t="str">
        <f>_xll.RData(J3:J20,K2:K2,"RTFEED:DTSIMI1",ReutersRtMode,,K3)</f>
        <v>Paused at 18:10:27</v>
      </c>
      <c r="K2" s="287" t="s">
        <v>229</v>
      </c>
      <c r="L2" s="260"/>
      <c r="M2" s="286" t="s">
        <v>250</v>
      </c>
      <c r="N2" s="260"/>
      <c r="O2" s="285" t="s">
        <v>249</v>
      </c>
      <c r="P2" s="284" t="s">
        <v>248</v>
      </c>
      <c r="Q2" s="160"/>
    </row>
    <row r="3" spans="1:17"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9">
        <v>0.47688000000000003</v>
      </c>
      <c r="L3" s="260"/>
      <c r="M3" s="278">
        <v>0.47688000000000003</v>
      </c>
      <c r="N3" s="260"/>
      <c r="O3" s="457">
        <f t="array" ref="O3:O20">QuoteLive</f>
        <v>0.47688000000000003</v>
      </c>
      <c r="P3" s="276">
        <f>_xll.qlSimpleQuoteSetValue(D3,O3/100,Trigger)</f>
        <v>0</v>
      </c>
      <c r="Q3" s="160"/>
    </row>
    <row r="4" spans="1:17"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8" t="s">
        <v>321</v>
      </c>
      <c r="L4" s="260"/>
      <c r="M4" s="267" t="s">
        <v>321</v>
      </c>
      <c r="N4" s="260"/>
      <c r="O4" s="458" t="str">
        <v>RIC Not Found</v>
      </c>
      <c r="P4" s="265" t="e">
        <f>_xll.qlSimpleQuoteSetValue(D4,O4/100,Trigger)</f>
        <v>#NUM!</v>
      </c>
      <c r="Q4" s="160"/>
    </row>
    <row r="5" spans="1:17"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8">
        <v>0.48137999999999997</v>
      </c>
      <c r="L5" s="260"/>
      <c r="M5" s="267">
        <v>0.48137999999999997</v>
      </c>
      <c r="N5" s="260"/>
      <c r="O5" s="458">
        <v>0.48137999999999997</v>
      </c>
      <c r="P5" s="265">
        <f>_xll.qlSimpleQuoteSetValue(D5,O5/100,Trigger)</f>
        <v>0</v>
      </c>
      <c r="Q5" s="160"/>
    </row>
    <row r="6" spans="1:17"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8">
        <v>0.48137999999999997</v>
      </c>
      <c r="L6" s="260"/>
      <c r="M6" s="267">
        <v>0.48137999999999997</v>
      </c>
      <c r="N6" s="260"/>
      <c r="O6" s="458">
        <v>0.48137999999999997</v>
      </c>
      <c r="P6" s="265">
        <f>_xll.qlSimpleQuoteSetValue(D6,O6/100,Trigger)</f>
        <v>0</v>
      </c>
      <c r="Q6" s="160"/>
    </row>
    <row r="7" spans="1:17"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8">
        <v>0.48915913</v>
      </c>
      <c r="L7" s="260"/>
      <c r="M7" s="267">
        <v>0.48915913</v>
      </c>
      <c r="N7" s="260"/>
      <c r="O7" s="458">
        <v>0.48915913</v>
      </c>
      <c r="P7" s="265">
        <f>_xll.qlSimpleQuoteSetValue(D7,O7/100,Trigger)</f>
        <v>0</v>
      </c>
      <c r="Q7" s="160"/>
    </row>
    <row r="8" spans="1:17"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8">
        <v>0.49693826099999999</v>
      </c>
      <c r="L8" s="260"/>
      <c r="M8" s="267">
        <v>0.49693826099999999</v>
      </c>
      <c r="N8" s="260"/>
      <c r="O8" s="458">
        <v>0.49693826099999999</v>
      </c>
      <c r="P8" s="265">
        <f>_xll.qlSimpleQuoteSetValue(D8,O8/100,Trigger)</f>
        <v>0</v>
      </c>
      <c r="Q8" s="160"/>
    </row>
    <row r="9" spans="1:17"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8">
        <v>0.50693999999999995</v>
      </c>
      <c r="L9" s="260"/>
      <c r="M9" s="267">
        <v>0.50693999999999995</v>
      </c>
      <c r="N9" s="260"/>
      <c r="O9" s="458">
        <v>0.50693999999999995</v>
      </c>
      <c r="P9" s="265">
        <f>_xll.qlSimpleQuoteSetValue(D9,O9/100,Trigger)</f>
        <v>0</v>
      </c>
      <c r="Q9" s="160"/>
    </row>
    <row r="10" spans="1:17"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8">
        <v>0.53274999999999995</v>
      </c>
      <c r="L10" s="260"/>
      <c r="M10" s="267">
        <v>0.53274999999999995</v>
      </c>
      <c r="N10" s="260"/>
      <c r="O10" s="458">
        <v>0.53274999999999995</v>
      </c>
      <c r="P10" s="265">
        <f>_xll.qlSimpleQuoteSetValue(D10,O10/100,Trigger)</f>
        <v>0</v>
      </c>
      <c r="Q10" s="160"/>
    </row>
    <row r="11" spans="1:17"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8">
        <v>0.56413000000000002</v>
      </c>
      <c r="L11" s="260"/>
      <c r="M11" s="267">
        <v>0.56413000000000002</v>
      </c>
      <c r="N11" s="260"/>
      <c r="O11" s="458">
        <v>0.56413000000000002</v>
      </c>
      <c r="P11" s="265">
        <f>_xll.qlSimpleQuoteSetValue(D11,O11/100,Trigger)</f>
        <v>0</v>
      </c>
      <c r="Q11" s="160"/>
    </row>
    <row r="12" spans="1:17"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8">
        <v>0.61509945099999996</v>
      </c>
      <c r="L12" s="260"/>
      <c r="M12" s="267">
        <v>0.61509945099999996</v>
      </c>
      <c r="N12" s="260"/>
      <c r="O12" s="458">
        <v>0.61509945099999996</v>
      </c>
      <c r="P12" s="265">
        <f>_xll.qlSimpleQuoteSetValue(D12,O12/100,Trigger)</f>
        <v>0</v>
      </c>
      <c r="Q12" s="160"/>
    </row>
    <row r="13" spans="1:17"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8">
        <v>0.66278054900000005</v>
      </c>
      <c r="L13" s="260"/>
      <c r="M13" s="267">
        <v>0.66278054900000005</v>
      </c>
      <c r="N13" s="260"/>
      <c r="O13" s="458">
        <v>0.66278054900000005</v>
      </c>
      <c r="P13" s="265">
        <f>_xll.qlSimpleQuoteSetValue(D13,O13/100,Trigger)</f>
        <v>0</v>
      </c>
      <c r="Q13" s="160"/>
    </row>
    <row r="14" spans="1:17"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8">
        <v>0.71375</v>
      </c>
      <c r="L14" s="260"/>
      <c r="M14" s="267">
        <v>0.71375</v>
      </c>
      <c r="N14" s="260"/>
      <c r="O14" s="458">
        <v>0.71375</v>
      </c>
      <c r="P14" s="265">
        <f>_xll.qlSimpleQuoteSetValue(D14,O14/100,Trigger)</f>
        <v>0</v>
      </c>
      <c r="Q14" s="160"/>
    </row>
    <row r="15" spans="1:17"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8">
        <v>0.77157786900000003</v>
      </c>
      <c r="L15" s="260"/>
      <c r="M15" s="267">
        <v>0.77157786900000003</v>
      </c>
      <c r="N15" s="260"/>
      <c r="O15" s="458">
        <v>0.77157786900000003</v>
      </c>
      <c r="P15" s="265">
        <f>_xll.qlSimpleQuoteSetValue(D15,O15/100,Trigger)</f>
        <v>0</v>
      </c>
      <c r="Q15" s="160"/>
    </row>
    <row r="16" spans="1:17"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8">
        <v>0.82940573799999995</v>
      </c>
      <c r="L16" s="260"/>
      <c r="M16" s="267">
        <v>0.82940573799999995</v>
      </c>
      <c r="N16" s="260"/>
      <c r="O16" s="458">
        <v>0.82940573799999995</v>
      </c>
      <c r="P16" s="265">
        <f>_xll.qlSimpleQuoteSetValue(D16,O16/100,Trigger)</f>
        <v>0</v>
      </c>
      <c r="Q16" s="160"/>
    </row>
    <row r="17" spans="1:17"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8">
        <v>0.88916120200000004</v>
      </c>
      <c r="L17" s="260"/>
      <c r="M17" s="267">
        <v>0.88916120200000004</v>
      </c>
      <c r="N17" s="260"/>
      <c r="O17" s="458">
        <v>0.88916120200000004</v>
      </c>
      <c r="P17" s="265">
        <f>_xll.qlSimpleQuoteSetValue(D17,O17/100,Trigger)</f>
        <v>0</v>
      </c>
      <c r="Q17" s="160"/>
    </row>
    <row r="18" spans="1:17"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8">
        <v>0.94698907099999996</v>
      </c>
      <c r="L18" s="260"/>
      <c r="M18" s="267">
        <v>0.94698907099999996</v>
      </c>
      <c r="N18" s="260"/>
      <c r="O18" s="458">
        <v>0.94698907099999996</v>
      </c>
      <c r="P18" s="265">
        <f>_xll.qlSimpleQuoteSetValue(D18,O18/100,Trigger)</f>
        <v>0</v>
      </c>
      <c r="Q18" s="160"/>
    </row>
    <row r="19" spans="1:17"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8">
        <v>1.00481694</v>
      </c>
      <c r="L19" s="260"/>
      <c r="M19" s="267">
        <v>1.00481694</v>
      </c>
      <c r="N19" s="260"/>
      <c r="O19" s="458">
        <v>1.00481694</v>
      </c>
      <c r="P19" s="265">
        <f>_xll.qlSimpleQuoteSetValue(D19,O19/100,Trigger)</f>
        <v>0</v>
      </c>
      <c r="Q19" s="160"/>
    </row>
    <row r="20" spans="1:17"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62">
        <v>1.0665</v>
      </c>
      <c r="L20" s="260"/>
      <c r="M20" s="261">
        <v>1.0665</v>
      </c>
      <c r="N20" s="260"/>
      <c r="O20" s="459">
        <v>1.0665</v>
      </c>
      <c r="P20" s="258">
        <f>_xll.qlSimpleQuoteSetValue(D20,O20/100,Trigger)</f>
        <v>0</v>
      </c>
      <c r="Q20" s="160"/>
    </row>
    <row r="21" spans="1:17" ht="12" customHeight="1" thickBot="1" x14ac:dyDescent="0.3">
      <c r="A21" s="23"/>
      <c r="B21" s="22"/>
      <c r="C21" s="22"/>
      <c r="D21" s="22"/>
      <c r="E21" s="22"/>
      <c r="F21" s="20"/>
      <c r="G21" s="18"/>
      <c r="H21" s="8"/>
      <c r="I21" s="7"/>
      <c r="J21" s="7"/>
      <c r="K21" s="7"/>
      <c r="L21" s="7"/>
      <c r="M21" s="7"/>
      <c r="N21" s="7"/>
      <c r="O21" s="7"/>
      <c r="P21" s="7"/>
      <c r="Q21" s="6"/>
    </row>
  </sheetData>
  <conditionalFormatting sqref="P3:P20">
    <cfRule type="cellIs" dxfId="1" priority="1" stopIfTrue="1" operator="greaterThan">
      <formula>0</formula>
    </cfRule>
    <cfRule type="cellIs" dxfId="0" priority="2"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142</vt:i4>
      </vt:variant>
    </vt:vector>
  </HeadingPairs>
  <TitlesOfParts>
    <vt:vector size="170"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2014-09-25T16:14:35Z</dcterms:modified>
</cp:coreProperties>
</file>