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6" i="2" l="1"/>
  <c r="K13" i="2" l="1"/>
  <c r="K12" i="2"/>
  <c r="L12" i="2"/>
  <c r="M12" i="2"/>
  <c r="P6" i="2"/>
  <c r="Q6" i="2"/>
  <c r="K10" i="2" l="1"/>
  <c r="Q12" i="2"/>
  <c r="K7" i="2" l="1"/>
  <c r="C14" i="2" a="1"/>
  <c r="Q5" i="2"/>
  <c r="P7" i="2"/>
  <c r="Q7" i="2"/>
  <c r="C14" i="2" l="1"/>
  <c r="C16" i="2"/>
  <c r="C15" i="2"/>
  <c r="C17" i="2"/>
  <c r="M7" i="2" l="1"/>
  <c r="M10" i="2"/>
  <c r="L10" i="2"/>
  <c r="K15" i="2" l="1"/>
  <c r="K14" i="2"/>
  <c r="K11" i="2"/>
  <c r="U6" i="2"/>
  <c r="L11" i="2"/>
  <c r="D14" i="2" a="1"/>
  <c r="Q10" i="2"/>
  <c r="L14" i="2"/>
  <c r="L15" i="2"/>
  <c r="U5" i="2"/>
  <c r="L13" i="2"/>
  <c r="D14" i="2" l="1"/>
  <c r="D15" i="2"/>
  <c r="D16" i="2"/>
  <c r="D17" i="2"/>
  <c r="M11" i="2"/>
  <c r="M15" i="2"/>
  <c r="M13" i="2"/>
  <c r="Q13" i="2"/>
  <c r="M14" i="2"/>
  <c r="Q11" i="2" l="1"/>
  <c r="Q14" i="2"/>
  <c r="Q15" i="2"/>
</calcChain>
</file>

<file path=xl/sharedStrings.xml><?xml version="1.0" encoding="utf-8"?>
<sst xmlns="http://schemas.openxmlformats.org/spreadsheetml/2006/main" count="84" uniqueCount="53">
  <si>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</si>
  <si>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</si>
  <si>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</si>
  <si>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</si>
  <si>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</si>
  <si>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</si>
  <si>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</si>
  <si>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</si>
  <si>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</si>
  <si>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</si>
  <si>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</si>
  <si>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</si>
  <si>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</si>
  <si>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</si>
  <si>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</si>
  <si>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</si>
  <si>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</si>
  <si>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</si>
  <si>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</si>
  <si>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</si>
  <si>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</si>
  <si>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</si>
  <si>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</si>
  <si>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</si>
  <si>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</si>
  <si>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</si>
  <si>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</si>
  <si>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</si>
  <si>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</si>
  <si>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</si>
  <si>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</si>
  <si>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</si>
  <si>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</si>
  <si>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</si>
  <si>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</si>
  <si>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</si>
  <si>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</si>
  <si>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</si>
  <si>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</si>
  <si>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</si>
  <si>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</si>
  <si>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</si>
  <si>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</si>
  <si>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</si>
  <si>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</si>
  <si>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</si>
  <si>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</si>
  <si>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</si>
  <si>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</si>
  <si>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</si>
  <si>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</si>
  <si>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</si>
  <si>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HIRM5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</si>
</sst>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48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169" fontId="6" fillId="0" borderId="13" xfId="0" applyNumberFormat="1" applyFont="1" applyFill="1" applyBorder="1" applyAlignment="1">
      <alignment horizontal="right" vertical="center"/>
    </xf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15:28:25</v>
        <stp/>
        <stp>{493A38A7-5F73-4AB7-B149-DC0CD9847E6D}</stp>
        <tr r="Q6" s="2"/>
      </tp>
      <tp t="s">
        <v>Updated at 15:28:25</v>
        <stp/>
        <stp>{847F3B1B-F65D-468D-B31F-41C8C3317B94}</stp>
        <tr r="P7" s="2"/>
      </tp>
      <tp t="s">
        <v>Updated at 15:28:55</v>
        <stp/>
        <stp>{E4E14ED9-1E63-4C54-8451-3F7B0033B93F}</stp>
        <tr r="Q5" s="2"/>
      </tp>
      <tp t="s">
        <v>Updated at 15:28:25</v>
        <stp/>
        <stp>{D2C444F9-619F-4417-BD37-1E50B4B1888F}</stp>
        <tr r="P6" s="2"/>
      </tp>
      <tp t="s">
        <v>Updated at 15:28:25</v>
        <stp/>
        <stp>{80818D9C-6979-4589-8DDB-942AD5A1F7DE}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8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49</v>
      </c>
      <c r="H4" s="6" t="s">
        <v>35</v>
      </c>
      <c r="I4" s="3"/>
      <c r="J4" s="7"/>
      <c r="K4" s="17" t="s">
        <v>6</v>
      </c>
      <c r="L4" s="13" t="s">
        <v>48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19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49</v>
      </c>
      <c r="H5" s="8" t="s">
        <v>36</v>
      </c>
      <c r="I5" s="3"/>
      <c r="J5" s="7"/>
      <c r="K5" s="27" t="s">
        <v>3</v>
      </c>
      <c r="L5" s="28">
        <v>41890</v>
      </c>
      <c r="M5" s="47">
        <v>150.35</v>
      </c>
      <c r="N5" s="29"/>
      <c r="O5" s="29"/>
      <c r="P5" s="29"/>
      <c r="Q5" s="30" t="str">
        <f>_xll.RData(K5,{"EXPIR_DATE","LAST"},,"FRQ:1S",,L5)</f>
        <v>Updated at 15:28:55</v>
      </c>
      <c r="R5" s="8" t="s">
        <v>13</v>
      </c>
      <c r="S5" s="1"/>
      <c r="T5" s="20" t="s">
        <v>4</v>
      </c>
      <c r="U5" s="12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49</v>
      </c>
      <c r="H6" s="8" t="s">
        <v>36</v>
      </c>
      <c r="I6" s="3"/>
      <c r="J6" s="21"/>
      <c r="K6" s="24" t="s">
        <v>52</v>
      </c>
      <c r="L6" s="25">
        <v>42170</v>
      </c>
      <c r="M6" s="34" t="str">
        <f>N6&amp;"/"&amp;O6</f>
        <v>99.32/99.4</v>
      </c>
      <c r="N6" s="31">
        <v>99.320000000000007</v>
      </c>
      <c r="O6" s="31">
        <v>99.4</v>
      </c>
      <c r="P6" s="31" t="str">
        <f>_xll.RData(K6,{"BID","ASK"},,"FRQ:1S",,N6)</f>
        <v>Updated at 15:28:25</v>
      </c>
      <c r="Q6" s="32" t="str">
        <f>_xll.RData(K6,{"EXPIR_DATE"},,"FRQ:1S",,L6)</f>
        <v>Updated at 15:28:25</v>
      </c>
      <c r="R6" s="8" t="s">
        <v>13</v>
      </c>
      <c r="S6" s="1"/>
      <c r="T6" s="20" t="s">
        <v>2</v>
      </c>
      <c r="U6" s="12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51</v>
      </c>
      <c r="H7" s="8" t="s">
        <v>37</v>
      </c>
      <c r="I7" s="3"/>
      <c r="J7" s="21"/>
      <c r="K7" s="24" t="str">
        <f>Currency&amp;VLOOKUP(Currency,FuturesTable,5,0)&amp;VLOOKUP(Currency,FuturesTable,6,0)&amp;"10Y"</f>
        <v>HKDQM3H10Y</v>
      </c>
      <c r="L7" s="25">
        <v>41873</v>
      </c>
      <c r="M7" s="34" t="str">
        <f>N7&amp;"/"&amp;O7</f>
        <v>2.34/2.44</v>
      </c>
      <c r="N7" s="31">
        <v>2.34</v>
      </c>
      <c r="O7" s="31">
        <v>2.44</v>
      </c>
      <c r="P7" s="31" t="str">
        <f>_xll.RData(K7&amp;"="&amp;VLOOKUP(Currency,FuturesTable,7,0),{"BID","ASK"},,"FRQ:1S",,N7)</f>
        <v>Updated at 15:28:25</v>
      </c>
      <c r="Q7" s="32" t="str">
        <f>_xll.RData(K7&amp;"="&amp;VLOOKUP(Currency,FuturesTable,7,0),"VALUE_DT1",,"FRQ:1S",,L7)</f>
        <v>Updated at 15:28:25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49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50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HkdHibor3M</v>
      </c>
      <c r="L10" s="23" t="e">
        <f ca="1">_xll.qlLastFixingQuoteReferenceDate(FirstIndex&amp;"LastFixing_Quote",Trigger)</f>
        <v>#NAME?</v>
      </c>
      <c r="M10" s="33" t="e">
        <f ca="1">_xll.qlQuoteValue(FirstIndex&amp;"LastFixing_Quote",Trigger)</f>
        <v>#NAME?</v>
      </c>
      <c r="N10" s="33"/>
      <c r="O10" s="33"/>
      <c r="P10" s="33"/>
      <c r="Q10" s="35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HKDSTD</v>
      </c>
      <c r="L11" s="25" t="e">
        <f ca="1">_xll.qlTermStructureReferenceDate(K11,Trigger)</f>
        <v>#NAME?</v>
      </c>
      <c r="M11" s="26" t="e">
        <f ca="1">_xll.qlYieldTSDiscount(K11,L11)</f>
        <v>#NAME?</v>
      </c>
      <c r="N11" s="26"/>
      <c r="O11" s="26"/>
      <c r="P11" s="26"/>
      <c r="Q11" s="36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HKDON</v>
      </c>
      <c r="L12" s="25" t="e">
        <f ca="1">_xll.qlTermStructureReferenceDate(K12,Trigger)</f>
        <v>#NAME?</v>
      </c>
      <c r="M12" s="26" t="e">
        <f ca="1">_xll.qlYieldTSDiscount(K12,L12)</f>
        <v>#NAME?</v>
      </c>
      <c r="N12" s="26"/>
      <c r="O12" s="26"/>
      <c r="P12" s="26"/>
      <c r="Q12" s="36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HKD1M</v>
      </c>
      <c r="L13" s="25" t="e">
        <f ca="1">_xll.qlTermStructureReferenceDate(K13,Trigger)</f>
        <v>#NAME?</v>
      </c>
      <c r="M13" s="26" t="e">
        <f ca="1">_xll.qlYieldTSDiscount(K13,L13)</f>
        <v>#NAME?</v>
      </c>
      <c r="N13" s="26"/>
      <c r="O13" s="26"/>
      <c r="P13" s="26"/>
      <c r="Q13" s="37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4" t="str">
        <f>UPPER(Currency)&amp;"3M"</f>
        <v>HKD3M</v>
      </c>
      <c r="L14" s="25" t="e">
        <f ca="1">_xll.qlTermStructureReferenceDate(K14,Trigger)</f>
        <v>#NAME?</v>
      </c>
      <c r="M14" s="26" t="e">
        <f ca="1">_xll.qlYieldTSDiscount(K14,L14)</f>
        <v>#NAME?</v>
      </c>
      <c r="N14" s="26"/>
      <c r="O14" s="26"/>
      <c r="P14" s="26"/>
      <c r="Q14" s="37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4" t="str">
        <f>UPPER(Currency)&amp;"6M"</f>
        <v>HKD6M</v>
      </c>
      <c r="L15" s="25" t="e">
        <f ca="1">_xll.qlTermStructureReferenceDate(K15,Trigger)</f>
        <v>#NAME?</v>
      </c>
      <c r="M15" s="26" t="e">
        <f ca="1">_xll.qlYieldTSDiscount(K15,L15)</f>
        <v>#NAME?</v>
      </c>
      <c r="N15" s="26"/>
      <c r="O15" s="26"/>
      <c r="P15" s="26"/>
      <c r="Q15" s="37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2" t="b">
        <v>1</v>
      </c>
      <c r="C16" s="40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9"/>
      <c r="K16" s="45"/>
      <c r="L16" s="45"/>
      <c r="M16" s="45"/>
      <c r="N16" s="45"/>
      <c r="O16" s="45"/>
      <c r="P16" s="45"/>
      <c r="Q16" s="45"/>
      <c r="R16" s="11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 t="e">
        <f ca="1"/>
        <v>#NAME?</v>
      </c>
      <c r="D17" s="11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2014-08-22T13:28:59Z</dcterms:modified>
</cp:coreProperties>
</file>