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00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2" i="2" l="1"/>
  <c r="L12" i="2"/>
  <c r="M12" i="2"/>
  <c r="K10" i="2" l="1"/>
  <c r="Q12" i="2"/>
  <c r="K7" i="2" l="1"/>
  <c r="C14" i="2" a="1"/>
  <c r="Q7" i="2"/>
  <c r="Q6" i="2"/>
  <c r="P7" i="2"/>
  <c r="Q5" i="2"/>
  <c r="C14" i="2" l="1"/>
  <c r="C16" i="2"/>
  <c r="C15" i="2"/>
  <c r="C17" i="2"/>
  <c r="M7" i="2" l="1"/>
  <c r="M10" i="2"/>
  <c r="L10" i="2"/>
  <c r="K14" i="2" l="1"/>
  <c r="K13" i="2"/>
  <c r="K11" i="2"/>
  <c r="Q10" i="2"/>
  <c r="U5" i="2"/>
  <c r="U6" i="2"/>
  <c r="L11" i="2"/>
  <c r="L13" i="2"/>
  <c r="D14" i="2" a="1"/>
  <c r="L14" i="2"/>
  <c r="D14" i="2" l="1"/>
  <c r="D15" i="2"/>
  <c r="D16" i="2"/>
  <c r="D17" i="2"/>
  <c r="M13" i="2"/>
  <c r="M11" i="2"/>
  <c r="Q11" i="2"/>
  <c r="M14" i="2"/>
  <c r="Q14" i="2" l="1"/>
  <c r="Q13" i="2"/>
</calcChain>
</file>

<file path=xl/sharedStrings.xml><?xml version="1.0" encoding="utf-8"?>
<sst xmlns="http://schemas.openxmlformats.org/spreadsheetml/2006/main" count="83" uniqueCount="53">
  <si>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</si>
  <si>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</si>
  <si>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</si>
  <si>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</si>
  <si>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</si>
  <si>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</si>
  <si>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</si>
  <si>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</si>
  <si>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</si>
  <si>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</si>
  <si>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</si>
  <si>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</si>
  <si>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</si>
  <si>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</si>
  <si>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</si>
  <si>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</si>
  <si>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</si>
  <si>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</si>
  <si>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</si>
  <si>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</si>
  <si>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</si>
  <si>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</si>
  <si>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</si>
  <si>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</si>
  <si>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</si>
  <si>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</si>
  <si>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</si>
  <si>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</si>
  <si>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</si>
  <si>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</si>
  <si>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</si>
  <si>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</si>
  <si>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</si>
  <si>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</si>
  <si>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</si>
  <si>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</si>
  <si>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</si>
  <si>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</si>
  <si>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</si>
  <si>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</si>
  <si>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</si>
  <si>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</si>
  <si>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</si>
  <si>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</si>
  <si>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</si>
  <si>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</si>
  <si>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</si>
  <si>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</si>
  <si>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</si>
  <si>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</si>
  <si>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</si>
  <si>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</si>
  <si>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JEYM5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</si>
</sst>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47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15:29:34</v>
        <stp/>
        <stp>{CCFD303F-E743-43F5-BC2C-56786AE4EEBE}</stp>
        <tr r="Q5" s="2"/>
      </tp>
      <tp t="s">
        <v>Updated at 15:29:13</v>
        <stp/>
        <stp>{CC116C34-02CA-4A27-9274-D304126C35CF}</stp>
        <tr r="Q6" s="2"/>
      </tp>
      <tp t="s">
        <v>Updated at 15:29:13</v>
        <stp/>
        <stp>{1F944D33-AF83-4F80-AF29-284E9F617599}</stp>
        <tr r="Q7" s="2"/>
      </tp>
      <tp t="s">
        <v>Updated at 15:29:13</v>
        <stp/>
        <stp>{D987F6A1-27B3-43BE-B2CF-E25EC41565FA}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49</v>
      </c>
      <c r="H4" s="6" t="s">
        <v>35</v>
      </c>
      <c r="I4" s="3"/>
      <c r="J4" s="7"/>
      <c r="K4" s="17" t="s">
        <v>6</v>
      </c>
      <c r="L4" s="13" t="s">
        <v>48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20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49</v>
      </c>
      <c r="H5" s="8" t="s">
        <v>36</v>
      </c>
      <c r="I5" s="3"/>
      <c r="J5" s="7"/>
      <c r="K5" s="27" t="s">
        <v>3</v>
      </c>
      <c r="L5" s="28">
        <v>41890</v>
      </c>
      <c r="M5" s="29">
        <v>150.35</v>
      </c>
      <c r="N5" s="29"/>
      <c r="O5" s="29"/>
      <c r="P5" s="29"/>
      <c r="Q5" s="30" t="str">
        <f>_xll.RData(K5,{"EXPIR_DATE","LAST"},,"FRQ:1S",,L5)</f>
        <v>Updated at 15:29:34</v>
      </c>
      <c r="R5" s="8" t="s">
        <v>13</v>
      </c>
      <c r="S5" s="1"/>
      <c r="T5" s="20" t="s">
        <v>4</v>
      </c>
      <c r="U5" s="12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49</v>
      </c>
      <c r="H6" s="8" t="s">
        <v>36</v>
      </c>
      <c r="I6" s="3"/>
      <c r="J6" s="21"/>
      <c r="K6" s="24" t="s">
        <v>52</v>
      </c>
      <c r="L6" s="25">
        <v>42170</v>
      </c>
      <c r="M6" s="31">
        <v>99.81</v>
      </c>
      <c r="N6" s="31"/>
      <c r="O6" s="31"/>
      <c r="P6" s="31"/>
      <c r="Q6" s="32" t="str">
        <f>_xll.RData(K6,{"EXPIR_DATE","LAST"},,"FRQ:1S",,L6)</f>
        <v>Updated at 15:29:13</v>
      </c>
      <c r="R6" s="8" t="s">
        <v>13</v>
      </c>
      <c r="S6" s="1"/>
      <c r="T6" s="20" t="s">
        <v>2</v>
      </c>
      <c r="U6" s="12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/>
      <c r="D7" s="38" t="s">
        <v>41</v>
      </c>
      <c r="E7" s="38" t="s">
        <v>42</v>
      </c>
      <c r="F7" s="38" t="s">
        <v>43</v>
      </c>
      <c r="G7" s="38" t="s">
        <v>51</v>
      </c>
      <c r="H7" s="8" t="s">
        <v>37</v>
      </c>
      <c r="I7" s="3"/>
      <c r="J7" s="21"/>
      <c r="K7" s="24" t="str">
        <f>Currency&amp;VLOOKUP(Currency,FuturesTable,5,0)&amp;VLOOKUP(Currency,FuturesTable,6,0)&amp;"10Y"</f>
        <v>JPYSB6L10Y</v>
      </c>
      <c r="L7" s="25">
        <v>41873</v>
      </c>
      <c r="M7" s="34" t="str">
        <f>N7&amp;"/"&amp;O7</f>
        <v>0.605/0.665</v>
      </c>
      <c r="N7" s="31">
        <v>0.60499999999999998</v>
      </c>
      <c r="O7" s="31">
        <v>0.66500000000000004</v>
      </c>
      <c r="P7" s="31" t="str">
        <f>_xll.RData(K7&amp;"="&amp;VLOOKUP(Currency,FuturesTable,7,0),{"BID","ASK"},,"FRQ:1S",,N7)</f>
        <v>Updated at 15:29:13</v>
      </c>
      <c r="Q7" s="32" t="str">
        <f>_xll.RData(K7&amp;"="&amp;VLOOKUP(Currency,FuturesTable,7,0),"VALUE_DT1",,"FRQ:1S",,L7)</f>
        <v>Updated at 15:29:13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/>
      <c r="D8" s="38" t="s">
        <v>44</v>
      </c>
      <c r="E8" s="38" t="s">
        <v>32</v>
      </c>
      <c r="F8" s="38" t="s">
        <v>30</v>
      </c>
      <c r="G8" s="38" t="s">
        <v>49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/>
      <c r="D9" s="38" t="s">
        <v>45</v>
      </c>
      <c r="E9" s="38" t="s">
        <v>46</v>
      </c>
      <c r="F9" s="38" t="s">
        <v>47</v>
      </c>
      <c r="G9" s="38" t="s">
        <v>50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/>
      <c r="C10" s="38"/>
      <c r="D10" s="38"/>
      <c r="E10" s="38"/>
      <c r="F10" s="38"/>
      <c r="G10" s="38"/>
      <c r="H10" s="8"/>
      <c r="I10" s="3"/>
      <c r="J10" s="7"/>
      <c r="K10" s="22" t="str">
        <f>PROPER(Currency)&amp;VLOOKUP(Currency,FuturesTable,8,0)&amp;VLOOKUP(Currency,FuturesTable,2,0)</f>
        <v>JpyLibor6M</v>
      </c>
      <c r="L10" s="23" t="e">
        <f ca="1">_xll.qlLastFixingQuoteReferenceDate(FirstIndex&amp;"LastFixing_Quote",Trigger)</f>
        <v>#NAME?</v>
      </c>
      <c r="M10" s="33" t="e">
        <f ca="1">_xll.qlQuoteValue(FirstIndex&amp;"LastFixing_Quote",Trigger)</f>
        <v>#NAME?</v>
      </c>
      <c r="N10" s="33"/>
      <c r="O10" s="33"/>
      <c r="P10" s="33"/>
      <c r="Q10" s="35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/>
      <c r="C11" s="38"/>
      <c r="D11" s="38"/>
      <c r="E11" s="38"/>
      <c r="F11" s="38"/>
      <c r="G11" s="38"/>
      <c r="H11" s="8"/>
      <c r="I11" s="3"/>
      <c r="J11" s="7"/>
      <c r="K11" s="24" t="str">
        <f>UPPER(Currency)&amp;"STD"</f>
        <v>JPYSTD</v>
      </c>
      <c r="L11" s="25" t="e">
        <f ca="1">_xll.qlTermStructureReferenceDate(K11,Trigger)</f>
        <v>#NAME?</v>
      </c>
      <c r="M11" s="26" t="e">
        <f ca="1">_xll.qlYieldTSDiscount(K11,L11)</f>
        <v>#NAME?</v>
      </c>
      <c r="N11" s="26"/>
      <c r="O11" s="26"/>
      <c r="P11" s="26"/>
      <c r="Q11" s="36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JPYON</v>
      </c>
      <c r="L12" s="25" t="e">
        <f ca="1">_xll.qlTermStructureReferenceDate(K12,Trigger)</f>
        <v>#NAME?</v>
      </c>
      <c r="M12" s="26" t="e">
        <f ca="1">_xll.qlYieldTSDiscount(K12,L12)</f>
        <v>#NAME?</v>
      </c>
      <c r="N12" s="26"/>
      <c r="O12" s="26"/>
      <c r="P12" s="26"/>
      <c r="Q12" s="36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UPPER(Currency)&amp;"3M"</f>
        <v>JPY3M</v>
      </c>
      <c r="L13" s="25" t="e">
        <f ca="1">_xll.qlTermStructureReferenceDate(K13,Trigger)</f>
        <v>#NAME?</v>
      </c>
      <c r="M13" s="26" t="e">
        <f ca="1">_xll.qlYieldTSDiscount(K13,L13)</f>
        <v>#NAME?</v>
      </c>
      <c r="N13" s="26"/>
      <c r="O13" s="26"/>
      <c r="P13" s="26"/>
      <c r="Q13" s="37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4" t="str">
        <f>UPPER(Currency)&amp;"6M"</f>
        <v>JPY6M</v>
      </c>
      <c r="L14" s="25" t="e">
        <f ca="1">_xll.qlTermStructureReferenceDate(K14,Trigger)</f>
        <v>#NAME?</v>
      </c>
      <c r="M14" s="26" t="e">
        <f ca="1">_xll.qlYieldTSDiscount(K14,L14)</f>
        <v>#NAME?</v>
      </c>
      <c r="N14" s="26"/>
      <c r="O14" s="26"/>
      <c r="P14" s="26"/>
      <c r="Q14" s="37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42" t="b">
        <v>1</v>
      </c>
      <c r="C15" s="40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9"/>
      <c r="K15" s="45"/>
      <c r="L15" s="45"/>
      <c r="M15" s="45"/>
      <c r="N15" s="45"/>
      <c r="O15" s="45"/>
      <c r="P15" s="45"/>
      <c r="Q15" s="45"/>
      <c r="R15" s="11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2" t="b">
        <v>1</v>
      </c>
      <c r="C16" s="40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 t="e">
        <f ca="1"/>
        <v>#NAME?</v>
      </c>
      <c r="D17" s="11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6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2014-08-22T13:29:35Z</dcterms:modified>
</cp:coreProperties>
</file>