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6" i="2" l="1"/>
  <c r="K13" i="2"/>
  <c r="K12" i="2"/>
  <c r="L12" i="2"/>
  <c r="M12" i="2"/>
  <c r="L16" i="2"/>
  <c r="M16" i="2"/>
  <c r="K10" i="2" l="1"/>
  <c r="Q16" i="2"/>
  <c r="Q12" i="2"/>
  <c r="K7" i="2" l="1"/>
  <c r="C14" i="2" a="1"/>
  <c r="P7" i="2"/>
  <c r="Q5" i="2"/>
  <c r="Q7" i="2"/>
  <c r="Q6" i="2"/>
  <c r="C14" i="2" l="1"/>
  <c r="C16" i="2"/>
  <c r="C15" i="2"/>
  <c r="C17" i="2"/>
  <c r="M7" i="2" l="1"/>
  <c r="M10" i="2"/>
  <c r="L10" i="2"/>
  <c r="K15" i="2" l="1"/>
  <c r="K14" i="2"/>
  <c r="K11" i="2"/>
  <c r="Q10" i="2"/>
  <c r="U5" i="2"/>
  <c r="L13" i="2"/>
  <c r="U6" i="2"/>
  <c r="L11" i="2"/>
  <c r="L14" i="2"/>
  <c r="D14" i="2" a="1"/>
  <c r="L15" i="2"/>
  <c r="D14" i="2" l="1"/>
  <c r="D15" i="2"/>
  <c r="D16" i="2"/>
  <c r="D17" i="2"/>
  <c r="M15" i="2"/>
  <c r="M13" i="2"/>
  <c r="Q13" i="2"/>
  <c r="M14" i="2"/>
  <c r="M11" i="2"/>
  <c r="Q11" i="2" s="1"/>
  <c r="Q14" i="2"/>
  <c r="Q15" i="2"/>
</calcChain>
</file>

<file path=xl/sharedStrings.xml><?xml version="1.0" encoding="utf-8"?>
<sst xmlns="http://schemas.openxmlformats.org/spreadsheetml/2006/main" count="92" uniqueCount="54">
  <si>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</si>
  <si>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</si>
  <si>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</si>
  <si>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</si>
  <si>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</si>
  <si>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</si>
  <si>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</si>
  <si>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</si>
  <si>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</si>
  <si>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</si>
  <si>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</si>
  <si>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</si>
  <si>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</si>
  <si>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</si>
  <si>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</si>
  <si>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</si>
  <si>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</si>
  <si>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</si>
  <si>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</si>
  <si>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</si>
  <si>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</si>
  <si>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</si>
  <si>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</si>
  <si>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</si>
  <si>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</si>
  <si>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</si>
  <si>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</si>
  <si>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</si>
  <si>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</si>
  <si>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</si>
  <si>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</si>
  <si>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</si>
  <si>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</si>
  <si>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</si>
  <si>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</si>
  <si>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</si>
  <si>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</si>
  <si>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</si>
  <si>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</si>
  <si>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</si>
  <si>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</si>
  <si>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</si>
  <si>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</si>
  <si>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</si>
  <si>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</si>
  <si>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</si>
  <si>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</si>
  <si>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</si>
  <si>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</si>
  <si>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</si>
  <si>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</si>
  <si>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</si>
  <si>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EDM5</t>
  </si>
  <si>
    <t>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</si>
</sst>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Not Signed In</v>
        <stp/>
        <stp>{FF59E8C2-1979-43B8-ACB8-1576916FA0B1}</stp>
        <tr r="Q5" s="2"/>
      </tp>
      <tp t="s">
        <v>Not Signed In</v>
        <stp/>
        <stp>{EF6DAE44-3AA4-4295-9701-A69E825047F1}</stp>
        <tr r="Q6" s="2"/>
      </tp>
      <tp t="s">
        <v>Not Signed In</v>
        <stp/>
        <stp>{AB390024-FD3C-45DF-87D0-F736E78DC796}</stp>
        <tr r="P7" s="2"/>
      </tp>
      <tp t="s">
        <v>Not Signed In</v>
        <stp/>
        <stp>{59FB2CD0-170D-4CE5-AC12-34034DD9577C}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49</v>
      </c>
      <c r="H4" s="6" t="s">
        <v>35</v>
      </c>
      <c r="I4" s="3"/>
      <c r="J4" s="7"/>
      <c r="K4" s="17" t="s">
        <v>6</v>
      </c>
      <c r="L4" s="13" t="s">
        <v>48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17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49</v>
      </c>
      <c r="H5" s="8" t="s">
        <v>36</v>
      </c>
      <c r="I5" s="3"/>
      <c r="J5" s="7"/>
      <c r="K5" s="27" t="s">
        <v>3</v>
      </c>
      <c r="L5" s="28" t="s">
        <v>53</v>
      </c>
      <c r="M5" s="29" t="s">
        <v>53</v>
      </c>
      <c r="N5" s="29"/>
      <c r="O5" s="29"/>
      <c r="P5" s="29"/>
      <c r="Q5" s="30" t="str">
        <f>_xll.RData(K5,{"EXPIR_DATE","LAST"},,"FRQ:1S",,L5)</f>
        <v>Not Signed In</v>
      </c>
      <c r="R5" s="8" t="s">
        <v>13</v>
      </c>
      <c r="S5" s="1"/>
      <c r="T5" s="20" t="s">
        <v>4</v>
      </c>
      <c r="U5" s="12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49</v>
      </c>
      <c r="H6" s="8" t="s">
        <v>36</v>
      </c>
      <c r="I6" s="3"/>
      <c r="J6" s="21"/>
      <c r="K6" s="24" t="s">
        <v>52</v>
      </c>
      <c r="L6" s="25" t="s">
        <v>53</v>
      </c>
      <c r="M6" s="31" t="s">
        <v>53</v>
      </c>
      <c r="N6" s="31"/>
      <c r="O6" s="31"/>
      <c r="P6" s="31"/>
      <c r="Q6" s="32" t="str">
        <f>_xll.RData(K6,{"EXPIR_DATE","LAST"},,"FRQ:1S",,L6)</f>
        <v>Not Signed In</v>
      </c>
      <c r="R6" s="8" t="s">
        <v>13</v>
      </c>
      <c r="S6" s="1"/>
      <c r="T6" s="20" t="s">
        <v>2</v>
      </c>
      <c r="U6" s="12">
        <f>_xll.ohRepositoryObjectCount(Trigger)</f>
        <v>1686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51</v>
      </c>
      <c r="H7" s="8" t="s">
        <v>37</v>
      </c>
      <c r="I7" s="3"/>
      <c r="J7" s="21"/>
      <c r="K7" s="24" t="str">
        <f>Currency&amp;VLOOKUP(Currency,FuturesTable,5,0)&amp;VLOOKUP(Currency,FuturesTable,6,0)&amp;"10Y"</f>
        <v>USDAM3L10Y</v>
      </c>
      <c r="L7" s="25" t="s">
        <v>53</v>
      </c>
      <c r="M7" s="34" t="str">
        <f>N7&amp;"/"&amp;O7</f>
        <v>Stale/Stale</v>
      </c>
      <c r="N7" s="31" t="s">
        <v>53</v>
      </c>
      <c r="O7" s="31" t="s">
        <v>53</v>
      </c>
      <c r="P7" s="31" t="str">
        <f>_xll.RData(K7&amp;"="&amp;VLOOKUP(Currency,FuturesTable,7,0),{"BID","ASK"},,"FRQ:1S",,N7)</f>
        <v>Not Signed In</v>
      </c>
      <c r="Q7" s="32" t="str">
        <f>_xll.RData(K7&amp;"="&amp;VLOOKUP(Currency,FuturesTable,7,0),"VALUE_DT1",,"FRQ:1S",,L7)</f>
        <v>Not Signed In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49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50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UsdLibor3M</v>
      </c>
      <c r="L10" s="23">
        <f>_xll.qlLastFixingQuoteReferenceDate(FirstIndex&amp;"LastFixing_Quote",Trigger)</f>
        <v>41873</v>
      </c>
      <c r="M10" s="33">
        <f>_xll.qlQuoteValue(FirstIndex&amp;"LastFixing_Quote",Trigger)</f>
        <v>2.3840000000000003E-3</v>
      </c>
      <c r="N10" s="33"/>
      <c r="O10" s="33"/>
      <c r="P10" s="33"/>
      <c r="Q10" s="35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USDSTD</v>
      </c>
      <c r="L11" s="25">
        <f>_xll.qlTermStructureReferenceDate(K11,Trigger)</f>
        <v>41873</v>
      </c>
      <c r="M11" s="26">
        <f>_xll.qlYieldTSDiscount(K11,L11)</f>
        <v>1</v>
      </c>
      <c r="N11" s="26"/>
      <c r="O11" s="26"/>
      <c r="P11" s="26"/>
      <c r="Q11" s="36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USDON</v>
      </c>
      <c r="L12" s="25">
        <f>_xll.qlTermStructureReferenceDate(K12,Trigger)</f>
        <v>41873</v>
      </c>
      <c r="M12" s="26">
        <f>_xll.qlYieldTSDiscount(K12,L12)</f>
        <v>1</v>
      </c>
      <c r="N12" s="26"/>
      <c r="O12" s="26"/>
      <c r="P12" s="26"/>
      <c r="Q12" s="36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USD1M</v>
      </c>
      <c r="L13" s="25">
        <f>_xll.qlTermStructureReferenceDate(K13,Trigger)</f>
        <v>41878</v>
      </c>
      <c r="M13" s="26">
        <f>_xll.qlYieldTSDiscount(K13,L13)</f>
        <v>1</v>
      </c>
      <c r="N13" s="26"/>
      <c r="O13" s="26"/>
      <c r="P13" s="26"/>
      <c r="Q13" s="37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EDU4</v>
      </c>
      <c r="E14" s="3"/>
      <c r="F14" s="3"/>
      <c r="G14" s="3"/>
      <c r="H14" s="3"/>
      <c r="I14" s="3"/>
      <c r="J14" s="7"/>
      <c r="K14" s="24" t="str">
        <f>UPPER(Currency)&amp;"3M"</f>
        <v>USD3M</v>
      </c>
      <c r="L14" s="25">
        <f>_xll.qlTermStructureReferenceDate(K14,Trigger)</f>
        <v>41878</v>
      </c>
      <c r="M14" s="26">
        <f>_xll.qlYieldTSDiscount(K14,L14)</f>
        <v>1</v>
      </c>
      <c r="N14" s="26"/>
      <c r="O14" s="26"/>
      <c r="P14" s="26"/>
      <c r="Q14" s="37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>
        <v>41990</v>
      </c>
      <c r="D15" s="8" t="str">
        <v>EDZ4</v>
      </c>
      <c r="E15" s="3"/>
      <c r="F15" s="3"/>
      <c r="G15" s="3"/>
      <c r="H15" s="3"/>
      <c r="I15" s="3"/>
      <c r="J15" s="7"/>
      <c r="K15" s="24" t="str">
        <f>UPPER(Currency)&amp;"6M"</f>
        <v>USD6M</v>
      </c>
      <c r="L15" s="25">
        <f>_xll.qlTermStructureReferenceDate(K15,Trigger)</f>
        <v>41878</v>
      </c>
      <c r="M15" s="26">
        <f>_xll.qlYieldTSDiscount(K15,L15)</f>
        <v>1</v>
      </c>
      <c r="N15" s="26"/>
      <c r="O15" s="26"/>
      <c r="P15" s="26"/>
      <c r="Q15" s="37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2" t="b">
        <v>1</v>
      </c>
      <c r="C16" s="40">
        <v>42081</v>
      </c>
      <c r="D16" s="8" t="str">
        <v>EDH5</v>
      </c>
      <c r="E16" s="3"/>
      <c r="F16" s="3"/>
      <c r="G16" s="3"/>
      <c r="H16" s="3"/>
      <c r="I16" s="3"/>
      <c r="J16" s="7"/>
      <c r="K16" s="46" t="str">
        <f>UPPER(Currency)&amp;"1Y"</f>
        <v>USD1Y</v>
      </c>
      <c r="L16" s="47">
        <f>_xll.qlTermStructureReferenceDate(K16,Trigger)</f>
        <v>41878</v>
      </c>
      <c r="M16" s="48">
        <f>_xll.qlYieldTSDiscount(K16,L16)</f>
        <v>1</v>
      </c>
      <c r="N16" s="48"/>
      <c r="O16" s="48"/>
      <c r="P16" s="48"/>
      <c r="Q16" s="49" t="str">
        <f>IF(ISERROR(L16),_xll.ohRangeRetrieveError(L16),_xll.ohRangeRetrieveError(M16))</f>
        <v/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>
        <v>42172</v>
      </c>
      <c r="D17" s="11" t="str">
        <v>EDM5</v>
      </c>
      <c r="E17" s="3"/>
      <c r="F17" s="3"/>
      <c r="G17" s="3"/>
      <c r="H17" s="3"/>
      <c r="I17" s="3"/>
      <c r="J17" s="9"/>
      <c r="K17" s="45"/>
      <c r="L17" s="45"/>
      <c r="M17" s="45"/>
      <c r="N17" s="45"/>
      <c r="O17" s="45"/>
      <c r="P17" s="45"/>
      <c r="Q17" s="45"/>
      <c r="R17" s="11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0" customFormat="1" x14ac:dyDescent="0.2"/>
    <row r="102" spans="1:36" s="50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2014-08-22T13:04:28Z</dcterms:modified>
</cp:coreProperties>
</file>