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 firstSheet="7" activeTab="8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Settings'!$C$11:$C$18</definedName>
    <definedName name="ContributorTable" localSheetId="8">Deposits!$S$5:$W$13</definedName>
    <definedName name="ContributorTable">'General Settings'!$C$11:$D$18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MxQuotes!$K$4:$K$21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K6" i="15" l="1"/>
  <c r="K7" i="15"/>
  <c r="K5" i="15"/>
  <c r="X28" i="15"/>
  <c r="X29" i="15"/>
  <c r="X30" i="15"/>
  <c r="P5" i="55" l="1" a="1"/>
  <c r="AB5" i="25" a="1"/>
  <c r="X5" i="23" a="1"/>
  <c r="X5" i="22" a="1"/>
  <c r="Y6" i="18" a="1"/>
  <c r="Y6" i="17" a="1"/>
  <c r="W7" i="16" a="1"/>
  <c r="O5" i="15" a="1"/>
  <c r="O8" i="15"/>
  <c r="O9" i="15"/>
  <c r="O12" i="15"/>
  <c r="O13" i="15"/>
  <c r="O14" i="15"/>
  <c r="O16" i="15"/>
  <c r="O17" i="15"/>
  <c r="O20" i="15"/>
  <c r="O21" i="15"/>
  <c r="O22" i="15"/>
  <c r="AB5" i="13" a="1"/>
  <c r="AB5" i="12" a="1"/>
  <c r="AB5" i="11" a="1"/>
  <c r="O15" i="15" l="1"/>
  <c r="O10" i="15"/>
  <c r="O18" i="15"/>
  <c r="O11" i="15"/>
  <c r="O19" i="15"/>
  <c r="J5" i="64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15" i="64"/>
  <c r="D10" i="64"/>
  <c r="D8" i="64"/>
  <c r="D13" i="64"/>
  <c r="D6" i="64"/>
  <c r="D11" i="64"/>
  <c r="E3" i="64"/>
  <c r="D9" i="64"/>
  <c r="D4" i="64"/>
  <c r="E4" i="64" s="1"/>
  <c r="D7" i="64"/>
  <c r="E10" i="64"/>
  <c r="D21" i="64"/>
  <c r="D5" i="64"/>
  <c r="D20" i="64"/>
  <c r="D19" i="64"/>
  <c r="D18" i="64"/>
  <c r="E18" i="64" s="1"/>
  <c r="D16" i="64"/>
  <c r="D17" i="64"/>
  <c r="D14" i="64"/>
  <c r="D12" i="64"/>
  <c r="O4" i="64" l="1" a="1"/>
  <c r="O15" i="64" s="1"/>
  <c r="E12" i="64"/>
  <c r="E7" i="64"/>
  <c r="P15" i="64"/>
  <c r="E14" i="64"/>
  <c r="E9" i="64"/>
  <c r="E17" i="64"/>
  <c r="E11" i="64"/>
  <c r="E16" i="64"/>
  <c r="E6" i="64"/>
  <c r="E19" i="64"/>
  <c r="E13" i="64"/>
  <c r="E20" i="64"/>
  <c r="E8" i="64"/>
  <c r="E5" i="64"/>
  <c r="E15" i="64"/>
  <c r="E21" i="64"/>
  <c r="O5" i="64" l="1"/>
  <c r="O13" i="64"/>
  <c r="O21" i="64"/>
  <c r="O10" i="64"/>
  <c r="O11" i="64"/>
  <c r="O6" i="64"/>
  <c r="O19" i="64"/>
  <c r="O17" i="64"/>
  <c r="O4" i="64"/>
  <c r="O18" i="64"/>
  <c r="O12" i="64"/>
  <c r="O8" i="64"/>
  <c r="O14" i="64"/>
  <c r="O20" i="64"/>
  <c r="O16" i="64"/>
  <c r="O7" i="64"/>
  <c r="O9" i="64"/>
  <c r="P12" i="64"/>
  <c r="P7" i="64"/>
  <c r="P5" i="64"/>
  <c r="P10" i="64"/>
  <c r="P9" i="64"/>
  <c r="P4" i="64"/>
  <c r="P6" i="64"/>
  <c r="P18" i="64"/>
  <c r="P17" i="64"/>
  <c r="P11" i="64"/>
  <c r="P8" i="64"/>
  <c r="P19" i="64"/>
  <c r="P14" i="64"/>
  <c r="P13" i="64"/>
  <c r="P20" i="64"/>
  <c r="P21" i="64"/>
  <c r="P16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5" i="16"/>
  <c r="S29" i="16"/>
  <c r="S31" i="16"/>
  <c r="S27" i="16"/>
  <c r="S32" i="16"/>
  <c r="S24" i="16"/>
  <c r="S22" i="16"/>
  <c r="S30" i="16"/>
  <c r="S23" i="16"/>
  <c r="S26" i="16"/>
  <c r="S28" i="16"/>
  <c r="U10" i="18"/>
  <c r="I32" i="56"/>
  <c r="U12" i="18"/>
  <c r="U45" i="18"/>
  <c r="U27" i="18"/>
  <c r="U9" i="18"/>
  <c r="U33" i="18"/>
  <c r="U22" i="18"/>
  <c r="E26" i="16"/>
  <c r="U38" i="18"/>
  <c r="U36" i="18"/>
  <c r="U35" i="18"/>
  <c r="U15" i="18"/>
  <c r="U23" i="18"/>
  <c r="U37" i="18"/>
  <c r="U11" i="18"/>
  <c r="E25" i="16"/>
  <c r="U6" i="18"/>
  <c r="U29" i="18"/>
  <c r="E27" i="16"/>
  <c r="U16" i="18"/>
  <c r="U44" i="18"/>
  <c r="U47" i="18"/>
  <c r="U25" i="18"/>
  <c r="U8" i="18"/>
  <c r="E24" i="16"/>
  <c r="E22" i="16"/>
  <c r="U41" i="18"/>
  <c r="U39" i="18"/>
  <c r="U19" i="18"/>
  <c r="U26" i="18"/>
  <c r="U31" i="18"/>
  <c r="E32" i="16"/>
  <c r="U21" i="18"/>
  <c r="U42" i="18"/>
  <c r="U18" i="18"/>
  <c r="U24" i="18"/>
  <c r="U34" i="18"/>
  <c r="E30" i="16"/>
  <c r="U46" i="18"/>
  <c r="U40" i="18"/>
  <c r="E31" i="16"/>
  <c r="E28" i="16"/>
  <c r="E29" i="16"/>
  <c r="U13" i="18"/>
  <c r="U20" i="18"/>
  <c r="U17" i="18"/>
  <c r="U28" i="18"/>
  <c r="U30" i="18"/>
  <c r="U14" i="18"/>
  <c r="U32" i="18"/>
  <c r="U7" i="18"/>
  <c r="E23" i="16"/>
  <c r="U43" i="18"/>
  <c r="W28" i="16" l="1"/>
  <c r="W26" i="16"/>
  <c r="W23" i="16"/>
  <c r="W30" i="16"/>
  <c r="W22" i="16"/>
  <c r="W24" i="16"/>
  <c r="W32" i="16"/>
  <c r="W27" i="16"/>
  <c r="W31" i="16"/>
  <c r="W29" i="16"/>
  <c r="W25" i="16"/>
  <c r="Y43" i="18"/>
  <c r="Y7" i="18"/>
  <c r="Y32" i="18"/>
  <c r="Y14" i="18"/>
  <c r="Y30" i="18"/>
  <c r="Y28" i="18"/>
  <c r="Y17" i="18"/>
  <c r="Y20" i="18"/>
  <c r="Y13" i="18"/>
  <c r="Y40" i="18"/>
  <c r="Y46" i="18"/>
  <c r="Y34" i="18"/>
  <c r="Y24" i="18"/>
  <c r="Y18" i="18"/>
  <c r="Y42" i="18"/>
  <c r="Y21" i="18"/>
  <c r="Y31" i="18"/>
  <c r="Y26" i="18"/>
  <c r="Y19" i="18"/>
  <c r="Y39" i="18"/>
  <c r="Y41" i="18"/>
  <c r="Y8" i="18"/>
  <c r="Y25" i="18"/>
  <c r="Y47" i="18"/>
  <c r="Y44" i="18"/>
  <c r="Y16" i="18"/>
  <c r="Y29" i="18"/>
  <c r="Y6" i="18"/>
  <c r="Y11" i="18"/>
  <c r="Y37" i="18"/>
  <c r="Y23" i="18"/>
  <c r="Y15" i="18"/>
  <c r="Y35" i="18"/>
  <c r="Y36" i="18"/>
  <c r="Y38" i="18"/>
  <c r="Y22" i="18"/>
  <c r="Y33" i="18"/>
  <c r="Y9" i="18"/>
  <c r="Y27" i="18"/>
  <c r="Y45" i="18"/>
  <c r="Y12" i="18"/>
  <c r="Y10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8" i="16"/>
  <c r="S16" i="16"/>
  <c r="S17" i="16"/>
  <c r="S19" i="16"/>
  <c r="S20" i="16"/>
  <c r="F22" i="16"/>
  <c r="F31" i="16"/>
  <c r="F32" i="16"/>
  <c r="E19" i="16"/>
  <c r="F23" i="16"/>
  <c r="F30" i="16"/>
  <c r="F28" i="16"/>
  <c r="F29" i="16"/>
  <c r="F26" i="16"/>
  <c r="F25" i="16"/>
  <c r="F24" i="16"/>
  <c r="F27" i="16"/>
  <c r="X31" i="16"/>
  <c r="X24" i="16"/>
  <c r="X27" i="16"/>
  <c r="X30" i="16"/>
  <c r="X29" i="16"/>
  <c r="X26" i="16"/>
  <c r="X32" i="16"/>
  <c r="X23" i="16"/>
  <c r="X22" i="16"/>
  <c r="X28" i="16"/>
  <c r="X25" i="16"/>
  <c r="W20" i="16" l="1"/>
  <c r="W19" i="16"/>
  <c r="W17" i="16"/>
  <c r="W16" i="16"/>
  <c r="W18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13" i="6"/>
  <c r="D10" i="6"/>
  <c r="D6" i="6"/>
  <c r="D12" i="6"/>
  <c r="E7" i="6"/>
  <c r="D8" i="6"/>
  <c r="D11" i="6"/>
  <c r="E9" i="6"/>
  <c r="I12" i="56" l="1"/>
  <c r="E6" i="6"/>
  <c r="E8" i="6"/>
  <c r="H7" i="6"/>
  <c r="G13" i="6"/>
  <c r="G6" i="6"/>
  <c r="G11" i="6"/>
  <c r="E11" i="6"/>
  <c r="F7" i="6"/>
  <c r="E10" i="6"/>
  <c r="F14" i="63"/>
  <c r="F43" i="63"/>
  <c r="F13" i="63"/>
  <c r="F24" i="63"/>
  <c r="F25" i="63"/>
  <c r="F53" i="63"/>
  <c r="F49" i="63"/>
  <c r="F29" i="63"/>
  <c r="F20" i="63"/>
  <c r="F31" i="63"/>
  <c r="H9" i="6"/>
  <c r="F58" i="63"/>
  <c r="F45" i="63"/>
  <c r="F46" i="63"/>
  <c r="F36" i="63"/>
  <c r="F35" i="63"/>
  <c r="E12" i="6"/>
  <c r="F59" i="63"/>
  <c r="F68" i="63"/>
  <c r="F41" i="63"/>
  <c r="G12" i="6"/>
  <c r="F11" i="63"/>
  <c r="F33" i="63"/>
  <c r="F47" i="63"/>
  <c r="F15" i="63"/>
  <c r="F44" i="63"/>
  <c r="F65" i="63"/>
  <c r="G10" i="6"/>
  <c r="F60" i="63"/>
  <c r="F32" i="63"/>
  <c r="F62" i="63"/>
  <c r="F51" i="63"/>
  <c r="F66" i="63"/>
  <c r="F23" i="63"/>
  <c r="F57" i="63"/>
  <c r="F64" i="63"/>
  <c r="F9" i="6"/>
  <c r="F38" i="63"/>
  <c r="F17" i="63"/>
  <c r="F19" i="63"/>
  <c r="F21" i="63"/>
  <c r="G8" i="6"/>
  <c r="F12" i="63"/>
  <c r="F30" i="63"/>
  <c r="F26" i="63"/>
  <c r="F67" i="63"/>
  <c r="F56" i="63"/>
  <c r="F39" i="63"/>
  <c r="F37" i="63"/>
  <c r="F28" i="63"/>
  <c r="F63" i="63"/>
  <c r="F10" i="63"/>
  <c r="F16" i="63"/>
  <c r="F48" i="63"/>
  <c r="F50" i="63"/>
  <c r="F54" i="63"/>
  <c r="F22" i="63"/>
  <c r="F34" i="63"/>
  <c r="F27" i="63"/>
  <c r="F61" i="63"/>
  <c r="F18" i="63"/>
  <c r="F55" i="63"/>
  <c r="F9" i="63"/>
  <c r="F52" i="63"/>
  <c r="F40" i="63"/>
  <c r="F42" i="63"/>
  <c r="AM2" i="17" l="1"/>
  <c r="AM3" i="17"/>
  <c r="AM4" i="17"/>
  <c r="AM6" i="17"/>
  <c r="H6" i="6"/>
  <c r="G14" i="63"/>
  <c r="G9" i="63"/>
  <c r="G19" i="63"/>
  <c r="G12" i="63"/>
  <c r="F8" i="6"/>
  <c r="G60" i="63"/>
  <c r="G24" i="63"/>
  <c r="G18" i="63"/>
  <c r="F12" i="6"/>
  <c r="F6" i="6"/>
  <c r="G10" i="63"/>
  <c r="H8" i="6"/>
  <c r="G28" i="63"/>
  <c r="G11" i="63"/>
  <c r="G52" i="63"/>
  <c r="G16" i="63"/>
  <c r="F11" i="6"/>
  <c r="AK7" i="17" a="1"/>
  <c r="H11" i="6"/>
  <c r="H12" i="6"/>
  <c r="G20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23" i="63"/>
  <c r="G15" i="63"/>
  <c r="G64" i="63"/>
  <c r="G22" i="63"/>
  <c r="G56" i="63"/>
  <c r="G13" i="63"/>
  <c r="G32" i="63"/>
  <c r="AL8" i="17" l="1"/>
  <c r="AL7" i="17"/>
  <c r="AM7" i="17"/>
  <c r="AL9" i="17"/>
  <c r="AM9" i="17"/>
  <c r="AL10" i="17"/>
  <c r="AM10" i="17"/>
  <c r="AL11" i="17"/>
  <c r="AN10" i="17"/>
  <c r="G68" i="63"/>
  <c r="AN7" i="17"/>
  <c r="G17" i="63"/>
  <c r="AN9" i="17"/>
  <c r="G27" i="63"/>
  <c r="AN8" i="17"/>
  <c r="G36" i="63"/>
  <c r="G26" i="63"/>
  <c r="AM11" i="17" l="1"/>
  <c r="AL12" i="17"/>
  <c r="AM12" i="17"/>
  <c r="AL13" i="17"/>
  <c r="G21" i="63"/>
  <c r="AN12" i="17"/>
  <c r="G40" i="63"/>
  <c r="G31" i="63"/>
  <c r="G30" i="63"/>
  <c r="AN11" i="17"/>
  <c r="AO7" i="17"/>
  <c r="AO9" i="17"/>
  <c r="AO8" i="17"/>
  <c r="AO10" i="17"/>
  <c r="AM13" i="17" l="1"/>
  <c r="AL14" i="17"/>
  <c r="AM14" i="17"/>
  <c r="AL15" i="17"/>
  <c r="G44" i="63"/>
  <c r="AN14" i="17"/>
  <c r="G25" i="63"/>
  <c r="G34" i="63"/>
  <c r="G35" i="63"/>
  <c r="AN13" i="17"/>
  <c r="AO12" i="17"/>
  <c r="AO11" i="17"/>
  <c r="AM15" i="17" l="1"/>
  <c r="AL16" i="17"/>
  <c r="AM16" i="17"/>
  <c r="AL17" i="17"/>
  <c r="AM17" i="17"/>
  <c r="AL18" i="17"/>
  <c r="G39" i="63"/>
  <c r="G38" i="63"/>
  <c r="G29" i="63"/>
  <c r="G48" i="63"/>
  <c r="AN17" i="17"/>
  <c r="AN16" i="17"/>
  <c r="AN15" i="17"/>
  <c r="AO13" i="17"/>
  <c r="AO14" i="17"/>
  <c r="AM18" i="17" l="1"/>
  <c r="AL5" i="18"/>
  <c r="G43" i="63"/>
  <c r="G33" i="63"/>
  <c r="G42" i="63"/>
  <c r="AK6" i="18" a="1"/>
  <c r="AN18" i="17"/>
  <c r="D6" i="17" a="1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57" i="63"/>
  <c r="G66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9" i="8"/>
  <c r="W8" i="8"/>
  <c r="T8" i="8"/>
  <c r="Q7" i="8"/>
  <c r="V8" i="8" l="1"/>
  <c r="X8" i="8" s="1"/>
  <c r="U9" i="8"/>
  <c r="V9" i="8" s="1"/>
  <c r="X9" i="8" s="1"/>
  <c r="M10" i="8"/>
  <c r="P10" i="8"/>
  <c r="Q10" i="8" s="1"/>
  <c r="S10" i="8"/>
  <c r="T10" i="8"/>
  <c r="U7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21" i="8"/>
  <c r="W14" i="8"/>
  <c r="W10" i="8"/>
  <c r="W11" i="8"/>
  <c r="T19" i="8"/>
  <c r="W20" i="8"/>
  <c r="T16" i="8"/>
  <c r="T21" i="8"/>
  <c r="W17" i="8"/>
  <c r="W16" i="8"/>
  <c r="W18" i="8"/>
  <c r="T18" i="8"/>
  <c r="W13" i="8"/>
  <c r="W19" i="8"/>
  <c r="T17" i="8"/>
  <c r="T12" i="8"/>
  <c r="T15" i="8"/>
  <c r="T7" i="7"/>
  <c r="W15" i="8"/>
  <c r="T11" i="8"/>
  <c r="T20" i="8"/>
  <c r="T14" i="8"/>
  <c r="W12" i="8"/>
  <c r="T13" i="8"/>
  <c r="W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Q9" i="7"/>
  <c r="T14" i="7"/>
  <c r="T21" i="7"/>
  <c r="T16" i="7"/>
  <c r="W7" i="7"/>
  <c r="W20" i="7"/>
  <c r="W17" i="7"/>
  <c r="T12" i="7"/>
  <c r="T20" i="7"/>
  <c r="T19" i="7"/>
  <c r="T11" i="7"/>
  <c r="T17" i="7"/>
  <c r="U8" i="7"/>
  <c r="T10" i="7"/>
  <c r="T13" i="7"/>
  <c r="T18" i="7"/>
  <c r="T15" i="7"/>
  <c r="X5" i="26"/>
  <c r="M6" i="7"/>
  <c r="V8" i="7" l="1"/>
  <c r="X8" i="7" s="1"/>
  <c r="V20" i="7"/>
  <c r="X20" i="7" s="1"/>
  <c r="V17" i="7"/>
  <c r="X17" i="7" s="1"/>
  <c r="R5" i="26"/>
  <c r="AJ5" i="26"/>
  <c r="P6" i="26"/>
  <c r="Q6" i="26"/>
  <c r="Q15" i="7"/>
  <c r="Q12" i="7"/>
  <c r="Q18" i="7"/>
  <c r="Q21" i="7"/>
  <c r="U9" i="7"/>
  <c r="X6" i="26"/>
  <c r="W8" i="7"/>
  <c r="Q13" i="7"/>
  <c r="Q10" i="7"/>
  <c r="Q19" i="7"/>
  <c r="Q14" i="7"/>
  <c r="Q16" i="7"/>
  <c r="Q11" i="7"/>
  <c r="V9" i="7" l="1"/>
  <c r="X9" i="7" s="1"/>
  <c r="R6" i="26"/>
  <c r="AJ6" i="26"/>
  <c r="P7" i="26"/>
  <c r="Q7" i="26"/>
  <c r="U10" i="7"/>
  <c r="U15" i="7"/>
  <c r="U16" i="7"/>
  <c r="U19" i="7"/>
  <c r="X7" i="26"/>
  <c r="U11" i="7"/>
  <c r="U14" i="7"/>
  <c r="U21" i="7"/>
  <c r="W9" i="7"/>
  <c r="U13" i="7"/>
  <c r="U12" i="7"/>
  <c r="U18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3" i="7"/>
  <c r="W21" i="7"/>
  <c r="W10" i="7"/>
  <c r="W12" i="7"/>
  <c r="W18" i="7"/>
  <c r="W14" i="7"/>
  <c r="X8" i="26"/>
  <c r="W11" i="7"/>
  <c r="W16" i="7"/>
  <c r="W19" i="7"/>
  <c r="W15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6" i="20"/>
  <c r="P5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6" i="17"/>
  <c r="U9" i="17"/>
  <c r="U10" i="17"/>
  <c r="U7" i="17"/>
  <c r="U16" i="17"/>
  <c r="U12" i="17"/>
  <c r="U8" i="17"/>
  <c r="U14" i="17"/>
  <c r="U15" i="17"/>
  <c r="U11" i="17"/>
  <c r="U13" i="17"/>
  <c r="U17" i="17"/>
  <c r="N6" i="17" a="1"/>
  <c r="Y17" i="17" l="1"/>
  <c r="Y13" i="17"/>
  <c r="Y11" i="17"/>
  <c r="Y15" i="17"/>
  <c r="Y14" i="17"/>
  <c r="Y8" i="17"/>
  <c r="Y12" i="17"/>
  <c r="Y16" i="17"/>
  <c r="Y7" i="17"/>
  <c r="Y10" i="17"/>
  <c r="Y9" i="17"/>
  <c r="Y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O5" i="15"/>
  <c r="O6" i="15"/>
  <c r="O7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R6" i="6"/>
  <c r="Q9" i="6"/>
  <c r="O7" i="6"/>
  <c r="Q8" i="6"/>
  <c r="Q11" i="6"/>
  <c r="Q12" i="6"/>
  <c r="K5" i="6"/>
  <c r="S6" i="6" l="1"/>
  <c r="U6" i="6" s="1"/>
  <c r="I13" i="56"/>
  <c r="R7" i="6"/>
  <c r="O11" i="6"/>
  <c r="T6" i="6"/>
  <c r="O8" i="6"/>
  <c r="I14" i="56"/>
  <c r="O9" i="6"/>
  <c r="AO6" i="17"/>
  <c r="O12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1" i="6"/>
  <c r="R8" i="6"/>
  <c r="T7" i="6"/>
  <c r="R12" i="6"/>
  <c r="R9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2" i="62"/>
  <c r="K11" i="61"/>
  <c r="N20" i="62"/>
  <c r="K11" i="62"/>
  <c r="N18" i="62"/>
  <c r="N10" i="61"/>
  <c r="N4" i="62"/>
  <c r="S21" i="62"/>
  <c r="N4" i="61"/>
  <c r="N15" i="62"/>
  <c r="N5" i="62"/>
  <c r="S20" i="62"/>
  <c r="K10" i="62"/>
  <c r="K7" i="62"/>
  <c r="N15" i="61"/>
  <c r="N14" i="61"/>
  <c r="K13" i="61"/>
  <c r="S15" i="62"/>
  <c r="N16" i="62"/>
  <c r="N17" i="61"/>
  <c r="S17" i="62"/>
  <c r="S14" i="62"/>
  <c r="K16" i="61"/>
  <c r="S19" i="62"/>
  <c r="K12" i="61"/>
  <c r="N12" i="61"/>
  <c r="K17" i="61"/>
  <c r="K14" i="61"/>
  <c r="K7" i="61"/>
  <c r="S8" i="62"/>
  <c r="K4" i="61"/>
  <c r="N9" i="62"/>
  <c r="N19" i="62"/>
  <c r="N14" i="62"/>
  <c r="S18" i="62"/>
  <c r="S13" i="62"/>
  <c r="N8" i="61"/>
  <c r="K5" i="62"/>
  <c r="N18" i="61"/>
  <c r="K15" i="62"/>
  <c r="K18" i="62"/>
  <c r="N12" i="62"/>
  <c r="K18" i="61"/>
  <c r="N11" i="61"/>
  <c r="N10" i="62"/>
  <c r="S11" i="62"/>
  <c r="K6" i="61"/>
  <c r="S16" i="62"/>
  <c r="N20" i="61"/>
  <c r="K15" i="61"/>
  <c r="N7" i="62"/>
  <c r="K21" i="61"/>
  <c r="K16" i="62"/>
  <c r="K20" i="62"/>
  <c r="K4" i="62"/>
  <c r="K8" i="62"/>
  <c r="K20" i="61"/>
  <c r="K21" i="62"/>
  <c r="K17" i="62"/>
  <c r="N16" i="61"/>
  <c r="K14" i="62"/>
  <c r="S4" i="62"/>
  <c r="K13" i="62"/>
  <c r="N21" i="62"/>
  <c r="K8" i="61"/>
  <c r="S9" i="62"/>
  <c r="N11" i="62"/>
  <c r="S12" i="62"/>
  <c r="N5" i="61"/>
  <c r="N9" i="61"/>
  <c r="S7" i="62"/>
  <c r="N19" i="61"/>
  <c r="N6" i="61"/>
  <c r="N17" i="62"/>
  <c r="N21" i="61"/>
  <c r="N7" i="61"/>
  <c r="K9" i="62"/>
  <c r="N13" i="61"/>
  <c r="K9" i="61"/>
  <c r="S10" i="62"/>
  <c r="K5" i="61"/>
  <c r="K10" i="61"/>
  <c r="K19" i="62"/>
  <c r="N8" i="62"/>
  <c r="K19" i="61"/>
  <c r="N13" i="62"/>
  <c r="T12" i="6"/>
  <c r="T9" i="6"/>
  <c r="T8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K5" i="60"/>
  <c r="K12" i="60"/>
  <c r="N11" i="60"/>
  <c r="N12" i="60"/>
  <c r="N14" i="60"/>
  <c r="N9" i="60"/>
  <c r="N4" i="60"/>
  <c r="K6" i="60"/>
  <c r="K13" i="60"/>
  <c r="K16" i="60"/>
  <c r="K17" i="60"/>
  <c r="N8" i="60"/>
  <c r="N6" i="60"/>
  <c r="K4" i="60"/>
  <c r="N15" i="60"/>
  <c r="N7" i="60"/>
  <c r="K9" i="60"/>
  <c r="K7" i="60"/>
  <c r="K18" i="60"/>
  <c r="K11" i="60"/>
  <c r="K14" i="60"/>
  <c r="N18" i="60"/>
  <c r="K15" i="60"/>
  <c r="K10" i="60"/>
  <c r="N13" i="60"/>
  <c r="N16" i="60"/>
  <c r="N17" i="60"/>
  <c r="K8" i="60"/>
  <c r="N10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7" i="55"/>
  <c r="K5" i="55"/>
  <c r="K6" i="55"/>
  <c r="K10" i="55"/>
  <c r="K8" i="55"/>
  <c r="B1" i="56"/>
  <c r="P8" i="55" l="1"/>
  <c r="P10" i="55"/>
  <c r="P6" i="55"/>
  <c r="P5" i="55"/>
  <c r="P7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4" i="22"/>
  <c r="F11" i="24"/>
  <c r="F15" i="22"/>
  <c r="F14" i="22"/>
  <c r="F40" i="22"/>
  <c r="F24" i="22"/>
  <c r="F29" i="22"/>
  <c r="F11" i="23"/>
  <c r="F7" i="24"/>
  <c r="F9" i="22"/>
  <c r="F21" i="22"/>
  <c r="F18" i="22"/>
  <c r="F28" i="22"/>
  <c r="F43" i="22"/>
  <c r="F49" i="22"/>
  <c r="F32" i="22"/>
  <c r="D60" i="22"/>
  <c r="F52" i="22"/>
  <c r="F38" i="22"/>
  <c r="E4" i="28"/>
  <c r="F14" i="23"/>
  <c r="F8" i="22"/>
  <c r="F42" i="22"/>
  <c r="F19" i="22"/>
  <c r="F16" i="22"/>
  <c r="F48" i="22"/>
  <c r="F26" i="22"/>
  <c r="F47" i="22"/>
  <c r="F17" i="22"/>
  <c r="F50" i="22"/>
  <c r="F15" i="23"/>
  <c r="F57" i="22"/>
  <c r="F8" i="23"/>
  <c r="F6" i="22"/>
  <c r="F9" i="24"/>
  <c r="F7" i="23"/>
  <c r="F6" i="24"/>
  <c r="F11" i="22"/>
  <c r="F55" i="22"/>
  <c r="F34" i="22"/>
  <c r="F58" i="22"/>
  <c r="F12" i="22"/>
  <c r="F10" i="22"/>
  <c r="F22" i="22"/>
  <c r="F39" i="22"/>
  <c r="F37" i="22"/>
  <c r="F10" i="24"/>
  <c r="F36" i="22"/>
  <c r="F5" i="22"/>
  <c r="F5" i="23"/>
  <c r="F46" i="22"/>
  <c r="F8" i="24"/>
  <c r="F45" i="22"/>
  <c r="F53" i="22"/>
  <c r="F33" i="22"/>
  <c r="F27" i="22"/>
  <c r="F5" i="24"/>
  <c r="F13" i="23"/>
  <c r="E3" i="28"/>
  <c r="F13" i="22"/>
  <c r="F56" i="22"/>
  <c r="F35" i="22"/>
  <c r="F25" i="22"/>
  <c r="F6" i="23"/>
  <c r="F23" i="22"/>
  <c r="F31" i="22"/>
  <c r="F54" i="22"/>
  <c r="E2" i="28"/>
  <c r="F20" i="22"/>
  <c r="F7" i="22"/>
  <c r="F12" i="23"/>
  <c r="F51" i="22"/>
  <c r="F9" i="23"/>
  <c r="F30" i="22"/>
  <c r="F10" i="23"/>
  <c r="F41" i="22"/>
  <c r="Y6" i="22"/>
  <c r="Y5" i="22"/>
  <c r="Y8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6" i="22"/>
  <c r="G48" i="22"/>
  <c r="G21" i="22"/>
  <c r="G19" i="22"/>
  <c r="G15" i="22"/>
  <c r="F29" i="25"/>
  <c r="G16" i="22"/>
  <c r="F35" i="26"/>
  <c r="F8" i="26"/>
  <c r="Y11" i="24"/>
  <c r="G32" i="22"/>
  <c r="G14" i="22"/>
  <c r="G55" i="22"/>
  <c r="F60" i="22"/>
  <c r="G35" i="22"/>
  <c r="G10" i="22"/>
  <c r="G18" i="22"/>
  <c r="G40" i="22"/>
  <c r="G46" i="22"/>
  <c r="F19" i="26"/>
  <c r="F21" i="25"/>
  <c r="G10" i="23"/>
  <c r="G13" i="22"/>
  <c r="G15" i="23"/>
  <c r="G53" i="22"/>
  <c r="G5" i="23"/>
  <c r="G34" i="22"/>
  <c r="G50" i="22"/>
  <c r="G30" i="22"/>
  <c r="G23" i="22"/>
  <c r="Y6" i="24"/>
  <c r="G36" i="22"/>
  <c r="G56" i="22"/>
  <c r="G44" i="22"/>
  <c r="G7" i="23"/>
  <c r="G5" i="22"/>
  <c r="G9" i="22"/>
  <c r="G8" i="23"/>
  <c r="F19" i="25"/>
  <c r="G42" i="22"/>
  <c r="G9" i="24"/>
  <c r="G38" i="22"/>
  <c r="F32" i="26"/>
  <c r="G28" i="22"/>
  <c r="G52" i="22"/>
  <c r="G43" i="22"/>
  <c r="Y5" i="24"/>
  <c r="G13" i="23"/>
  <c r="G51" i="22"/>
  <c r="G39" i="22"/>
  <c r="D61" i="22"/>
  <c r="G33" i="22"/>
  <c r="G12" i="23"/>
  <c r="G31" i="22"/>
  <c r="F13" i="25"/>
  <c r="G22" i="22"/>
  <c r="G54" i="22"/>
  <c r="G20" i="22"/>
  <c r="G6" i="23"/>
  <c r="G37" i="22"/>
  <c r="G17" i="22"/>
  <c r="F16" i="25"/>
  <c r="G6" i="24"/>
  <c r="G41" i="22"/>
  <c r="Y8" i="24"/>
  <c r="G14" i="23"/>
  <c r="F11" i="26"/>
  <c r="G8" i="24"/>
  <c r="F11" i="25"/>
  <c r="G10" i="24"/>
  <c r="F40" i="26"/>
  <c r="G12" i="22"/>
  <c r="F37" i="25"/>
  <c r="G27" i="22"/>
  <c r="G25" i="22"/>
  <c r="G8" i="22"/>
  <c r="G11" i="22"/>
  <c r="Y9" i="24"/>
  <c r="G11" i="23"/>
  <c r="F16" i="26"/>
  <c r="G57" i="22"/>
  <c r="F24" i="25"/>
  <c r="G29" i="22"/>
  <c r="F29" i="26"/>
  <c r="G49" i="22"/>
  <c r="G26" i="22"/>
  <c r="F12" i="25"/>
  <c r="Y10" i="24"/>
  <c r="G58" i="22"/>
  <c r="G24" i="22"/>
  <c r="G7" i="24"/>
  <c r="G9" i="23"/>
  <c r="Y7" i="24"/>
  <c r="F27" i="26"/>
  <c r="G7" i="22"/>
  <c r="G45" i="22"/>
  <c r="G5" i="24"/>
  <c r="G47" i="22"/>
  <c r="F8" i="25"/>
  <c r="F24" i="26"/>
  <c r="G11" i="24"/>
  <c r="Y55" i="22"/>
  <c r="Y18" i="22"/>
  <c r="Y44" i="22"/>
  <c r="Y42" i="22"/>
  <c r="Y51" i="22"/>
  <c r="Y20" i="22"/>
  <c r="Y17" i="22"/>
  <c r="Y24" i="22"/>
  <c r="Y28" i="22"/>
  <c r="Y56" i="22"/>
  <c r="Y23" i="22"/>
  <c r="Y15" i="23"/>
  <c r="Y10" i="22"/>
  <c r="Y8" i="23"/>
  <c r="Y13" i="22"/>
  <c r="Y27" i="22"/>
  <c r="Y7" i="23"/>
  <c r="Y25" i="22"/>
  <c r="Y50" i="22"/>
  <c r="Y10" i="23"/>
  <c r="Y11" i="23"/>
  <c r="Y48" i="22"/>
  <c r="Y21" i="22"/>
  <c r="Y58" i="22"/>
  <c r="Y16" i="22"/>
  <c r="Y22" i="22"/>
  <c r="Y35" i="22"/>
  <c r="Y40" i="22"/>
  <c r="Y53" i="22"/>
  <c r="Y9" i="22"/>
  <c r="Y38" i="22"/>
  <c r="Y12" i="22"/>
  <c r="Y57" i="22"/>
  <c r="Y33" i="22"/>
  <c r="Y11" i="22"/>
  <c r="Y39" i="22"/>
  <c r="Y43" i="22"/>
  <c r="Y46" i="22"/>
  <c r="Y41" i="22"/>
  <c r="Y52" i="22"/>
  <c r="Y49" i="22"/>
  <c r="Y47" i="22"/>
  <c r="Y29" i="22"/>
  <c r="Y30" i="22"/>
  <c r="Y31" i="22"/>
  <c r="Y36" i="22"/>
  <c r="Y14" i="23"/>
  <c r="Y26" i="22"/>
  <c r="Y54" i="22"/>
  <c r="Y14" i="22"/>
  <c r="Y13" i="23"/>
  <c r="Y6" i="23"/>
  <c r="Y19" i="22"/>
  <c r="Y45" i="22"/>
  <c r="Y32" i="22"/>
  <c r="Y12" i="23"/>
  <c r="Y15" i="22"/>
  <c r="Y34" i="22"/>
  <c r="Y37" i="22"/>
  <c r="Y9" i="23"/>
  <c r="Y5" i="23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0" i="26"/>
  <c r="F14" i="25"/>
  <c r="F7" i="25"/>
  <c r="F39" i="26"/>
  <c r="G12" i="25"/>
  <c r="AC24" i="26"/>
  <c r="G29" i="26"/>
  <c r="G35" i="26"/>
  <c r="F42" i="25"/>
  <c r="G8" i="26"/>
  <c r="F21" i="26"/>
  <c r="AC27" i="26"/>
  <c r="F10" i="25"/>
  <c r="AC32" i="26"/>
  <c r="F17" i="25"/>
  <c r="F18" i="25"/>
  <c r="F22" i="26"/>
  <c r="G21" i="25"/>
  <c r="F30" i="26"/>
  <c r="F6" i="26"/>
  <c r="F22" i="25"/>
  <c r="F18" i="26"/>
  <c r="F33" i="25"/>
  <c r="F34" i="26"/>
  <c r="F26" i="26"/>
  <c r="F17" i="26"/>
  <c r="F15" i="25"/>
  <c r="F31" i="26"/>
  <c r="AC19" i="26"/>
  <c r="F20" i="25"/>
  <c r="AC29" i="26"/>
  <c r="D62" i="22"/>
  <c r="F6" i="25"/>
  <c r="AC40" i="26"/>
  <c r="F41" i="25"/>
  <c r="F26" i="25"/>
  <c r="G40" i="26"/>
  <c r="F23" i="26"/>
  <c r="G16" i="25"/>
  <c r="G24" i="26"/>
  <c r="AC11" i="26"/>
  <c r="G8" i="25"/>
  <c r="AC35" i="26"/>
  <c r="F35" i="25"/>
  <c r="F31" i="25"/>
  <c r="F20" i="26"/>
  <c r="F38" i="26"/>
  <c r="F9" i="26"/>
  <c r="F30" i="25"/>
  <c r="AC8" i="26"/>
  <c r="F9" i="25"/>
  <c r="G19" i="25"/>
  <c r="G37" i="25"/>
  <c r="F40" i="25"/>
  <c r="F36" i="26"/>
  <c r="G27" i="26"/>
  <c r="F7" i="26"/>
  <c r="F37" i="26"/>
  <c r="F38" i="25"/>
  <c r="F34" i="25"/>
  <c r="G11" i="25"/>
  <c r="F13" i="26"/>
  <c r="G24" i="25"/>
  <c r="F25" i="26"/>
  <c r="F32" i="25"/>
  <c r="G11" i="26"/>
  <c r="F28" i="25"/>
  <c r="AC16" i="26"/>
  <c r="F42" i="26"/>
  <c r="F39" i="25"/>
  <c r="F14" i="26"/>
  <c r="F15" i="26"/>
  <c r="F12" i="26"/>
  <c r="F41" i="26"/>
  <c r="G60" i="22"/>
  <c r="F33" i="26"/>
  <c r="F36" i="25"/>
  <c r="G13" i="25"/>
  <c r="G32" i="26"/>
  <c r="G16" i="26"/>
  <c r="F25" i="25"/>
  <c r="F27" i="25"/>
  <c r="F28" i="26"/>
  <c r="G19" i="26"/>
  <c r="F23" i="25"/>
  <c r="G29" i="25"/>
  <c r="F61" i="22"/>
  <c r="AC8" i="25"/>
  <c r="AC16" i="25"/>
  <c r="AC21" i="25"/>
  <c r="AC13" i="25"/>
  <c r="AC19" i="25"/>
  <c r="AC29" i="25"/>
  <c r="AC37" i="25"/>
  <c r="AC24" i="25"/>
  <c r="AC12" i="25"/>
  <c r="AC11" i="25"/>
  <c r="E62" i="22" l="1"/>
  <c r="AC33" i="26"/>
  <c r="AC39" i="26"/>
  <c r="AC12" i="26"/>
  <c r="AC15" i="26"/>
  <c r="AC22" i="26"/>
  <c r="AC17" i="26"/>
  <c r="G22" i="25"/>
  <c r="D63" i="22"/>
  <c r="G61" i="22"/>
  <c r="G40" i="25"/>
  <c r="G9" i="26"/>
  <c r="AC13" i="26"/>
  <c r="G28" i="25"/>
  <c r="F62" i="22"/>
  <c r="AC41" i="26"/>
  <c r="G6" i="25"/>
  <c r="G37" i="26"/>
  <c r="G26" i="26"/>
  <c r="G30" i="25"/>
  <c r="G25" i="25"/>
  <c r="AC42" i="26"/>
  <c r="AC36" i="26"/>
  <c r="AC31" i="26"/>
  <c r="AC7" i="26"/>
  <c r="AC34" i="26"/>
  <c r="AC26" i="26"/>
  <c r="G17" i="26"/>
  <c r="AC30" i="26"/>
  <c r="G38" i="26"/>
  <c r="G30" i="26"/>
  <c r="G12" i="26"/>
  <c r="G39" i="26"/>
  <c r="AC10" i="26"/>
  <c r="G9" i="25"/>
  <c r="G10" i="26"/>
  <c r="G6" i="26"/>
  <c r="G36" i="25"/>
  <c r="G42" i="25"/>
  <c r="G35" i="25"/>
  <c r="G20" i="25"/>
  <c r="AC23" i="26"/>
  <c r="AC14" i="26"/>
  <c r="G21" i="26"/>
  <c r="G41" i="25"/>
  <c r="G14" i="25"/>
  <c r="G34" i="25"/>
  <c r="AC28" i="26"/>
  <c r="G33" i="26"/>
  <c r="G25" i="26"/>
  <c r="G34" i="26"/>
  <c r="AC25" i="26"/>
  <c r="G18" i="26"/>
  <c r="G28" i="26"/>
  <c r="AC37" i="26"/>
  <c r="G26" i="25"/>
  <c r="G22" i="26"/>
  <c r="AC38" i="26"/>
  <c r="G33" i="25"/>
  <c r="G7" i="26"/>
  <c r="G15" i="25"/>
  <c r="G41" i="26"/>
  <c r="AC9" i="26"/>
  <c r="G13" i="26"/>
  <c r="G15" i="26"/>
  <c r="G14" i="26"/>
  <c r="G27" i="25"/>
  <c r="G42" i="26"/>
  <c r="G36" i="26"/>
  <c r="G23" i="25"/>
  <c r="G39" i="25"/>
  <c r="AC21" i="26"/>
  <c r="G10" i="25"/>
  <c r="G38" i="25"/>
  <c r="AC20" i="26"/>
  <c r="G23" i="26"/>
  <c r="G20" i="26"/>
  <c r="G31" i="26"/>
  <c r="G32" i="25"/>
  <c r="G18" i="25"/>
  <c r="G17" i="25"/>
  <c r="G7" i="25"/>
  <c r="AC6" i="26"/>
  <c r="G31" i="25"/>
  <c r="AC18" i="26"/>
  <c r="AC34" i="25"/>
  <c r="AC39" i="25"/>
  <c r="AC28" i="25"/>
  <c r="AC23" i="25"/>
  <c r="AC17" i="25"/>
  <c r="AC14" i="25"/>
  <c r="AC27" i="25"/>
  <c r="AC41" i="25"/>
  <c r="AC36" i="25"/>
  <c r="AC35" i="25"/>
  <c r="AC15" i="25"/>
  <c r="AC22" i="25"/>
  <c r="AC30" i="25"/>
  <c r="AC33" i="25"/>
  <c r="AC42" i="25"/>
  <c r="AC31" i="25"/>
  <c r="AC18" i="25"/>
  <c r="AC9" i="25"/>
  <c r="AC32" i="25"/>
  <c r="AC20" i="25"/>
  <c r="AC26" i="25"/>
  <c r="AC40" i="25"/>
  <c r="AC38" i="25"/>
  <c r="AC25" i="25"/>
  <c r="AC10" i="25"/>
  <c r="AC6" i="25"/>
  <c r="AC7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G68" i="22"/>
  <c r="F69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3" i="16"/>
  <c r="E15" i="16"/>
  <c r="E6" i="16"/>
  <c r="G4" i="23"/>
  <c r="D6" i="15"/>
  <c r="D15" i="15"/>
  <c r="E12" i="16"/>
  <c r="D13" i="15"/>
  <c r="D19" i="15"/>
  <c r="E18" i="16"/>
  <c r="AC5" i="26"/>
  <c r="E20" i="16"/>
  <c r="E21" i="16"/>
  <c r="D14" i="15"/>
  <c r="E9" i="16"/>
  <c r="E10" i="16"/>
  <c r="E33" i="16"/>
  <c r="C5" i="20"/>
  <c r="E8" i="16"/>
  <c r="E11" i="16"/>
  <c r="G5" i="25"/>
  <c r="D16" i="15"/>
  <c r="E5" i="16"/>
  <c r="E7" i="16"/>
  <c r="F80" i="22"/>
  <c r="D9" i="15"/>
  <c r="D81" i="22"/>
  <c r="D12" i="15"/>
  <c r="E4" i="16"/>
  <c r="D7" i="15"/>
  <c r="D21" i="15"/>
  <c r="D20" i="15"/>
  <c r="E16" i="16"/>
  <c r="C6" i="20"/>
  <c r="D8" i="15"/>
  <c r="G80" i="22"/>
  <c r="D18" i="15"/>
  <c r="E13" i="16"/>
  <c r="D3" i="19" a="1"/>
  <c r="G4" i="24"/>
  <c r="G5" i="26"/>
  <c r="D17" i="15"/>
  <c r="E17" i="16"/>
  <c r="D11" i="15"/>
  <c r="D10" i="15"/>
  <c r="D5" i="15"/>
  <c r="E14" i="16"/>
  <c r="D22" i="15"/>
  <c r="X18" i="16"/>
  <c r="AC5" i="25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E14" i="15"/>
  <c r="E8" i="15"/>
  <c r="F5" i="16"/>
  <c r="F6" i="19"/>
  <c r="F100" i="19"/>
  <c r="F31" i="19"/>
  <c r="F10" i="16"/>
  <c r="F38" i="18"/>
  <c r="F53" i="19"/>
  <c r="F80" i="19"/>
  <c r="F106" i="19"/>
  <c r="F11" i="18"/>
  <c r="F9" i="16"/>
  <c r="F28" i="18"/>
  <c r="F18" i="19"/>
  <c r="F99" i="19"/>
  <c r="F113" i="19"/>
  <c r="F91" i="19"/>
  <c r="F29" i="18"/>
  <c r="F121" i="19"/>
  <c r="F96" i="19"/>
  <c r="F115" i="19"/>
  <c r="E13" i="15"/>
  <c r="F9" i="18"/>
  <c r="F64" i="19"/>
  <c r="F104" i="19"/>
  <c r="F79" i="19"/>
  <c r="F29" i="19"/>
  <c r="F35" i="18"/>
  <c r="F33" i="19"/>
  <c r="F122" i="19"/>
  <c r="D6" i="20"/>
  <c r="F67" i="19"/>
  <c r="F34" i="18"/>
  <c r="E15" i="15"/>
  <c r="F3" i="16"/>
  <c r="F7" i="18"/>
  <c r="F55" i="19"/>
  <c r="F33" i="18"/>
  <c r="F10" i="18"/>
  <c r="F66" i="19"/>
  <c r="F39" i="19"/>
  <c r="F27" i="18"/>
  <c r="E22" i="15"/>
  <c r="F26" i="18"/>
  <c r="F86" i="19"/>
  <c r="F30" i="19"/>
  <c r="F17" i="19"/>
  <c r="F28" i="19"/>
  <c r="F41" i="19"/>
  <c r="F8" i="17"/>
  <c r="E21" i="15"/>
  <c r="F92" i="19"/>
  <c r="F69" i="19"/>
  <c r="F58" i="19"/>
  <c r="D5" i="20"/>
  <c r="E10" i="15"/>
  <c r="F21" i="16"/>
  <c r="F81" i="22"/>
  <c r="F19" i="18"/>
  <c r="F15" i="19"/>
  <c r="F35" i="19"/>
  <c r="F56" i="19"/>
  <c r="F78" i="19"/>
  <c r="F95" i="19"/>
  <c r="F23" i="18"/>
  <c r="F49" i="19"/>
  <c r="F11" i="19"/>
  <c r="F20" i="19"/>
  <c r="F84" i="19"/>
  <c r="F23" i="19"/>
  <c r="F9" i="17"/>
  <c r="F31" i="18"/>
  <c r="F8" i="19"/>
  <c r="F89" i="19"/>
  <c r="E7" i="15"/>
  <c r="F8" i="18"/>
  <c r="F30" i="18"/>
  <c r="F20" i="18"/>
  <c r="F39" i="18"/>
  <c r="F6" i="17"/>
  <c r="F81" i="19"/>
  <c r="F105" i="19"/>
  <c r="F57" i="19"/>
  <c r="F3" i="19"/>
  <c r="F9" i="19"/>
  <c r="F90" i="19"/>
  <c r="F62" i="19"/>
  <c r="F63" i="19"/>
  <c r="F21" i="18"/>
  <c r="F46" i="18"/>
  <c r="F17" i="18"/>
  <c r="F76" i="19"/>
  <c r="F4" i="16"/>
  <c r="F13" i="19"/>
  <c r="F32" i="19"/>
  <c r="E16" i="15"/>
  <c r="F11" i="16"/>
  <c r="F16" i="16"/>
  <c r="F44" i="19"/>
  <c r="F17" i="17"/>
  <c r="F65" i="19"/>
  <c r="F102" i="19"/>
  <c r="F40" i="19"/>
  <c r="F22" i="19"/>
  <c r="F43" i="18"/>
  <c r="F10" i="19"/>
  <c r="F17" i="16"/>
  <c r="F16" i="19"/>
  <c r="F45" i="18"/>
  <c r="F46" i="19"/>
  <c r="F14" i="18"/>
  <c r="E6" i="15"/>
  <c r="F15" i="17"/>
  <c r="F87" i="19"/>
  <c r="F20" i="16"/>
  <c r="F51" i="19"/>
  <c r="F118" i="19"/>
  <c r="F82" i="19"/>
  <c r="F19" i="19"/>
  <c r="F77" i="19"/>
  <c r="F103" i="19"/>
  <c r="F22" i="18"/>
  <c r="E19" i="15"/>
  <c r="F36" i="19"/>
  <c r="F110" i="19"/>
  <c r="F16" i="18"/>
  <c r="F50" i="19"/>
  <c r="E9" i="15"/>
  <c r="F34" i="19"/>
  <c r="F112" i="19"/>
  <c r="F12" i="18"/>
  <c r="F119" i="19"/>
  <c r="F4" i="19"/>
  <c r="F32" i="18"/>
  <c r="F108" i="19"/>
  <c r="E5" i="15"/>
  <c r="F93" i="19"/>
  <c r="F8" i="16"/>
  <c r="F14" i="16"/>
  <c r="F25" i="19"/>
  <c r="F52" i="19"/>
  <c r="F21" i="19"/>
  <c r="F13" i="18"/>
  <c r="F13" i="16"/>
  <c r="F6" i="18"/>
  <c r="F12" i="17"/>
  <c r="F85" i="19"/>
  <c r="F74" i="19"/>
  <c r="F18" i="18"/>
  <c r="F37" i="19"/>
  <c r="F27" i="19"/>
  <c r="F54" i="19"/>
  <c r="F37" i="18"/>
  <c r="F7" i="17"/>
  <c r="F12" i="16"/>
  <c r="F14" i="19"/>
  <c r="F14" i="17"/>
  <c r="F114" i="19"/>
  <c r="F26" i="19"/>
  <c r="F41" i="18"/>
  <c r="F75" i="19"/>
  <c r="F42" i="19"/>
  <c r="F98" i="19"/>
  <c r="F18" i="16"/>
  <c r="F6" i="16"/>
  <c r="F47" i="18"/>
  <c r="F70" i="19"/>
  <c r="F111" i="19"/>
  <c r="F11" i="17"/>
  <c r="F120" i="19"/>
  <c r="F107" i="19"/>
  <c r="F38" i="19"/>
  <c r="F42" i="18"/>
  <c r="F61" i="19"/>
  <c r="F15" i="16"/>
  <c r="F60" i="19"/>
  <c r="F12" i="19"/>
  <c r="F83" i="19"/>
  <c r="F59" i="19"/>
  <c r="F7" i="16"/>
  <c r="F88" i="19"/>
  <c r="F7" i="19"/>
  <c r="F73" i="19"/>
  <c r="F40" i="18"/>
  <c r="F109" i="19"/>
  <c r="F13" i="17"/>
  <c r="F33" i="16"/>
  <c r="F94" i="19"/>
  <c r="F15" i="18"/>
  <c r="F101" i="19"/>
  <c r="F16" i="17"/>
  <c r="F97" i="19"/>
  <c r="D82" i="22"/>
  <c r="F116" i="19"/>
  <c r="F24" i="18"/>
  <c r="F68" i="19"/>
  <c r="E11" i="15"/>
  <c r="F48" i="19"/>
  <c r="F71" i="19"/>
  <c r="E12" i="15"/>
  <c r="F10" i="17"/>
  <c r="F43" i="19"/>
  <c r="F24" i="19"/>
  <c r="F25" i="18"/>
  <c r="F44" i="18"/>
  <c r="E17" i="15"/>
  <c r="E18" i="15"/>
  <c r="F72" i="19"/>
  <c r="F5" i="19"/>
  <c r="G81" i="22"/>
  <c r="F117" i="19"/>
  <c r="F45" i="19"/>
  <c r="F36" i="18"/>
  <c r="E20" i="15"/>
  <c r="F47" i="19"/>
  <c r="X13" i="16"/>
  <c r="P18" i="15"/>
  <c r="P19" i="15"/>
  <c r="P5" i="15"/>
  <c r="X8" i="16"/>
  <c r="Q6" i="20"/>
  <c r="Z12" i="17"/>
  <c r="Z11" i="17"/>
  <c r="P15" i="15"/>
  <c r="P10" i="15"/>
  <c r="X21" i="16"/>
  <c r="X15" i="16"/>
  <c r="X12" i="16"/>
  <c r="X20" i="16"/>
  <c r="Z9" i="17"/>
  <c r="Z7" i="17"/>
  <c r="P11" i="15"/>
  <c r="Z10" i="17"/>
  <c r="X9" i="16"/>
  <c r="Z15" i="17"/>
  <c r="P6" i="15"/>
  <c r="X11" i="16"/>
  <c r="P14" i="15"/>
  <c r="P9" i="15"/>
  <c r="X17" i="16"/>
  <c r="P12" i="15"/>
  <c r="Z14" i="17"/>
  <c r="Z17" i="17"/>
  <c r="X33" i="16"/>
  <c r="Z6" i="17"/>
  <c r="Z13" i="17"/>
  <c r="P16" i="15"/>
  <c r="X7" i="16"/>
  <c r="Q5" i="20"/>
  <c r="P17" i="15"/>
  <c r="P7" i="15"/>
  <c r="Z16" i="17"/>
  <c r="X16" i="16"/>
  <c r="P20" i="15"/>
  <c r="P13" i="15"/>
  <c r="X14" i="16"/>
  <c r="P21" i="15"/>
  <c r="X10" i="16"/>
  <c r="Z8" i="17"/>
  <c r="P8" i="15"/>
  <c r="P22" i="15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96" i="19"/>
  <c r="G34" i="19"/>
  <c r="G122" i="19"/>
  <c r="G8" i="17"/>
  <c r="G9" i="18"/>
  <c r="G24" i="18"/>
  <c r="G99" i="19"/>
  <c r="G98" i="19"/>
  <c r="G82" i="19"/>
  <c r="G23" i="19"/>
  <c r="G4" i="19"/>
  <c r="G44" i="18"/>
  <c r="G7" i="17"/>
  <c r="G48" i="19"/>
  <c r="G36" i="19"/>
  <c r="G30" i="19"/>
  <c r="G39" i="19"/>
  <c r="G42" i="18"/>
  <c r="G92" i="19"/>
  <c r="G35" i="19"/>
  <c r="G7" i="19"/>
  <c r="G28" i="19"/>
  <c r="G61" i="19"/>
  <c r="G17" i="19"/>
  <c r="G54" i="19"/>
  <c r="G78" i="19"/>
  <c r="G22" i="19"/>
  <c r="G118" i="19"/>
  <c r="G64" i="19"/>
  <c r="G20" i="19"/>
  <c r="G22" i="18"/>
  <c r="G27" i="18"/>
  <c r="F2" i="16"/>
  <c r="G97" i="19"/>
  <c r="E4" i="15"/>
  <c r="G89" i="19"/>
  <c r="G107" i="19"/>
  <c r="G34" i="18"/>
  <c r="G21" i="18"/>
  <c r="G71" i="19"/>
  <c r="G13" i="17"/>
  <c r="G104" i="19"/>
  <c r="G27" i="19"/>
  <c r="G40" i="19"/>
  <c r="G84" i="19"/>
  <c r="G16" i="19"/>
  <c r="G72" i="19"/>
  <c r="G37" i="19"/>
  <c r="G25" i="19"/>
  <c r="G7" i="18"/>
  <c r="G73" i="19"/>
  <c r="G51" i="19"/>
  <c r="G12" i="19"/>
  <c r="G10" i="19"/>
  <c r="G14" i="17"/>
  <c r="G93" i="19"/>
  <c r="G32" i="19"/>
  <c r="G87" i="19"/>
  <c r="G69" i="19"/>
  <c r="G91" i="19"/>
  <c r="G121" i="19"/>
  <c r="G26" i="18"/>
  <c r="G32" i="18"/>
  <c r="G101" i="19"/>
  <c r="G46" i="19"/>
  <c r="G33" i="19"/>
  <c r="G11" i="17"/>
  <c r="G80" i="19"/>
  <c r="G113" i="19"/>
  <c r="G106" i="19"/>
  <c r="G117" i="19"/>
  <c r="G5" i="19"/>
  <c r="G37" i="18"/>
  <c r="G12" i="17"/>
  <c r="G109" i="19"/>
  <c r="G18" i="18"/>
  <c r="G35" i="18"/>
  <c r="G38" i="18"/>
  <c r="G10" i="18"/>
  <c r="G39" i="18"/>
  <c r="G81" i="19"/>
  <c r="G6" i="18"/>
  <c r="G50" i="19"/>
  <c r="G68" i="19"/>
  <c r="G111" i="19"/>
  <c r="G43" i="19"/>
  <c r="G13" i="19"/>
  <c r="G5" i="18"/>
  <c r="G49" i="19"/>
  <c r="G46" i="18"/>
  <c r="G28" i="18"/>
  <c r="G58" i="19"/>
  <c r="G115" i="19"/>
  <c r="G43" i="18"/>
  <c r="G86" i="19"/>
  <c r="G45" i="18"/>
  <c r="G88" i="19"/>
  <c r="G33" i="18"/>
  <c r="G6" i="19"/>
  <c r="G56" i="19"/>
  <c r="G10" i="17"/>
  <c r="G45" i="19"/>
  <c r="G120" i="19"/>
  <c r="G5" i="17"/>
  <c r="G17" i="18"/>
  <c r="G31" i="19"/>
  <c r="G102" i="19"/>
  <c r="G41" i="18"/>
  <c r="G83" i="19"/>
  <c r="G26" i="19"/>
  <c r="G114" i="19"/>
  <c r="G18" i="19"/>
  <c r="G8" i="19"/>
  <c r="G38" i="19"/>
  <c r="G47" i="19"/>
  <c r="G100" i="19"/>
  <c r="G52" i="19"/>
  <c r="G2" i="19"/>
  <c r="G59" i="19"/>
  <c r="G77" i="19"/>
  <c r="G29" i="18"/>
  <c r="G67" i="19"/>
  <c r="G40" i="18"/>
  <c r="G14" i="18"/>
  <c r="G103" i="19"/>
  <c r="G53" i="19"/>
  <c r="G6" i="17"/>
  <c r="G63" i="19"/>
  <c r="G31" i="18"/>
  <c r="G24" i="19"/>
  <c r="G25" i="18"/>
  <c r="G15" i="17"/>
  <c r="G108" i="19"/>
  <c r="G15" i="18"/>
  <c r="G62" i="19"/>
  <c r="G19" i="19"/>
  <c r="G14" i="19"/>
  <c r="G21" i="19"/>
  <c r="G75" i="19"/>
  <c r="G8" i="18"/>
  <c r="D83" i="22"/>
  <c r="G66" i="19"/>
  <c r="G116" i="19"/>
  <c r="G29" i="19"/>
  <c r="G17" i="17"/>
  <c r="G57" i="19"/>
  <c r="G94" i="19"/>
  <c r="G11" i="19"/>
  <c r="G11" i="18"/>
  <c r="G95" i="19"/>
  <c r="G13" i="18"/>
  <c r="G23" i="18"/>
  <c r="G3" i="19"/>
  <c r="G76" i="19"/>
  <c r="G15" i="19"/>
  <c r="G36" i="18"/>
  <c r="G42" i="19"/>
  <c r="G60" i="19"/>
  <c r="G9" i="17"/>
  <c r="G65" i="19"/>
  <c r="G112" i="19"/>
  <c r="G90" i="19"/>
  <c r="G12" i="18"/>
  <c r="G119" i="19"/>
  <c r="G79" i="19"/>
  <c r="G55" i="19"/>
  <c r="G47" i="18"/>
  <c r="G44" i="19"/>
  <c r="G110" i="19"/>
  <c r="G70" i="19"/>
  <c r="G16" i="18"/>
  <c r="G19" i="18"/>
  <c r="G41" i="19"/>
  <c r="G9" i="19"/>
  <c r="G85" i="19"/>
  <c r="G74" i="19"/>
  <c r="F82" i="22"/>
  <c r="G82" i="22" s="1"/>
  <c r="D4" i="20"/>
  <c r="G20" i="18"/>
  <c r="G105" i="19"/>
  <c r="G30" i="18"/>
  <c r="G16" i="17"/>
  <c r="Z37" i="18"/>
  <c r="Z31" i="18"/>
  <c r="Z7" i="18"/>
  <c r="Z43" i="18"/>
  <c r="Z35" i="18"/>
  <c r="Z24" i="18"/>
  <c r="Z29" i="18"/>
  <c r="Z26" i="18"/>
  <c r="Z21" i="18"/>
  <c r="Z6" i="18"/>
  <c r="Z42" i="18"/>
  <c r="Z14" i="18"/>
  <c r="Z46" i="18"/>
  <c r="Z32" i="18"/>
  <c r="Z12" i="18"/>
  <c r="Z20" i="18"/>
  <c r="Z27" i="18"/>
  <c r="Z33" i="18"/>
  <c r="Z39" i="18"/>
  <c r="Z8" i="18"/>
  <c r="Z45" i="18"/>
  <c r="Z30" i="18"/>
  <c r="Z40" i="18"/>
  <c r="Z47" i="18"/>
  <c r="Z10" i="18"/>
  <c r="Z28" i="18"/>
  <c r="Z44" i="18"/>
  <c r="Z23" i="18"/>
  <c r="Q3" i="20"/>
  <c r="Z41" i="18"/>
  <c r="Z16" i="18"/>
  <c r="Z19" i="18"/>
  <c r="Z34" i="18"/>
  <c r="Z17" i="18"/>
  <c r="Z11" i="18"/>
  <c r="Z13" i="18"/>
  <c r="Z25" i="18"/>
  <c r="Z36" i="18"/>
  <c r="Z38" i="18"/>
  <c r="Z22" i="18"/>
  <c r="Z18" i="18"/>
  <c r="Z15" i="18"/>
  <c r="Z9" i="18"/>
  <c r="E83" i="22" l="1"/>
  <c r="E5" i="13"/>
  <c r="E5" i="11"/>
  <c r="E5" i="12"/>
  <c r="C6" i="13"/>
  <c r="C6" i="12"/>
  <c r="C6" i="11"/>
  <c r="F5" i="13"/>
  <c r="D84" i="22"/>
  <c r="F5" i="12"/>
  <c r="F83" i="22"/>
  <c r="F5" i="11"/>
  <c r="G83" i="22"/>
  <c r="E84" i="22" l="1"/>
  <c r="C7" i="13"/>
  <c r="E6" i="13"/>
  <c r="E4" i="12"/>
  <c r="C7" i="12"/>
  <c r="E6" i="12"/>
  <c r="E4" i="11"/>
  <c r="C7" i="11"/>
  <c r="E6" i="11"/>
  <c r="F84" i="22"/>
  <c r="F6" i="11"/>
  <c r="G5" i="12"/>
  <c r="D85" i="22"/>
  <c r="G5" i="13"/>
  <c r="F6" i="12"/>
  <c r="F6" i="13"/>
  <c r="G5" i="11"/>
  <c r="G84" i="22"/>
  <c r="E85" i="22" l="1"/>
  <c r="C8" i="13"/>
  <c r="E7" i="13"/>
  <c r="E7" i="12"/>
  <c r="C8" i="12"/>
  <c r="E7" i="11"/>
  <c r="C8" i="11"/>
  <c r="G6" i="12"/>
  <c r="G6" i="13"/>
  <c r="F7" i="12"/>
  <c r="D86" i="22"/>
  <c r="F85" i="22"/>
  <c r="F7" i="11"/>
  <c r="G6" i="11"/>
  <c r="F7" i="13"/>
  <c r="G85" i="22"/>
  <c r="E86" i="22" l="1"/>
  <c r="E8" i="13"/>
  <c r="C9" i="13"/>
  <c r="C9" i="12"/>
  <c r="E8" i="12"/>
  <c r="E8" i="11"/>
  <c r="C9" i="11"/>
  <c r="G7" i="12"/>
  <c r="G7" i="11"/>
  <c r="F8" i="11"/>
  <c r="F8" i="12"/>
  <c r="G7" i="13"/>
  <c r="F8" i="13"/>
  <c r="F86" i="22"/>
  <c r="D87" i="22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G9" i="11"/>
  <c r="F10" i="12"/>
  <c r="F10" i="11"/>
  <c r="D89" i="22"/>
  <c r="F88" i="22"/>
  <c r="F10" i="13"/>
  <c r="G9" i="12"/>
  <c r="G9" i="13"/>
  <c r="G88" i="22"/>
  <c r="E89" i="22" l="1"/>
  <c r="E11" i="13"/>
  <c r="C12" i="13"/>
  <c r="E11" i="12"/>
  <c r="C12" i="12"/>
  <c r="C12" i="11"/>
  <c r="E11" i="11"/>
  <c r="F11" i="13"/>
  <c r="G10" i="11"/>
  <c r="F11" i="12"/>
  <c r="F89" i="22"/>
  <c r="F11" i="11"/>
  <c r="D90" i="22"/>
  <c r="G10" i="13"/>
  <c r="G10" i="12"/>
  <c r="G89" i="22"/>
  <c r="E90" i="22" l="1"/>
  <c r="E12" i="13"/>
  <c r="C13" i="13"/>
  <c r="E12" i="12"/>
  <c r="C13" i="12"/>
  <c r="E12" i="11"/>
  <c r="C13" i="11"/>
  <c r="D91" i="22"/>
  <c r="G11" i="13"/>
  <c r="F90" i="22"/>
  <c r="G11" i="11"/>
  <c r="G11" i="12"/>
  <c r="D92" i="22"/>
  <c r="F12" i="11"/>
  <c r="F12" i="13"/>
  <c r="F12" i="12"/>
  <c r="G90" i="22"/>
  <c r="E91" i="22" l="1"/>
  <c r="E92" i="22"/>
  <c r="E13" i="13"/>
  <c r="C14" i="13"/>
  <c r="E13" i="12"/>
  <c r="C14" i="12"/>
  <c r="E13" i="11"/>
  <c r="C14" i="11"/>
  <c r="F4" i="22"/>
  <c r="F91" i="22"/>
  <c r="G91" i="22" s="1"/>
  <c r="G12" i="13"/>
  <c r="F92" i="22"/>
  <c r="F13" i="11"/>
  <c r="G12" i="12"/>
  <c r="F13" i="12"/>
  <c r="F13" i="13"/>
  <c r="G12" i="11"/>
  <c r="D93" i="22"/>
  <c r="G92" i="22"/>
  <c r="E93" i="22" l="1"/>
  <c r="C15" i="13"/>
  <c r="E14" i="13"/>
  <c r="C15" i="12"/>
  <c r="E14" i="12"/>
  <c r="C15" i="11"/>
  <c r="E14" i="11"/>
  <c r="D94" i="22"/>
  <c r="F14" i="12"/>
  <c r="G13" i="13"/>
  <c r="G13" i="12"/>
  <c r="F14" i="11"/>
  <c r="G13" i="11"/>
  <c r="F93" i="22"/>
  <c r="F14" i="13"/>
  <c r="G4" i="22"/>
  <c r="G93" i="22"/>
  <c r="E94" i="22" l="1"/>
  <c r="C16" i="13"/>
  <c r="E15" i="13"/>
  <c r="E15" i="12"/>
  <c r="C16" i="12"/>
  <c r="E15" i="11"/>
  <c r="C16" i="11"/>
  <c r="D95" i="22"/>
  <c r="G14" i="13"/>
  <c r="G14" i="11"/>
  <c r="F15" i="12"/>
  <c r="G14" i="12"/>
  <c r="F15" i="11"/>
  <c r="F94" i="22"/>
  <c r="F15" i="13"/>
  <c r="G94" i="22"/>
  <c r="E95" i="22" l="1"/>
  <c r="E16" i="13"/>
  <c r="C17" i="13"/>
  <c r="C17" i="12"/>
  <c r="E16" i="12"/>
  <c r="E16" i="11"/>
  <c r="C17" i="11"/>
  <c r="F16" i="13"/>
  <c r="F16" i="12"/>
  <c r="G15" i="13"/>
  <c r="F95" i="22"/>
  <c r="F16" i="11"/>
  <c r="G15" i="11"/>
  <c r="G15" i="12"/>
  <c r="G95" i="22"/>
  <c r="E17" i="13" l="1"/>
  <c r="C18" i="13"/>
  <c r="C18" i="12"/>
  <c r="E17" i="12"/>
  <c r="C18" i="11"/>
  <c r="E17" i="11"/>
  <c r="F17" i="11"/>
  <c r="F17" i="13"/>
  <c r="G16" i="12"/>
  <c r="G16" i="11"/>
  <c r="F17" i="12"/>
  <c r="G16" i="13"/>
  <c r="C19" i="13" l="1"/>
  <c r="E18" i="13"/>
  <c r="E18" i="12"/>
  <c r="C19" i="12"/>
  <c r="E18" i="11"/>
  <c r="C19" i="11"/>
  <c r="F18" i="11"/>
  <c r="G17" i="13"/>
  <c r="F18" i="13"/>
  <c r="F18" i="12"/>
  <c r="G17" i="11"/>
  <c r="G17" i="12"/>
  <c r="E19" i="13" l="1"/>
  <c r="C20" i="13"/>
  <c r="C20" i="12"/>
  <c r="E19" i="12"/>
  <c r="C20" i="11"/>
  <c r="E19" i="11"/>
  <c r="F19" i="11"/>
  <c r="G18" i="11"/>
  <c r="G18" i="12"/>
  <c r="G18" i="13"/>
  <c r="F19" i="12"/>
  <c r="F19" i="13"/>
  <c r="E20" i="13" l="1"/>
  <c r="C21" i="13"/>
  <c r="C21" i="12"/>
  <c r="E20" i="12"/>
  <c r="E20" i="11"/>
  <c r="C21" i="11"/>
  <c r="F20" i="13"/>
  <c r="G19" i="11"/>
  <c r="G19" i="13"/>
  <c r="F20" i="12"/>
  <c r="G19" i="12"/>
  <c r="F20" i="11"/>
  <c r="E21" i="13" l="1"/>
  <c r="C22" i="13"/>
  <c r="E21" i="12"/>
  <c r="C22" i="12"/>
  <c r="E21" i="11"/>
  <c r="C22" i="11"/>
  <c r="F21" i="12"/>
  <c r="F21" i="11"/>
  <c r="F21" i="13"/>
  <c r="G20" i="12"/>
  <c r="G20" i="13"/>
  <c r="G20" i="11"/>
  <c r="C23" i="13" l="1"/>
  <c r="E22" i="13"/>
  <c r="C23" i="12"/>
  <c r="E22" i="12"/>
  <c r="C23" i="11"/>
  <c r="E22" i="11"/>
  <c r="G21" i="11"/>
  <c r="G21" i="12"/>
  <c r="F22" i="12"/>
  <c r="F22" i="13"/>
  <c r="G21" i="13"/>
  <c r="F22" i="11"/>
  <c r="C24" i="13" l="1"/>
  <c r="E23" i="13"/>
  <c r="E23" i="12"/>
  <c r="C24" i="12"/>
  <c r="E23" i="11"/>
  <c r="C24" i="11"/>
  <c r="G22" i="12"/>
  <c r="G22" i="13"/>
  <c r="F23" i="12"/>
  <c r="F23" i="13"/>
  <c r="F23" i="11"/>
  <c r="G22" i="11"/>
  <c r="E24" i="13" l="1"/>
  <c r="C25" i="13"/>
  <c r="E24" i="12"/>
  <c r="C25" i="12"/>
  <c r="E24" i="11"/>
  <c r="C25" i="11"/>
  <c r="F24" i="13"/>
  <c r="G23" i="13"/>
  <c r="G23" i="12"/>
  <c r="F24" i="12"/>
  <c r="F24" i="11"/>
  <c r="G23" i="11"/>
  <c r="E25" i="13" l="1"/>
  <c r="C26" i="13"/>
  <c r="C26" i="12"/>
  <c r="E25" i="12"/>
  <c r="C26" i="11"/>
  <c r="E25" i="11"/>
  <c r="F25" i="12"/>
  <c r="F25" i="11"/>
  <c r="G24" i="11"/>
  <c r="G24" i="12"/>
  <c r="F25" i="13"/>
  <c r="G24" i="13"/>
  <c r="C27" i="13" l="1"/>
  <c r="E26" i="13"/>
  <c r="E26" i="12"/>
  <c r="C27" i="12"/>
  <c r="E26" i="11"/>
  <c r="C27" i="11"/>
  <c r="F26" i="13"/>
  <c r="G25" i="12"/>
  <c r="F26" i="12"/>
  <c r="F26" i="11"/>
  <c r="G25" i="11"/>
  <c r="G25" i="13"/>
  <c r="E27" i="13" l="1"/>
  <c r="C28" i="13"/>
  <c r="C28" i="12"/>
  <c r="E27" i="12"/>
  <c r="C28" i="11"/>
  <c r="E27" i="11"/>
  <c r="G26" i="11"/>
  <c r="F27" i="11"/>
  <c r="G26" i="13"/>
  <c r="G26" i="12"/>
  <c r="F27" i="13"/>
  <c r="F27" i="12"/>
  <c r="C29" i="13" l="1"/>
  <c r="E28" i="13"/>
  <c r="E28" i="12"/>
  <c r="C29" i="12"/>
  <c r="C29" i="11"/>
  <c r="E28" i="11"/>
  <c r="F28" i="13"/>
  <c r="F28" i="12"/>
  <c r="G27" i="11"/>
  <c r="G27" i="12"/>
  <c r="G27" i="13"/>
  <c r="F28" i="11"/>
  <c r="E29" i="13" l="1"/>
  <c r="C30" i="13"/>
  <c r="E29" i="12"/>
  <c r="C30" i="12"/>
  <c r="E29" i="11"/>
  <c r="C30" i="11"/>
  <c r="F29" i="12"/>
  <c r="G28" i="11"/>
  <c r="F29" i="13"/>
  <c r="G28" i="13"/>
  <c r="F29" i="11"/>
  <c r="G28" i="12"/>
  <c r="C31" i="13" l="1"/>
  <c r="E30" i="13"/>
  <c r="C31" i="12"/>
  <c r="E30" i="12"/>
  <c r="C31" i="11"/>
  <c r="E30" i="11"/>
  <c r="F30" i="11"/>
  <c r="F30" i="13"/>
  <c r="G29" i="11"/>
  <c r="F30" i="12"/>
  <c r="G29" i="13"/>
  <c r="G29" i="12"/>
  <c r="C32" i="13" l="1"/>
  <c r="E31" i="13"/>
  <c r="E31" i="12"/>
  <c r="C32" i="12"/>
  <c r="E31" i="11"/>
  <c r="C32" i="11"/>
  <c r="F31" i="11"/>
  <c r="F31" i="13"/>
  <c r="G30" i="13"/>
  <c r="F31" i="12"/>
  <c r="G30" i="12"/>
  <c r="G30" i="11"/>
  <c r="E32" i="13" l="1"/>
  <c r="C33" i="13"/>
  <c r="E32" i="12"/>
  <c r="C33" i="12"/>
  <c r="E32" i="11"/>
  <c r="C33" i="11"/>
  <c r="G31" i="13"/>
  <c r="G31" i="11"/>
  <c r="F32" i="13"/>
  <c r="G31" i="12"/>
  <c r="F32" i="12"/>
  <c r="F32" i="11"/>
  <c r="E33" i="13" l="1"/>
  <c r="C34" i="13"/>
  <c r="C34" i="12"/>
  <c r="E33" i="12"/>
  <c r="C34" i="11"/>
  <c r="E33" i="11"/>
  <c r="G32" i="13"/>
  <c r="F33" i="11"/>
  <c r="G32" i="12"/>
  <c r="G32" i="11"/>
  <c r="F33" i="12"/>
  <c r="F33" i="13"/>
  <c r="C35" i="13" l="1"/>
  <c r="E34" i="13"/>
  <c r="E34" i="12"/>
  <c r="C35" i="12"/>
  <c r="E34" i="11"/>
  <c r="C35" i="11"/>
  <c r="G33" i="13"/>
  <c r="F34" i="13"/>
  <c r="F34" i="11"/>
  <c r="G33" i="11"/>
  <c r="F34" i="12"/>
  <c r="G33" i="12"/>
  <c r="E35" i="13" l="1"/>
  <c r="C36" i="13"/>
  <c r="C36" i="12"/>
  <c r="E35" i="12"/>
  <c r="C36" i="11"/>
  <c r="E35" i="11"/>
  <c r="G34" i="13"/>
  <c r="F35" i="11"/>
  <c r="F35" i="12"/>
  <c r="F35" i="13"/>
  <c r="G34" i="11"/>
  <c r="G34" i="12"/>
  <c r="E36" i="13" l="1"/>
  <c r="C37" i="13"/>
  <c r="E36" i="12"/>
  <c r="C37" i="12"/>
  <c r="E36" i="11"/>
  <c r="C37" i="11"/>
  <c r="G35" i="12"/>
  <c r="G35" i="11"/>
  <c r="F36" i="13"/>
  <c r="G35" i="13"/>
  <c r="F36" i="12"/>
  <c r="F36" i="11"/>
  <c r="E37" i="13" l="1"/>
  <c r="C38" i="13"/>
  <c r="E37" i="12"/>
  <c r="C38" i="12"/>
  <c r="E37" i="11"/>
  <c r="C38" i="11"/>
  <c r="G36" i="12"/>
  <c r="F37" i="13"/>
  <c r="G36" i="13"/>
  <c r="G36" i="11"/>
  <c r="F37" i="12"/>
  <c r="F37" i="11"/>
  <c r="C39" i="13" l="1"/>
  <c r="E38" i="13"/>
  <c r="C39" i="12"/>
  <c r="E38" i="12"/>
  <c r="C39" i="11"/>
  <c r="E38" i="11"/>
  <c r="G37" i="11"/>
  <c r="G37" i="12"/>
  <c r="F38" i="12"/>
  <c r="G37" i="13"/>
  <c r="F38" i="13"/>
  <c r="F38" i="11"/>
  <c r="C40" i="13" l="1"/>
  <c r="E39" i="13"/>
  <c r="C40" i="12"/>
  <c r="E39" i="12"/>
  <c r="E39" i="11"/>
  <c r="C40" i="11"/>
  <c r="G38" i="13"/>
  <c r="F39" i="13"/>
  <c r="G38" i="11"/>
  <c r="F39" i="12"/>
  <c r="G38" i="12"/>
  <c r="F39" i="11"/>
  <c r="E40" i="13" l="1"/>
  <c r="C41" i="13"/>
  <c r="E40" i="12"/>
  <c r="C41" i="12"/>
  <c r="E40" i="11"/>
  <c r="C41" i="11"/>
  <c r="F40" i="11"/>
  <c r="F40" i="13"/>
  <c r="G39" i="11"/>
  <c r="F40" i="12"/>
  <c r="G39" i="13"/>
  <c r="G39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G40" i="11"/>
  <c r="F42" i="12"/>
  <c r="F41" i="13"/>
  <c r="G40" i="12"/>
  <c r="F41" i="11"/>
  <c r="F41" i="12"/>
  <c r="F42" i="13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3" i="7"/>
  <c r="F40" i="7"/>
  <c r="F52" i="8"/>
  <c r="F15" i="7"/>
  <c r="F27" i="7"/>
  <c r="F12" i="7"/>
  <c r="F25" i="7"/>
  <c r="F51" i="8"/>
  <c r="F56" i="7"/>
  <c r="F64" i="8"/>
  <c r="F19" i="8"/>
  <c r="F48" i="7"/>
  <c r="F25" i="8"/>
  <c r="F44" i="8"/>
  <c r="F61" i="7"/>
  <c r="F54" i="8"/>
  <c r="F26" i="7"/>
  <c r="F50" i="8"/>
  <c r="G4" i="13"/>
  <c r="F12" i="8"/>
  <c r="F43" i="7"/>
  <c r="F8" i="8"/>
  <c r="F64" i="7"/>
  <c r="F44" i="7"/>
  <c r="F16" i="8"/>
  <c r="F38" i="8"/>
  <c r="F42" i="7"/>
  <c r="F33" i="8"/>
  <c r="F39" i="8"/>
  <c r="F17" i="7"/>
  <c r="F49" i="7"/>
  <c r="F9" i="7"/>
  <c r="F53" i="8"/>
  <c r="F61" i="8"/>
  <c r="F36" i="7"/>
  <c r="F41" i="8"/>
  <c r="F13" i="7"/>
  <c r="F46" i="8"/>
  <c r="F34" i="8"/>
  <c r="F29" i="7"/>
  <c r="F55" i="8"/>
  <c r="F20" i="8"/>
  <c r="F43" i="8"/>
  <c r="F21" i="8"/>
  <c r="F59" i="7"/>
  <c r="F32" i="8"/>
  <c r="F58" i="8"/>
  <c r="F22" i="7"/>
  <c r="F34" i="7"/>
  <c r="F42" i="8"/>
  <c r="F14" i="8"/>
  <c r="F39" i="7"/>
  <c r="F66" i="8"/>
  <c r="F55" i="7"/>
  <c r="F37" i="7"/>
  <c r="F23" i="8"/>
  <c r="F8" i="7"/>
  <c r="F36" i="8"/>
  <c r="F47" i="7"/>
  <c r="F28" i="7"/>
  <c r="G41" i="13"/>
  <c r="F26" i="8"/>
  <c r="G42" i="13"/>
  <c r="F30" i="8"/>
  <c r="F29" i="8"/>
  <c r="F65" i="7"/>
  <c r="F19" i="7"/>
  <c r="F63" i="7"/>
  <c r="F35" i="8"/>
  <c r="F20" i="7"/>
  <c r="G42" i="12"/>
  <c r="F51" i="7"/>
  <c r="F62" i="7"/>
  <c r="F35" i="7"/>
  <c r="F60" i="7"/>
  <c r="F62" i="8"/>
  <c r="F23" i="7"/>
  <c r="F15" i="8"/>
  <c r="G41" i="12"/>
  <c r="F21" i="7"/>
  <c r="F65" i="8"/>
  <c r="F46" i="7"/>
  <c r="F32" i="7"/>
  <c r="F41" i="7"/>
  <c r="F50" i="7"/>
  <c r="F48" i="8"/>
  <c r="F58" i="7"/>
  <c r="F18" i="8"/>
  <c r="F40" i="8"/>
  <c r="F31" i="7"/>
  <c r="F11" i="7"/>
  <c r="F18" i="7"/>
  <c r="F16" i="7"/>
  <c r="F30" i="7"/>
  <c r="F45" i="8"/>
  <c r="F11" i="8"/>
  <c r="G4" i="12"/>
  <c r="F57" i="7"/>
  <c r="F54" i="7"/>
  <c r="F59" i="8"/>
  <c r="F17" i="8"/>
  <c r="F10" i="8"/>
  <c r="F22" i="8"/>
  <c r="F47" i="8"/>
  <c r="F37" i="8"/>
  <c r="F24" i="7"/>
  <c r="F9" i="8"/>
  <c r="F57" i="8"/>
  <c r="F66" i="7"/>
  <c r="F10" i="7"/>
  <c r="G41" i="11"/>
  <c r="F13" i="8"/>
  <c r="G4" i="11"/>
  <c r="G42" i="11"/>
  <c r="F7" i="8"/>
  <c r="F56" i="8"/>
  <c r="F60" i="8"/>
  <c r="F7" i="7"/>
  <c r="F49" i="8"/>
  <c r="F31" i="8"/>
  <c r="F63" i="8"/>
  <c r="F45" i="7"/>
  <c r="F14" i="7"/>
  <c r="F24" i="8"/>
  <c r="F28" i="8"/>
  <c r="F38" i="7"/>
  <c r="F52" i="7"/>
  <c r="F33" i="7"/>
  <c r="F27" i="8"/>
  <c r="F6" i="8" l="1"/>
  <c r="F6" i="7"/>
  <c r="S3" i="12"/>
  <c r="S3" i="13"/>
  <c r="G35" i="8"/>
  <c r="G40" i="8"/>
  <c r="G42" i="7"/>
  <c r="G17" i="7"/>
  <c r="G37" i="7"/>
  <c r="G45" i="8"/>
  <c r="G27" i="8"/>
  <c r="G46" i="8"/>
  <c r="G44" i="8"/>
  <c r="G66" i="7"/>
  <c r="G37" i="8"/>
  <c r="G31" i="7"/>
  <c r="G43" i="7"/>
  <c r="G45" i="7"/>
  <c r="G18" i="8"/>
  <c r="G41" i="7"/>
  <c r="G59" i="7"/>
  <c r="G9" i="8"/>
  <c r="G52" i="7"/>
  <c r="G49" i="7"/>
  <c r="G48" i="8"/>
  <c r="G10" i="8"/>
  <c r="G60" i="8"/>
  <c r="G43" i="8"/>
  <c r="G19" i="8"/>
  <c r="G47" i="8"/>
  <c r="G58" i="8"/>
  <c r="G36" i="7"/>
  <c r="G24" i="7"/>
  <c r="G15" i="8"/>
  <c r="G62" i="7"/>
  <c r="G66" i="8"/>
  <c r="I6" i="6"/>
  <c r="G26" i="7"/>
  <c r="G16" i="7"/>
  <c r="G17" i="8"/>
  <c r="G55" i="7"/>
  <c r="G53" i="8"/>
  <c r="G9" i="7"/>
  <c r="G60" i="7"/>
  <c r="G33" i="7"/>
  <c r="G55" i="8"/>
  <c r="G20" i="8"/>
  <c r="G25" i="8"/>
  <c r="G35" i="7"/>
  <c r="G28" i="7"/>
  <c r="G39" i="8"/>
  <c r="G62" i="8"/>
  <c r="G59" i="8"/>
  <c r="G54" i="8"/>
  <c r="G50" i="7"/>
  <c r="G7" i="8"/>
  <c r="G15" i="7"/>
  <c r="G49" i="8"/>
  <c r="G44" i="7"/>
  <c r="G52" i="8"/>
  <c r="G12" i="7"/>
  <c r="G48" i="7"/>
  <c r="G50" i="8"/>
  <c r="G22" i="7"/>
  <c r="G34" i="7"/>
  <c r="G23" i="8"/>
  <c r="G41" i="8"/>
  <c r="G26" i="8"/>
  <c r="G51" i="8"/>
  <c r="G38" i="7"/>
  <c r="G46" i="7"/>
  <c r="G22" i="8"/>
  <c r="G64" i="7"/>
  <c r="G57" i="8"/>
  <c r="G10" i="7"/>
  <c r="G65" i="7"/>
  <c r="G28" i="8"/>
  <c r="G21" i="8"/>
  <c r="G25" i="7"/>
  <c r="G54" i="7"/>
  <c r="G29" i="8"/>
  <c r="G14" i="7"/>
  <c r="I8" i="6"/>
  <c r="G36" i="8"/>
  <c r="G61" i="7"/>
  <c r="G18" i="7"/>
  <c r="G56" i="8"/>
  <c r="G42" i="8"/>
  <c r="I9" i="6"/>
  <c r="G32" i="8"/>
  <c r="G11" i="7"/>
  <c r="G8" i="7"/>
  <c r="G32" i="7"/>
  <c r="G23" i="7"/>
  <c r="G30" i="8"/>
  <c r="I7" i="6"/>
  <c r="G56" i="7"/>
  <c r="G7" i="7"/>
  <c r="G6" i="8"/>
  <c r="G31" i="8"/>
  <c r="G14" i="8"/>
  <c r="G16" i="8"/>
  <c r="G29" i="7"/>
  <c r="G38" i="8"/>
  <c r="G63" i="8"/>
  <c r="G51" i="7"/>
  <c r="G21" i="7"/>
  <c r="G58" i="7"/>
  <c r="G30" i="7"/>
  <c r="G12" i="8"/>
  <c r="G13" i="8"/>
  <c r="G13" i="7"/>
  <c r="G6" i="7"/>
  <c r="G8" i="8"/>
  <c r="G24" i="8"/>
  <c r="G34" i="8"/>
  <c r="G63" i="7"/>
  <c r="G39" i="7"/>
  <c r="G19" i="7"/>
  <c r="G53" i="7"/>
  <c r="I12" i="6"/>
  <c r="G57" i="7"/>
  <c r="G27" i="7"/>
  <c r="I11" i="6"/>
  <c r="G11" i="8"/>
  <c r="G65" i="8"/>
  <c r="G33" i="8"/>
  <c r="G20" i="7"/>
  <c r="G64" i="8"/>
  <c r="G40" i="7"/>
  <c r="G61" i="8"/>
  <c r="G47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21" i="13"/>
  <c r="AC30" i="13"/>
  <c r="AC36" i="13"/>
  <c r="X5" i="16"/>
  <c r="AC6" i="13"/>
  <c r="AC29" i="13"/>
  <c r="AC15" i="13"/>
  <c r="AC35" i="13"/>
  <c r="AC5" i="13"/>
  <c r="AC18" i="13"/>
  <c r="AC23" i="13"/>
  <c r="AC42" i="13"/>
  <c r="AC8" i="13"/>
  <c r="AC7" i="13"/>
  <c r="AC38" i="13"/>
  <c r="AC34" i="13"/>
  <c r="AC27" i="13"/>
  <c r="AC11" i="13"/>
  <c r="AC13" i="13"/>
  <c r="AC20" i="13"/>
  <c r="AC16" i="13"/>
  <c r="AC22" i="13"/>
  <c r="AC19" i="13"/>
  <c r="AC12" i="13"/>
  <c r="AC40" i="13"/>
  <c r="AC41" i="13"/>
  <c r="AC42" i="12"/>
  <c r="AC9" i="13"/>
  <c r="AC28" i="13"/>
  <c r="AC10" i="13"/>
  <c r="AC26" i="13"/>
  <c r="AC32" i="13"/>
  <c r="AC17" i="13"/>
  <c r="Y3" i="23"/>
  <c r="AC33" i="13"/>
  <c r="AC24" i="13"/>
  <c r="AC31" i="13"/>
  <c r="AC37" i="13"/>
  <c r="P3" i="15"/>
  <c r="AC14" i="13"/>
  <c r="AC25" i="13"/>
  <c r="AC39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4" i="12"/>
  <c r="AC18" i="12"/>
  <c r="AC6" i="12"/>
  <c r="AC25" i="12"/>
  <c r="AC20" i="12"/>
  <c r="AC8" i="12"/>
  <c r="AC17" i="12"/>
  <c r="AC22" i="12"/>
  <c r="AC21" i="12"/>
  <c r="AC10" i="12"/>
  <c r="AC9" i="12"/>
  <c r="AC24" i="12"/>
  <c r="AC36" i="12"/>
  <c r="AC29" i="12"/>
  <c r="AC26" i="12"/>
  <c r="AC5" i="12"/>
  <c r="AC41" i="12"/>
  <c r="AC7" i="12"/>
  <c r="AC38" i="12"/>
  <c r="AC39" i="12"/>
  <c r="AC19" i="12"/>
  <c r="AC12" i="12"/>
  <c r="AC40" i="12"/>
  <c r="AC23" i="12"/>
  <c r="AC33" i="12"/>
  <c r="AC28" i="12"/>
  <c r="AC15" i="12"/>
  <c r="AC30" i="12"/>
  <c r="AC37" i="12"/>
  <c r="AC11" i="12"/>
  <c r="AC35" i="12"/>
  <c r="AC13" i="12"/>
  <c r="AC32" i="12"/>
  <c r="AC31" i="12"/>
  <c r="AC16" i="12"/>
  <c r="AC14" i="12"/>
  <c r="AC27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9" i="11"/>
  <c r="AC27" i="11"/>
  <c r="AC21" i="11"/>
  <c r="AC42" i="11"/>
  <c r="AC38" i="11"/>
  <c r="AC40" i="11"/>
  <c r="AC17" i="11"/>
  <c r="AC26" i="11"/>
  <c r="AC30" i="11"/>
  <c r="AC31" i="11"/>
  <c r="AC24" i="11"/>
  <c r="AC12" i="11"/>
  <c r="AC35" i="11"/>
  <c r="AC7" i="11"/>
  <c r="AC28" i="11"/>
  <c r="AC39" i="11"/>
  <c r="AC18" i="11"/>
  <c r="AC8" i="11"/>
  <c r="AC41" i="11"/>
  <c r="AC15" i="11"/>
  <c r="AC32" i="11"/>
  <c r="AC22" i="11"/>
  <c r="AC11" i="11"/>
  <c r="AC9" i="11"/>
  <c r="AC6" i="11"/>
  <c r="AC20" i="11"/>
  <c r="AC25" i="11"/>
  <c r="AC33" i="11"/>
  <c r="AC13" i="11"/>
  <c r="AC29" i="11"/>
  <c r="AC10" i="11"/>
  <c r="AC14" i="11"/>
  <c r="AC16" i="11"/>
  <c r="AC5" i="11"/>
  <c r="AC23" i="11"/>
  <c r="AC37" i="11"/>
  <c r="AC36" i="11"/>
  <c r="AC34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Z4" i="18"/>
  <c r="AC3" i="12"/>
  <c r="AC3" i="25"/>
  <c r="AC3" i="13"/>
  <c r="D3" i="60"/>
  <c r="O4" i="24"/>
  <c r="S4" i="25"/>
  <c r="F4" i="55"/>
  <c r="O5" i="18"/>
  <c r="O4" i="22"/>
  <c r="N6" i="16"/>
  <c r="J4" i="15"/>
  <c r="S4" i="26"/>
  <c r="D3" i="61"/>
  <c r="S4" i="13"/>
  <c r="O5" i="17"/>
  <c r="U27" i="15"/>
  <c r="S4" i="12"/>
  <c r="S4" i="11"/>
  <c r="O4" i="23"/>
  <c r="AM4" i="18" l="1"/>
  <c r="H10" i="6"/>
  <c r="Q10" i="6"/>
  <c r="F10" i="6"/>
  <c r="I10" i="6" s="1"/>
  <c r="AM42" i="18"/>
  <c r="AM33" i="18"/>
  <c r="AM17" i="18"/>
  <c r="AM11" i="18"/>
  <c r="AM47" i="18"/>
  <c r="AM38" i="18"/>
  <c r="AN38" i="18"/>
  <c r="AN33" i="18"/>
  <c r="AM12" i="18"/>
  <c r="AN12" i="18" s="1"/>
  <c r="AM40" i="18"/>
  <c r="AN40" i="18" s="1"/>
  <c r="AM32" i="18"/>
  <c r="AN11" i="18"/>
  <c r="AM34" i="18"/>
  <c r="AN34" i="18" s="1"/>
  <c r="AM22" i="18"/>
  <c r="AM6" i="18"/>
  <c r="AN6" i="18" s="1"/>
  <c r="AM16" i="18"/>
  <c r="AM35" i="18"/>
  <c r="AN35" i="18" s="1"/>
  <c r="AM44" i="18"/>
  <c r="AN22" i="18"/>
  <c r="AM30" i="18"/>
  <c r="D6" i="56"/>
  <c r="AM18" i="18"/>
  <c r="AN44" i="18"/>
  <c r="AM28" i="18"/>
  <c r="AN28" i="18" s="1"/>
  <c r="AM39" i="18"/>
  <c r="AM13" i="18"/>
  <c r="AM41" i="18"/>
  <c r="AM8" i="18"/>
  <c r="AN8" i="18" s="1"/>
  <c r="AM46" i="18"/>
  <c r="AM15" i="18"/>
  <c r="AN13" i="18"/>
  <c r="AN15" i="18"/>
  <c r="AM7" i="18"/>
  <c r="AM43" i="18"/>
  <c r="AN43" i="18" s="1"/>
  <c r="AM20" i="18"/>
  <c r="AM31" i="18"/>
  <c r="AN31" i="18" s="1"/>
  <c r="AM10" i="18"/>
  <c r="AN10" i="18" s="1"/>
  <c r="AM21" i="18"/>
  <c r="AN21" i="18" s="1"/>
  <c r="AN39" i="18"/>
  <c r="AM45" i="18"/>
  <c r="AM29" i="18"/>
  <c r="AN7" i="18"/>
  <c r="AN16" i="18"/>
  <c r="AN42" i="18"/>
  <c r="AM36" i="18"/>
  <c r="AN36" i="18" s="1"/>
  <c r="AM27" i="18"/>
  <c r="AM37" i="18"/>
  <c r="AN37" i="18" s="1"/>
  <c r="AM14" i="18"/>
  <c r="AN20" i="18"/>
  <c r="AM24" i="18"/>
  <c r="AN24" i="18" s="1"/>
  <c r="AM23" i="18"/>
  <c r="AN23" i="18" s="1"/>
  <c r="AN29" i="18"/>
  <c r="AN17" i="18"/>
  <c r="AN47" i="18"/>
  <c r="AN27" i="18"/>
  <c r="AM9" i="18"/>
  <c r="AN9" i="18" s="1"/>
  <c r="AM19" i="18"/>
  <c r="AN19" i="18" s="1"/>
  <c r="AN41" i="18"/>
  <c r="AN30" i="18"/>
  <c r="AN32" i="18"/>
  <c r="AM25" i="18"/>
  <c r="AM26" i="18"/>
  <c r="AN26" i="18" s="1"/>
  <c r="O10" i="6"/>
  <c r="AN25" i="18"/>
  <c r="AN14" i="18"/>
  <c r="AN45" i="18"/>
  <c r="AN46" i="18"/>
  <c r="AN18" i="18"/>
  <c r="D7" i="56"/>
  <c r="R10" i="6"/>
  <c r="P2" i="64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<sst xmlns="http://schemas.openxmlformats.org/spreadsheetml/2006/main" count="2687" uniqueCount="327">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</sst>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09:40:37</v>
        <stp/>
        <stp>{726EA2DE-F60B-4AFC-90C3-AA57737469CB}</stp>
        <tr r="S4" s="26"/>
      </tp>
      <tp t="s">
        <v>Paused at 09:40:37</v>
        <stp/>
        <stp>{2D580A00-2379-4402-82DA-0DEC4D209370}</stp>
        <tr r="D3" s="60"/>
      </tp>
      <tp t="s">
        <v>Paused at 09:40:37</v>
        <stp/>
        <stp>{5C9724FD-C4CB-406C-86E1-CD6FDFA4159A}</stp>
        <tr r="M6" s="8"/>
      </tp>
      <tp t="s">
        <v>Paused at 09:40:37</v>
        <stp/>
        <stp>{E3713610-FF6E-4D07-84AF-C74583EE0EBA}</stp>
        <tr r="S4" s="11"/>
      </tp>
    </main>
    <main first="pldatasource.rdatartdserver">
      <tp t="s">
        <v>Paused at 09:40:37</v>
        <stp/>
        <stp>{B4782220-896B-4E13-985C-9C66961DD3F1}</stp>
        <tr r="O5" s="18"/>
      </tp>
      <tp t="s">
        <v>Paused at 09:40:37</v>
        <stp/>
        <stp>{63E6029D-35CB-429C-BE13-17B230311459}</stp>
        <tr r="S4" s="13"/>
      </tp>
      <tp t="s">
        <v>Paused at 09:40:37</v>
        <stp/>
        <stp>{7207BB61-E570-45AE-822B-E15E8189C7C8}</stp>
        <tr r="D3" s="61"/>
      </tp>
      <tp t="s">
        <v>Paused at 09:40:37</v>
        <stp/>
        <stp>{F2B70D1B-F596-4380-BDDF-378F6ED651AC}</stp>
        <tr r="O4" s="23"/>
      </tp>
      <tp t="s">
        <v>Paused at 09:40:37</v>
        <stp/>
        <stp>{35862193-7A0A-492A-93BA-F19F6854040A}</stp>
        <tr r="U27" s="15"/>
      </tp>
      <tp t="s">
        <v>Paused at 09:40:37</v>
        <stp/>
        <stp>{D3FB53C2-E9BB-4ED8-9494-44ADBDC87373}</stp>
        <tr r="H4" s="20"/>
      </tp>
      <tp t="s">
        <v>Paused at 09:40:37</v>
        <stp/>
        <stp>{B7DF44FF-A646-4B9F-98F8-0D1BF3E925BF}</stp>
        <tr r="J4" s="15"/>
      </tp>
      <tp t="s">
        <v>Paused at 09:40:37</v>
        <stp/>
        <stp>{CC324064-A830-4A69-9F53-94AD293C28DE}</stp>
        <tr r="O5" s="17"/>
      </tp>
      <tp t="s">
        <v>Paused at 09:40:37</v>
        <stp/>
        <stp>{439E0D28-787B-45B6-B293-8DF7DBF98E8C}</stp>
        <tr r="K5" s="6"/>
      </tp>
      <tp t="s">
        <v>Paused at 09:40:37</v>
        <stp/>
        <stp>{8A23E8BC-5989-420C-869A-3079399128BE}</stp>
        <tr r="O4" s="24"/>
      </tp>
      <tp t="s">
        <v>Paused at 09:40:37</v>
        <stp/>
        <stp>{7FB72DEF-A4D3-43E2-A170-695FC456D5F1}</stp>
        <tr r="D3" s="62"/>
      </tp>
      <tp t="s">
        <v>Paused at 09:40:37</v>
        <stp/>
        <stp>{E853D83F-6F00-43A3-843D-C27733CD9D2D}</stp>
        <tr r="M6" s="7"/>
      </tp>
    </main>
    <main first="pldatasource.rdatartdserver">
      <tp t="s">
        <v>Paused at 09:40:37</v>
        <stp/>
        <stp>{576587C0-22E6-4F7C-8441-DAFF35D3507E}</stp>
        <tr r="S4" s="12"/>
      </tp>
    </main>
    <main first="pldatasource.rdatartdserver">
      <tp t="s">
        <v>Paused at 09:40:37</v>
        <stp/>
        <stp>{AFD56EFD-6469-49AA-8292-F231992B7EE3}</stp>
        <tr r="O4" s="22"/>
      </tp>
    </main>
    <main first="pldatasource.rdatartdserver">
      <tp t="s">
        <v>Paused at 09:40:37</v>
        <stp/>
        <stp>{49C714B2-9609-4B2F-9DBD-810CA09DE553}</stp>
        <tr r="S4" s="25"/>
      </tp>
      <tp t="s">
        <v>Paused at 09:40:37</v>
        <stp/>
        <stp>{A1A6AB6E-F884-4D13-8955-8EDA763C2DA9}</stp>
        <tr r="F4" s="55"/>
      </tp>
    </main>
    <main first="pldatasource.rdatartdserver">
      <tp t="s">
        <v>Paused at 09:40:37</v>
        <stp/>
        <stp>{A59738A9-4766-4754-A814-DB8F2D91857F}</stp>
        <tr r="N6" s="16"/>
      </tp>
    </main>
    <main first="pldatasource.rdatartdserver">
      <tp t="s">
        <v>Paused at 09:40:37</v>
        <stp/>
        <stp>{7494BDDF-0CC9-4FE3-87B3-AE21A8426FC7}</stp>
        <tr r="J3" s="6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Aug  6 2014 11:45:43</v>
      </c>
    </row>
    <row r="2" spans="1:10" ht="16.5" thickBot="1" x14ac:dyDescent="0.3">
      <c r="B2" s="514" t="s">
        <v>277</v>
      </c>
      <c r="C2" s="515"/>
      <c r="D2" s="515"/>
      <c r="E2" s="516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41908.396087962959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48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3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41908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5" t="s">
        <v>269</v>
      </c>
      <c r="D18" s="324" t="s">
        <v>268</v>
      </c>
      <c r="E18" s="323"/>
      <c r="G18" s="6"/>
      <c r="H18" s="8"/>
      <c r="I18" s="8"/>
      <c r="J18" s="4"/>
    </row>
    <row r="19" spans="2:10" x14ac:dyDescent="0.2">
      <c r="B19" s="322"/>
      <c r="C19" s="321"/>
      <c r="D19" s="321"/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0" t="s">
        <v>267</v>
      </c>
      <c r="D20" s="433">
        <v>41814.414155092592</v>
      </c>
      <c r="E20" s="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266</v>
      </c>
      <c r="D21" s="434" t="b">
        <v>1</v>
      </c>
      <c r="E21" s="23"/>
      <c r="G21" s="6"/>
      <c r="H21" s="11" t="s">
        <v>112</v>
      </c>
      <c r="I21" s="74">
        <v>-0.01</v>
      </c>
      <c r="J21" s="9"/>
    </row>
    <row r="22" spans="2:10" ht="13.5" thickBot="1" x14ac:dyDescent="0.25">
      <c r="B22" s="319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31"/>
      <c r="D23" s="431"/>
      <c r="E23" s="431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/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1">
    <cfRule type="cellIs" dxfId="40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Paused at 09:40:37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USDON#0000</v>
      </c>
      <c r="E6" s="485" t="str">
        <f>_xll.qlOvernightIndex(PROPER(Currency)&amp;"FedFunds","FedFunds",0,"USD",OverNightIndexCalendar,"act/360",D6,Permanent,Trigger,ObjectOverwrite)</f>
        <v>UsdFedFunds#0000</v>
      </c>
      <c r="F6" s="468" t="str">
        <f>_xll.qlLastFixingQuote(PROPER(Currency)&amp;"FedFunds"&amp;$F$5,E6,Permanent,Trigger,ObjectOverwrite)</f>
        <v>UsdFedFundsLastFixing_Quote#0000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41907</v>
      </c>
      <c r="M6" s="472">
        <v>9.0800000000000006E-2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>
        <f>_xll.qlIndexFixing($E6,$L6,TRUE,$N6)</f>
        <v>9.0800000000000006E-4</v>
      </c>
      <c r="R6" s="470">
        <f>IF($O6,_xll.qlIndexFixing($E6,$L6,FALSE,$N6),"-")</f>
        <v>9.0800000000000006E-4</v>
      </c>
      <c r="S6" s="470">
        <f t="shared" ref="S6" si="3">Q6-R6</f>
        <v>0</v>
      </c>
      <c r="T6" s="474">
        <f>_xll.qlIndexFixing($E6,$L6,TRUE,$R6)</f>
        <v>9.0800000000000006E-4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UsdLiborSW#0000</v>
      </c>
      <c r="F7" s="468" t="str">
        <f>_xll.qlLastFixingQuote(PROPER(Currency)&amp;FamilyName&amp;C7&amp;$F$5,E7,Permanent,Trigger,ObjectOverwrite)</f>
        <v>UsdLiborSWLastFixing_Quote#0000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41907</v>
      </c>
      <c r="M7" s="472">
        <v>0.12175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>
        <f>_xll.qlIndexFixing($E7,$L7,TRUE,$N7)</f>
        <v>1.2175E-3</v>
      </c>
      <c r="R7" s="470">
        <f>IF($O7,_xll.qlIndexFixing($E7,$L7,FALSE,$N7),"-")</f>
        <v>1.2175E-3</v>
      </c>
      <c r="S7" s="470">
        <f t="shared" ref="S7:S12" si="4">Q7-R7</f>
        <v>0</v>
      </c>
      <c r="T7" s="474">
        <f>_xll.qlIndexFixing($E7,$L7,TRUE,$R7)</f>
        <v>1.2175E-3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USD1M#0000</v>
      </c>
      <c r="E8" s="468" t="str">
        <f>_xll.qlLibor(PROPER(Currency)&amp;FamilyName&amp;C8,Currency,C8,D8,Permanent,Trigger,ObjectOverwrite)</f>
        <v>UsdLibor1M#0000</v>
      </c>
      <c r="F8" s="468" t="str">
        <f>_xll.qlLastFixingQuote(PROPER(Currency)&amp;FamilyName&amp;C8&amp;$F$5,E8,Permanent,Trigger,ObjectOverwrite)</f>
        <v>UsdLibor1MLastFixing_Quote#0000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41907</v>
      </c>
      <c r="M8" s="472">
        <v>0.1515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>
        <f>_xll.qlIndexFixing($E8,$L8,TRUE,$N8)</f>
        <v>1.5149999999999999E-3</v>
      </c>
      <c r="R8" s="470">
        <f>IF($O8,_xll.qlIndexFixing($E8,$L8,FALSE,$N8),"-")</f>
        <v>1.5149999999999999E-3</v>
      </c>
      <c r="S8" s="470">
        <f t="shared" si="4"/>
        <v>0</v>
      </c>
      <c r="T8" s="474">
        <f>_xll.qlIndexFixing($E8,$L8,TRUE,$R8)</f>
        <v>1.5149999999999999E-3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UsdLibor2M#0000</v>
      </c>
      <c r="F9" s="468" t="str">
        <f>_xll.qlLastFixingQuote(PROPER(Currency)&amp;FamilyName&amp;C9&amp;$F$5,E9,Permanent,Trigger,ObjectOverwrite)</f>
        <v>UsdLibor2MLastFixing_Quote#0000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41907</v>
      </c>
      <c r="M9" s="472">
        <v>0.19950000000000001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>
        <f>_xll.qlIndexFixing($E9,$L9,TRUE,$N9)</f>
        <v>1.9950000000000002E-3</v>
      </c>
      <c r="R9" s="470">
        <f>IF($O9,_xll.qlIndexFixing($E9,$L9,FALSE,$N9),"-")</f>
        <v>1.9950000000000002E-3</v>
      </c>
      <c r="S9" s="470">
        <f t="shared" si="4"/>
        <v>0</v>
      </c>
      <c r="T9" s="474">
        <f>_xll.qlIndexFixing($E9,$L9,TRUE,$R9)</f>
        <v>1.9950000000000002E-3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USD3M#0000</v>
      </c>
      <c r="E10" s="468" t="str">
        <f>_xll.qlLibor(PROPER(Currency)&amp;FamilyName&amp;C10,Currency,C10,D10,Permanent,Trigger,ObjectOverwrite)</f>
        <v>UsdLibor3M#0000</v>
      </c>
      <c r="F10" s="468" t="str">
        <f>_xll.qlLastFixingQuote(PROPER(Currency)&amp;FamilyName&amp;C10&amp;$F$5,E10,Permanent,Trigger,ObjectOverwrite)</f>
        <v>UsdLibor3MLastFixing_Quote#0000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41907</v>
      </c>
      <c r="M10" s="472">
        <v>0.2336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>
        <f>_xll.qlIndexFixing($E10,$L10,TRUE,$N10)</f>
        <v>2.336E-3</v>
      </c>
      <c r="R10" s="470">
        <f>IF($O10,_xll.qlIndexFixing($E10,$L10,FALSE,$N10),"-")</f>
        <v>2.336E-3</v>
      </c>
      <c r="S10" s="470">
        <f t="shared" si="4"/>
        <v>0</v>
      </c>
      <c r="T10" s="474">
        <f>_xll.qlIndexFixing($E10,$L10,TRUE,$R10)</f>
        <v>2.336E-3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USD6M#0000</v>
      </c>
      <c r="E11" s="468" t="str">
        <f>_xll.qlLibor(PROPER(Currency)&amp;FamilyName&amp;C11,Currency,C11,D11,Permanent,Trigger,ObjectOverwrite)</f>
        <v>UsdLibor6M#0000</v>
      </c>
      <c r="F11" s="468" t="str">
        <f>_xll.qlLastFixingQuote(PROPER(Currency)&amp;FamilyName&amp;C11&amp;$F$5,E11,Permanent,Trigger,ObjectOverwrite)</f>
        <v>UsdLibor6MLastFixing_Quote#0000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41907</v>
      </c>
      <c r="M11" s="472">
        <v>0.33139999999999997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>
        <f>_xll.qlIndexFixing($E11,$L11,TRUE,$N11)</f>
        <v>3.3139999999999997E-3</v>
      </c>
      <c r="R11" s="470">
        <f>IF($O11,_xll.qlIndexFixing($E11,$L11,FALSE,$N11),"-")</f>
        <v>3.3139999999999997E-3</v>
      </c>
      <c r="S11" s="470">
        <f t="shared" si="4"/>
        <v>0</v>
      </c>
      <c r="T11" s="474">
        <f>_xll.qlIndexFixing($E11,$L11,TRUE,$R11)</f>
        <v>3.3139999999999997E-3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USD1Y#0000</v>
      </c>
      <c r="E12" s="468" t="str">
        <f>_xll.qlLibor(PROPER(Currency)&amp;FamilyName&amp;C12,Currency,C12,D12,Permanent,Trigger,ObjectOverwrite)</f>
        <v>UsdLibor1Y#0000</v>
      </c>
      <c r="F12" s="468" t="str">
        <f>_xll.qlLastFixingQuote(PROPER(Currency)&amp;FamilyName&amp;C12&amp;$F$5,E12,Permanent,Trigger,ObjectOverwrite)</f>
        <v>UsdLibor1YLastFixing_Quote#0000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41907</v>
      </c>
      <c r="M12" s="472">
        <v>0.58220000000000005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>
        <f>_xll.qlIndexFixing($E12,$L12,TRUE,$N12)</f>
        <v>5.8220000000000008E-3</v>
      </c>
      <c r="R12" s="470">
        <f>IF($O12,_xll.qlIndexFixing($E12,$L12,FALSE,$N12),"-")</f>
        <v>5.8220000000000008E-3</v>
      </c>
      <c r="S12" s="470">
        <f t="shared" si="4"/>
        <v>0</v>
      </c>
      <c r="T12" s="474">
        <f>_xll.qlIndexFixing($E12,$L12,TRUE,$R12)</f>
        <v>5.8220000000000008E-3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USDSTD#0000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09:40:37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41907</v>
      </c>
      <c r="O7" s="384">
        <v>0.36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>
        <f>_xll.qlIndexFixing($S7,$N7,TRUE,$P7)</f>
        <v>3.5999999999999999E-3</v>
      </c>
      <c r="U7" s="381">
        <f>IF($Q7,_xll.qlIndexFixing($S7,$N7,FALSE,$P7),"-")</f>
        <v>3.5999999999999999E-3</v>
      </c>
      <c r="V7" s="381">
        <f t="shared" ref="V7:V21" si="4">T7-U7</f>
        <v>0</v>
      </c>
      <c r="W7" s="380">
        <f>_xll.qlIndexFixing($S7,$N7,TRUE,$U7)</f>
        <v>3.5999999999999999E-3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41907</v>
      </c>
      <c r="O8" s="376">
        <v>0.79200000000000004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>
        <f>_xll.qlIndexFixing($S8,$N8,TRUE,$P8)</f>
        <v>7.92E-3</v>
      </c>
      <c r="U8" s="373">
        <f>IF($Q8,_xll.qlIndexFixing($S8,$N8,FALSE,$P8),"-")</f>
        <v>7.92E-3</v>
      </c>
      <c r="V8" s="373">
        <f t="shared" si="4"/>
        <v>0</v>
      </c>
      <c r="W8" s="372">
        <f>_xll.qlIndexFixing($S8,$N8,TRUE,$U8)</f>
        <v>7.92E-3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41907</v>
      </c>
      <c r="O9" s="376">
        <v>1.2669999999999999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>
        <f>_xll.qlIndexFixing($S9,$N9,TRUE,$P9)</f>
        <v>1.2669999999999999E-2</v>
      </c>
      <c r="U9" s="373">
        <f>IF($Q9,_xll.qlIndexFixing($S9,$N9,FALSE,$P9),"-")</f>
        <v>1.2669999999999999E-2</v>
      </c>
      <c r="V9" s="373">
        <f t="shared" si="4"/>
        <v>0</v>
      </c>
      <c r="W9" s="372">
        <f>_xll.qlIndexFixing($S9,$N9,TRUE,$U9)</f>
        <v>1.2669999999999999E-2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41907</v>
      </c>
      <c r="O10" s="376">
        <v>1.651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>
        <f>_xll.qlIndexFixing($S10,$N10,TRUE,$P10)</f>
        <v>1.651E-2</v>
      </c>
      <c r="U10" s="373">
        <f>IF($Q10,_xll.qlIndexFixing($S10,$N10,FALSE,$P10),"-")</f>
        <v>1.651E-2</v>
      </c>
      <c r="V10" s="373">
        <f t="shared" si="4"/>
        <v>0</v>
      </c>
      <c r="W10" s="372">
        <f>_xll.qlIndexFixing($S10,$N10,TRUE,$U10)</f>
        <v>1.651E-2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41907</v>
      </c>
      <c r="O11" s="376">
        <v>1.9330000000000001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>
        <f>_xll.qlIndexFixing($S11,$N11,TRUE,$P11)</f>
        <v>1.933E-2</v>
      </c>
      <c r="U11" s="373">
        <f>IF($Q11,_xll.qlIndexFixing($S11,$N11,FALSE,$P11),"-")</f>
        <v>1.933E-2</v>
      </c>
      <c r="V11" s="373">
        <f t="shared" si="4"/>
        <v>0</v>
      </c>
      <c r="W11" s="372">
        <f>_xll.qlIndexFixing($S11,$N11,TRUE,$U11)</f>
        <v>1.933E-2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41907</v>
      </c>
      <c r="O12" s="376">
        <v>2.145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>
        <f>_xll.qlIndexFixing($S12,$N12,TRUE,$P12)</f>
        <v>2.145E-2</v>
      </c>
      <c r="U12" s="373">
        <f>IF($Q12,_xll.qlIndexFixing($S12,$N12,FALSE,$P12),"-")</f>
        <v>2.145E-2</v>
      </c>
      <c r="V12" s="373">
        <f t="shared" si="4"/>
        <v>0</v>
      </c>
      <c r="W12" s="372">
        <f>_xll.qlIndexFixing($S12,$N12,TRUE,$U12)</f>
        <v>2.145E-2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41907</v>
      </c>
      <c r="O13" s="376">
        <v>2.3119999999999998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>
        <f>_xll.qlIndexFixing($S13,$N13,TRUE,$P13)</f>
        <v>2.3119999999999998E-2</v>
      </c>
      <c r="U13" s="373">
        <f>IF($Q13,_xll.qlIndexFixing($S13,$N13,FALSE,$P13),"-")</f>
        <v>2.3119999999999998E-2</v>
      </c>
      <c r="V13" s="373">
        <f t="shared" si="4"/>
        <v>0</v>
      </c>
      <c r="W13" s="372">
        <f>_xll.qlIndexFixing($S13,$N13,TRUE,$U13)</f>
        <v>2.3119999999999998E-2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41907</v>
      </c>
      <c r="O14" s="376">
        <v>2.4460000000000002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>
        <f>_xll.qlIndexFixing($S14,$N14,TRUE,$P14)</f>
        <v>2.4460000000000003E-2</v>
      </c>
      <c r="U14" s="373">
        <f>IF($Q14,_xll.qlIndexFixing($S14,$N14,FALSE,$P14),"-")</f>
        <v>2.4460000000000003E-2</v>
      </c>
      <c r="V14" s="373">
        <f t="shared" si="4"/>
        <v>0</v>
      </c>
      <c r="W14" s="372">
        <f>_xll.qlIndexFixing($S14,$N14,TRUE,$U14)</f>
        <v>2.4460000000000003E-2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41907</v>
      </c>
      <c r="O15" s="376">
        <v>2.5590000000000002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>
        <f>_xll.qlIndexFixing($S15,$N15,TRUE,$P15)</f>
        <v>2.5590000000000002E-2</v>
      </c>
      <c r="U15" s="373">
        <f>IF($Q15,_xll.qlIndexFixing($S15,$N15,FALSE,$P15),"-")</f>
        <v>2.5590000000000002E-2</v>
      </c>
      <c r="V15" s="373">
        <f t="shared" si="4"/>
        <v>0</v>
      </c>
      <c r="W15" s="372">
        <f>_xll.qlIndexFixing($S15,$N15,TRUE,$U15)</f>
        <v>2.5590000000000002E-2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41907</v>
      </c>
      <c r="O16" s="376">
        <v>2.6560000000000001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>
        <f>_xll.qlIndexFixing($S16,$N16,TRUE,$P16)</f>
        <v>2.656E-2</v>
      </c>
      <c r="U16" s="373">
        <f>IF($Q16,_xll.qlIndexFixing($S16,$N16,FALSE,$P16),"-")</f>
        <v>2.656E-2</v>
      </c>
      <c r="V16" s="373">
        <f t="shared" si="4"/>
        <v>0</v>
      </c>
      <c r="W16" s="372">
        <f>_xll.qlIndexFixing($S16,$N16,TRUE,$U16)</f>
        <v>2.656E-2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41907</v>
      </c>
      <c r="O18" s="376">
        <v>2.9729999999999999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>
        <f>_xll.qlIndexFixing($S18,$N18,TRUE,$P18)</f>
        <v>2.9729999999999999E-2</v>
      </c>
      <c r="U18" s="373">
        <f>IF($Q18,_xll.qlIndexFixing($S18,$N18,FALSE,$P18),"-")</f>
        <v>2.9729999999999999E-2</v>
      </c>
      <c r="V18" s="373">
        <f t="shared" si="4"/>
        <v>0</v>
      </c>
      <c r="W18" s="372">
        <f>_xll.qlIndexFixing($S18,$N18,TRUE,$U18)</f>
        <v>2.9729999999999999E-2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41907</v>
      </c>
      <c r="O19" s="376">
        <v>3.121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>
        <f>_xll.qlIndexFixing($S19,$N19,TRUE,$P19)</f>
        <v>3.1210000000000002E-2</v>
      </c>
      <c r="U19" s="373">
        <f>IF($Q19,_xll.qlIndexFixing($S19,$N19,FALSE,$P19),"-")</f>
        <v>3.1210000000000002E-2</v>
      </c>
      <c r="V19" s="373">
        <f t="shared" si="4"/>
        <v>0</v>
      </c>
      <c r="W19" s="372">
        <f>_xll.qlIndexFixing($S19,$N19,TRUE,$U19)</f>
        <v>3.1210000000000002E-2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41907</v>
      </c>
      <c r="O21" s="367">
        <v>3.23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>
        <f>_xll.qlIndexFixing($S21,$N21,TRUE,$P21)</f>
        <v>3.2300000000000002E-2</v>
      </c>
      <c r="U21" s="363">
        <f>IF($Q21,_xll.qlIndexFixing($S21,$N21,FALSE,$P21),"-")</f>
        <v>3.2300000000000002E-2</v>
      </c>
      <c r="V21" s="363">
        <f t="shared" si="4"/>
        <v>0</v>
      </c>
      <c r="W21" s="362">
        <f>_xll.qlIndexFixing($S21,$N21,TRUE,$U21)</f>
        <v>3.2300000000000002E-2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UsdLiborSwapForBasisCalc1Y#0000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UsdLiborSwapForBasisCalc2Y#0000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UsdLiborSwapForBasisCalc3Y#0000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UsdLiborSwapForBasisCalc4Y#0000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UsdLiborSwapForBasisCalc5Y#0000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UsdLiborSwapForBasisCalc6Y#0000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UsdLiborSwapForBasisCalc7Y#0000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UsdLiborSwapForBasisCalc8Y#0000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UsdLiborSwapForBasisCalc9Y#0000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UsdLiborSwapForBasisCalc10Y#0000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UsdLiborSwapForBasisCalc11Y#0000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UsdLiborSwapForBasisCalc12Y#0000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UsdLiborSwapForBasisCalc13Y#0000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UsdLiborSwapForBasisCalc14Y#0000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UsdLiborSwapForBasisCalc15Y#0000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UsdLiborSwapForBasisCalc16Y#0000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UsdLiborSwapForBasisCalc17Y#0000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UsdLiborSwapForBasisCalc18Y#0000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UsdLiborSwapForBasisCalc19Y#0000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UsdLiborSwapForBasisCalc20Y#0000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UsdLiborSwapForBasisCalc21Y#0000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UsdLiborSwapForBasisCalc22Y#0000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UsdLiborSwapForBasisCalc23Y#0000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UsdLiborSwapForBasisCalc24Y#0000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UsdLiborSwapForBasisCalc25Y#0000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UsdLiborSwapForBasisCalc26Y#0000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UsdLiborSwapForBasisCalc27Y#0000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UsdLiborSwapForBasisCalc28Y#0000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UsdLiborSwapForBasisCalc29Y#0000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UsdLiborSwapForBasisCalc30Y#0000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UsdLiborSwapForBasisCalc31Y#0000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UsdLiborSwapForBasisCalc32Y#0000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UsdLiborSwapForBasisCalc33Y#0000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UsdLiborSwapForBasisCalc34Y#0000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UsdLiborSwapForBasisCalc35Y#0000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UsdLiborSwapForBasisCalc36Y#0000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UsdLiborSwapForBasisCalc37Y#0000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UsdLiborSwapForBasisCalc38Y#0000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UsdLiborSwapForBasisCalc39Y#0000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UsdLiborSwapForBasisCalc40Y#0000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UsdLiborSwapForBasisCalc41Y#0000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UsdLiborSwapForBasisCalc42Y#0000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UsdLiborSwapForBasisCalc43Y#0000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UsdLiborSwapForBasisCalc44Y#0000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UsdLiborSwapForBasisCalc45Y#0000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UsdLiborSwapForBasisCalc46Y#0000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UsdLiborSwapForBasisCalc47Y#0000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UsdLiborSwapForBasisCalc48Y#0000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UsdLiborSwapForBasisCalc49Y#0000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UsdLiborSwapForBasisCalc50Y#0000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UsdLiborSwapForBasisCalc51Y#0000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UsdLiborSwapForBasisCalc52Y#0000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UsdLiborSwapForBasisCalc53Y#0000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UsdLiborSwapForBasisCalc54Y#0000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UsdLiborSwapForBasisCalc55Y#0000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UsdLiborSwapForBasisCalc56Y#0000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UsdLiborSwapForBasisCalc57Y#0000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UsdLiborSwapForBasisCalc58Y#0000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UsdLiborSwapForBasisCalc59Y#0000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UsdLiborSwapForBasisCalc60Y#0000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09:40:37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41907</v>
      </c>
      <c r="O7" s="384">
        <v>0.35599999999999998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>
        <f>_xll.qlIndexFixing($S7,$N7,TRUE,$P7)</f>
        <v>3.5599999999999998E-3</v>
      </c>
      <c r="U7" s="381">
        <f>IF($Q7,_xll.qlIndexFixing($S7,$N7,FALSE,$P7),"-")</f>
        <v>3.5599999999999998E-3</v>
      </c>
      <c r="V7" s="381">
        <f t="shared" ref="V7:V21" si="4">T7-U7</f>
        <v>0</v>
      </c>
      <c r="W7" s="380">
        <f>_xll.qlIndexFixing($S7,$N7,TRUE,$U7)</f>
        <v>3.5599999999999998E-3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obj_006ea#0004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09:40:37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8.1</v>
      </c>
      <c r="U5" s="315">
        <v>0</v>
      </c>
      <c r="V5" s="315">
        <f>_xll.qlMidEquivalent(T5,U5)</f>
        <v>8.1</v>
      </c>
      <c r="W5" s="197" t="b">
        <f t="shared" ref="W5:W42" si="2">IF(ISNUMBER(V5),TRUE,FALSE)</f>
        <v>1</v>
      </c>
      <c r="X5" s="316">
        <f t="array" ref="X5:X38">_xll.qlInterpolationInterpolate(S3,N5:N42)</f>
        <v>8.1</v>
      </c>
      <c r="Y5" s="199"/>
      <c r="Z5" s="313">
        <v>8.1</v>
      </c>
      <c r="AA5" s="199"/>
      <c r="AB5" s="422">
        <f t="array" ref="AB5:AB42">QuoteLive</f>
        <v>8.1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8.9</v>
      </c>
      <c r="U6" s="315">
        <v>0</v>
      </c>
      <c r="V6" s="315">
        <f>_xll.qlMidEquivalent(T6,U6)</f>
        <v>8.9</v>
      </c>
      <c r="W6" s="197" t="b">
        <f t="shared" si="2"/>
        <v>1</v>
      </c>
      <c r="X6" s="316">
        <v>8.9</v>
      </c>
      <c r="Y6" s="199"/>
      <c r="Z6" s="313">
        <v>8.1999999999999993</v>
      </c>
      <c r="AA6" s="199"/>
      <c r="AB6" s="422">
        <v>8.9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9.2368904159572338</v>
      </c>
      <c r="Y7" s="199"/>
      <c r="Z7" s="313">
        <v>8.2682776954386643</v>
      </c>
      <c r="AA7" s="199"/>
      <c r="AB7" s="422">
        <v>9.2368904159572338</v>
      </c>
      <c r="AC7" s="196">
        <f>_xll.qlSimpleQuoteSetValue(F7,AB7/10000,Trigger)</f>
        <v>0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9.5362808319144676</v>
      </c>
      <c r="Y8" s="199"/>
      <c r="Z8" s="313">
        <v>8.3459303908773297</v>
      </c>
      <c r="AA8" s="199"/>
      <c r="AB8" s="422">
        <v>9.5362808319144676</v>
      </c>
      <c r="AC8" s="196">
        <f>_xll.qlSimpleQuoteSetValue(F8,AB8/10000,Trigger)</f>
        <v>0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9.8175308319144658</v>
      </c>
      <c r="Y9" s="199"/>
      <c r="Z9" s="313">
        <v>8.42561789087733</v>
      </c>
      <c r="AA9" s="199"/>
      <c r="AB9" s="422">
        <v>9.8175308319144658</v>
      </c>
      <c r="AC9" s="196">
        <f>_xll.qlSimpleQuoteSetValue(F9,AB9/10000,Trigger)</f>
        <v>0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10.1</v>
      </c>
      <c r="U10" s="315">
        <v>0</v>
      </c>
      <c r="V10" s="315">
        <f>_xll.qlMidEquivalent(T10,U10)</f>
        <v>10.1</v>
      </c>
      <c r="W10" s="197" t="b">
        <f t="shared" si="2"/>
        <v>1</v>
      </c>
      <c r="X10" s="316">
        <v>10.1</v>
      </c>
      <c r="Y10" s="199"/>
      <c r="Z10" s="313">
        <v>8.5</v>
      </c>
      <c r="AA10" s="199"/>
      <c r="AB10" s="422">
        <v>10.1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11.2</v>
      </c>
      <c r="U11" s="315">
        <v>0</v>
      </c>
      <c r="V11" s="315">
        <f>_xll.qlMidEquivalent(T11,U11)</f>
        <v>11.2</v>
      </c>
      <c r="W11" s="197" t="b">
        <f t="shared" si="2"/>
        <v>1</v>
      </c>
      <c r="X11" s="316">
        <v>11.2</v>
      </c>
      <c r="Y11" s="199"/>
      <c r="Z11" s="313">
        <v>8.6999999999999993</v>
      </c>
      <c r="AA11" s="199"/>
      <c r="AB11" s="422">
        <v>11.2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11.7</v>
      </c>
      <c r="U12" s="315">
        <v>0</v>
      </c>
      <c r="V12" s="315">
        <f>_xll.qlMidEquivalent(T12,U12)</f>
        <v>11.7</v>
      </c>
      <c r="W12" s="197" t="b">
        <f t="shared" si="2"/>
        <v>1</v>
      </c>
      <c r="X12" s="316">
        <v>11.7</v>
      </c>
      <c r="Y12" s="199"/>
      <c r="Z12" s="313">
        <v>8.8000000000000007</v>
      </c>
      <c r="AA12" s="199"/>
      <c r="AB12" s="422">
        <v>11.7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12</v>
      </c>
      <c r="U13" s="315">
        <v>0</v>
      </c>
      <c r="V13" s="315">
        <f>_xll.qlMidEquivalent(T13,U13)</f>
        <v>12</v>
      </c>
      <c r="W13" s="197" t="b">
        <f t="shared" si="2"/>
        <v>1</v>
      </c>
      <c r="X13" s="316">
        <v>12</v>
      </c>
      <c r="Y13" s="199"/>
      <c r="Z13" s="313">
        <v>8.8000000000000007</v>
      </c>
      <c r="AA13" s="199"/>
      <c r="AB13" s="422">
        <v>12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11.9</v>
      </c>
      <c r="U14" s="315">
        <v>0</v>
      </c>
      <c r="V14" s="315">
        <f>_xll.qlMidEquivalent(T14,U14)</f>
        <v>11.9</v>
      </c>
      <c r="W14" s="197" t="b">
        <f t="shared" si="2"/>
        <v>1</v>
      </c>
      <c r="X14" s="316">
        <v>11.9</v>
      </c>
      <c r="Y14" s="199"/>
      <c r="Z14" s="313">
        <v>8.8000000000000007</v>
      </c>
      <c r="AA14" s="199"/>
      <c r="AB14" s="422">
        <v>11.9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11.6</v>
      </c>
      <c r="U15" s="315">
        <v>0</v>
      </c>
      <c r="V15" s="315">
        <f>_xll.qlMidEquivalent(T15,U15)</f>
        <v>11.6</v>
      </c>
      <c r="W15" s="197" t="b">
        <f t="shared" si="2"/>
        <v>1</v>
      </c>
      <c r="X15" s="316">
        <v>11.6</v>
      </c>
      <c r="Y15" s="199"/>
      <c r="Z15" s="313">
        <v>8.6</v>
      </c>
      <c r="AA15" s="199"/>
      <c r="AB15" s="422">
        <v>11.6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11.2</v>
      </c>
      <c r="U16" s="315">
        <v>0</v>
      </c>
      <c r="V16" s="315">
        <f>_xll.qlMidEquivalent(T16,U16)</f>
        <v>11.2</v>
      </c>
      <c r="W16" s="197" t="b">
        <f t="shared" si="2"/>
        <v>1</v>
      </c>
      <c r="X16" s="316">
        <v>11.2</v>
      </c>
      <c r="Y16" s="199"/>
      <c r="Z16" s="313">
        <v>8.3000000000000007</v>
      </c>
      <c r="AA16" s="199"/>
      <c r="AB16" s="422">
        <v>11.2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10.7</v>
      </c>
      <c r="U17" s="315">
        <v>0</v>
      </c>
      <c r="V17" s="315">
        <f>_xll.qlMidEquivalent(T17,U17)</f>
        <v>10.7</v>
      </c>
      <c r="W17" s="197" t="b">
        <f t="shared" si="2"/>
        <v>1</v>
      </c>
      <c r="X17" s="316">
        <v>10.7</v>
      </c>
      <c r="Y17" s="199"/>
      <c r="Z17" s="313">
        <v>8</v>
      </c>
      <c r="AA17" s="199"/>
      <c r="AB17" s="422">
        <v>10.7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10.199999999999999</v>
      </c>
      <c r="U18" s="315">
        <v>0</v>
      </c>
      <c r="V18" s="315">
        <f>_xll.qlMidEquivalent(T18,U18)</f>
        <v>10.199999999999999</v>
      </c>
      <c r="W18" s="197" t="b">
        <f t="shared" si="2"/>
        <v>1</v>
      </c>
      <c r="X18" s="316">
        <v>10.199999999999999</v>
      </c>
      <c r="Y18" s="199"/>
      <c r="Z18" s="313">
        <v>7.7</v>
      </c>
      <c r="AA18" s="199"/>
      <c r="AB18" s="422">
        <v>10.199999999999999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9.7702440636998489</v>
      </c>
      <c r="Y19" s="199"/>
      <c r="Z19" s="313">
        <v>7.4386201388081634</v>
      </c>
      <c r="AA19" s="199"/>
      <c r="AB19" s="422">
        <v>9.7702440636998489</v>
      </c>
      <c r="AC19" s="196">
        <f>_xll.qlSimpleQuoteSetValue(F19,AB19/10000,Trigger)</f>
        <v>0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9.4</v>
      </c>
      <c r="U20" s="315">
        <v>0</v>
      </c>
      <c r="V20" s="315">
        <f>_xll.qlMidEquivalent(T20,U20)</f>
        <v>9.4</v>
      </c>
      <c r="W20" s="197" t="b">
        <f t="shared" si="2"/>
        <v>1</v>
      </c>
      <c r="X20" s="316">
        <v>9.4</v>
      </c>
      <c r="Y20" s="199"/>
      <c r="Z20" s="313">
        <v>7.2</v>
      </c>
      <c r="AA20" s="199"/>
      <c r="AB20" s="422">
        <v>9.4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9.0660720472594267</v>
      </c>
      <c r="Y21" s="199"/>
      <c r="Z21" s="313">
        <v>6.9578732156151739</v>
      </c>
      <c r="AA21" s="199"/>
      <c r="AB21" s="422">
        <v>9.0660720472594267</v>
      </c>
      <c r="AC21" s="196">
        <f>_xll.qlSimpleQuoteSetValue(F21,AB21/10000,Trigger)</f>
        <v>0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8.7654099901683971</v>
      </c>
      <c r="Y22" s="199"/>
      <c r="Z22" s="313">
        <v>6.7193771263347166</v>
      </c>
      <c r="AA22" s="199"/>
      <c r="AB22" s="422">
        <v>8.7654099901683971</v>
      </c>
      <c r="AC22" s="196">
        <f>_xll.qlSimpleQuoteSetValue(F22,AB22/10000,Trigger)</f>
        <v>0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8.5</v>
      </c>
      <c r="U23" s="315">
        <v>0</v>
      </c>
      <c r="V23" s="315">
        <f>_xll.qlMidEquivalent(T23,U23)</f>
        <v>8.5</v>
      </c>
      <c r="W23" s="197" t="b">
        <f t="shared" si="2"/>
        <v>1</v>
      </c>
      <c r="X23" s="316">
        <v>8.5</v>
      </c>
      <c r="Y23" s="199"/>
      <c r="Z23" s="313">
        <v>6.5</v>
      </c>
      <c r="AA23" s="199"/>
      <c r="AB23" s="422">
        <v>8.5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8.2704582716468842</v>
      </c>
      <c r="Y24" s="199"/>
      <c r="Z24" s="313">
        <v>6.3117741989567131</v>
      </c>
      <c r="AA24" s="199"/>
      <c r="AB24" s="422">
        <v>8.2704582716468842</v>
      </c>
      <c r="AC24" s="196">
        <f>_xll.qlSimpleQuoteSetValue(F24,AB24/10000,Trigger)</f>
        <v>0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8.0719210944799098</v>
      </c>
      <c r="Y25" s="199"/>
      <c r="Z25" s="313">
        <v>6.1529084635678055</v>
      </c>
      <c r="AA25" s="199"/>
      <c r="AB25" s="422">
        <v>8.0719210944799098</v>
      </c>
      <c r="AC25" s="196">
        <f>_xll.qlSimpleQuoteSetValue(F25,AB25/10000,Trigger)</f>
        <v>0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7.8981547814894935</v>
      </c>
      <c r="Y26" s="199"/>
      <c r="Z26" s="313">
        <v>6.0181556287005415</v>
      </c>
      <c r="AA26" s="199"/>
      <c r="AB26" s="422">
        <v>7.8981547814894935</v>
      </c>
      <c r="AC26" s="196">
        <f>_xll.qlSimpleQuoteSetValue(F26,AB26/10000,Trigger)</f>
        <v>0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7.7429256456660509</v>
      </c>
      <c r="Y27" s="199"/>
      <c r="Z27" s="313">
        <v>5.9022685292221846</v>
      </c>
      <c r="AA27" s="199"/>
      <c r="AB27" s="422">
        <v>7.7429256456660509</v>
      </c>
      <c r="AC27" s="196">
        <f>_xll.qlSimpleQuoteSetValue(F27,AB27/10000,Trigger)</f>
        <v>0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7.6</v>
      </c>
      <c r="U28" s="315">
        <v>0</v>
      </c>
      <c r="V28" s="315">
        <f>_xll.qlMidEquivalent(T28,U28)</f>
        <v>7.6</v>
      </c>
      <c r="W28" s="197" t="b">
        <f t="shared" si="2"/>
        <v>1</v>
      </c>
      <c r="X28" s="316">
        <v>7.6</v>
      </c>
      <c r="Y28" s="199"/>
      <c r="Z28" s="313">
        <v>5.8</v>
      </c>
      <c r="AA28" s="199"/>
      <c r="AB28" s="422">
        <v>7.6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7.4643301968521936</v>
      </c>
      <c r="Y29" s="199"/>
      <c r="Z29" s="313">
        <v>5.7068285948765638</v>
      </c>
      <c r="AA29" s="199"/>
      <c r="AB29" s="422">
        <v>7.4643301968521936</v>
      </c>
      <c r="AC29" s="196">
        <f>_xll.qlSimpleQuoteSetValue(F29,AB29/10000,Trigger)</f>
        <v>0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7.3356127460652418</v>
      </c>
      <c r="Y30" s="199"/>
      <c r="Z30" s="313">
        <v>5.6211357435957048</v>
      </c>
      <c r="AA30" s="199"/>
      <c r="AB30" s="422">
        <v>7.3356127460652418</v>
      </c>
      <c r="AC30" s="196">
        <f>_xll.qlSimpleQuoteSetValue(F30,AB30/10000,Trigger)</f>
        <v>0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7.2147301968521935</v>
      </c>
      <c r="Y31" s="199"/>
      <c r="Z31" s="313">
        <v>5.5420285948765642</v>
      </c>
      <c r="AA31" s="199"/>
      <c r="AB31" s="422">
        <v>7.2147301968521935</v>
      </c>
      <c r="AC31" s="196">
        <f>_xll.qlSimpleQuoteSetValue(F31,AB31/10000,Trigger)</f>
        <v>0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7.1025650984260968</v>
      </c>
      <c r="Y32" s="199"/>
      <c r="Z32" s="313">
        <v>5.4686142974382825</v>
      </c>
      <c r="AA32" s="199"/>
      <c r="AB32" s="422">
        <v>7.1025650984260968</v>
      </c>
      <c r="AC32" s="196">
        <f>_xll.qlSimpleQuoteSetValue(F32,AB32/10000,Trigger)</f>
        <v>0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7</v>
      </c>
      <c r="U33" s="315">
        <v>0</v>
      </c>
      <c r="V33" s="315">
        <f>_xll.qlMidEquivalent(T33,U33)</f>
        <v>7</v>
      </c>
      <c r="W33" s="197" t="b">
        <f t="shared" si="2"/>
        <v>1</v>
      </c>
      <c r="X33" s="316">
        <v>7</v>
      </c>
      <c r="Y33" s="199"/>
      <c r="Z33" s="313">
        <v>5.4</v>
      </c>
      <c r="AA33" s="199"/>
      <c r="AB33" s="422">
        <v>7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6.9074209409443421</v>
      </c>
      <c r="Y34" s="199"/>
      <c r="Z34" s="313">
        <v>5.335311421537031</v>
      </c>
      <c r="AA34" s="199"/>
      <c r="AB34" s="422">
        <v>6.9074209409443421</v>
      </c>
      <c r="AC34" s="196">
        <f>_xll.qlSimpleQuoteSetValue(F34,AB34/10000,Trigger)</f>
        <v>0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6.8232279212591225</v>
      </c>
      <c r="Y35" s="199"/>
      <c r="Z35" s="313">
        <v>5.2737485620493745</v>
      </c>
      <c r="AA35" s="199"/>
      <c r="AB35" s="422">
        <v>6.8232279212591225</v>
      </c>
      <c r="AC35" s="196">
        <f>_xll.qlSimpleQuoteSetValue(F35,AB35/10000,Trigger)</f>
        <v>0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6.7453244311017322</v>
      </c>
      <c r="Y36" s="199"/>
      <c r="Z36" s="313">
        <v>5.2145299917932029</v>
      </c>
      <c r="AA36" s="199"/>
      <c r="AB36" s="422">
        <v>6.7453244311017322</v>
      </c>
      <c r="AC36" s="196">
        <f>_xll.qlSimpleQuoteSetValue(F36,AB36/10000,Trigger)</f>
        <v>0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6.6716139606295606</v>
      </c>
      <c r="Y37" s="199"/>
      <c r="Z37" s="313">
        <v>5.1568742810246873</v>
      </c>
      <c r="AA37" s="199"/>
      <c r="AB37" s="422">
        <v>6.6716139606295606</v>
      </c>
      <c r="AC37" s="196">
        <f>_xll.qlSimpleQuoteSetValue(F37,AB37/10000,Trigger)</f>
        <v>0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6.6</v>
      </c>
      <c r="U38" s="315">
        <v>0</v>
      </c>
      <c r="V38" s="315">
        <f>_xll.qlMidEquivalent(T38,U38)</f>
        <v>6.6</v>
      </c>
      <c r="W38" s="197" t="b">
        <f t="shared" si="2"/>
        <v>1</v>
      </c>
      <c r="X38" s="316">
        <v>6.6</v>
      </c>
      <c r="Y38" s="199"/>
      <c r="Z38" s="313">
        <v>5.0999999999999996</v>
      </c>
      <c r="AA38" s="199"/>
      <c r="AB38" s="422">
        <v>6.6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6.6</v>
      </c>
      <c r="Y39" s="199"/>
      <c r="Z39" s="313">
        <v>5.0999999999999996</v>
      </c>
      <c r="AA39" s="199"/>
      <c r="AB39" s="422">
        <v>6.6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6.6</v>
      </c>
      <c r="Y40" s="199"/>
      <c r="Z40" s="313">
        <v>5.0999999999999996</v>
      </c>
      <c r="AA40" s="199"/>
      <c r="AB40" s="422">
        <v>6.6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6.6</v>
      </c>
      <c r="Y41" s="199"/>
      <c r="Z41" s="313">
        <v>5.0999999999999996</v>
      </c>
      <c r="AA41" s="199"/>
      <c r="AB41" s="422">
        <v>6.6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6.6</v>
      </c>
      <c r="Y42" s="199"/>
      <c r="Z42" s="310">
        <v>5.0999999999999996</v>
      </c>
      <c r="AA42" s="199"/>
      <c r="AB42" s="423">
        <v>6.6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obj_006e8#0002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09:40:37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9</v>
      </c>
      <c r="U5" s="315">
        <v>0</v>
      </c>
      <c r="V5" s="315">
        <f>_xll.qlMidEquivalent(T5,U5)</f>
        <v>9</v>
      </c>
      <c r="W5" s="197" t="b">
        <f t="shared" ref="W5:W42" si="2">IF(ISNUMBER(V5),TRUE,FALSE)</f>
        <v>1</v>
      </c>
      <c r="X5" s="316">
        <f t="array" ref="X5:X38">_xll.qlInterpolationInterpolate(S3,N5:N42)</f>
        <v>9</v>
      </c>
      <c r="Y5" s="199"/>
      <c r="Z5" s="313">
        <v>8.6999999999999993</v>
      </c>
      <c r="AA5" s="199"/>
      <c r="AB5" s="422">
        <f t="array" ref="AB5:AB42">QuoteLive</f>
        <v>9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8.8000000000000007</v>
      </c>
      <c r="U6" s="315">
        <v>0</v>
      </c>
      <c r="V6" s="315">
        <f>_xll.qlMidEquivalent(T6,U6)</f>
        <v>8.8000000000000007</v>
      </c>
      <c r="W6" s="197" t="b">
        <f t="shared" si="2"/>
        <v>1</v>
      </c>
      <c r="X6" s="316">
        <v>8.8000000000000007</v>
      </c>
      <c r="Y6" s="199"/>
      <c r="Z6" s="313">
        <v>8.6</v>
      </c>
      <c r="AA6" s="199"/>
      <c r="AB6" s="422">
        <v>8.8000000000000007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8.8000000000000007</v>
      </c>
      <c r="Y7" s="199"/>
      <c r="Z7" s="313">
        <v>8.5663270766868713</v>
      </c>
      <c r="AA7" s="199"/>
      <c r="AB7" s="422">
        <v>8.8000000000000007</v>
      </c>
      <c r="AC7" s="196">
        <f>_xll.qlSimpleQuoteSetValue(F7,AB7/10000,Trigger)</f>
        <v>0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8.8000000000000007</v>
      </c>
      <c r="Y8" s="199"/>
      <c r="Z8" s="313">
        <v>8.5420291533737416</v>
      </c>
      <c r="AA8" s="199"/>
      <c r="AB8" s="422">
        <v>8.8000000000000007</v>
      </c>
      <c r="AC8" s="196">
        <f>_xll.qlSimpleQuoteSetValue(F8,AB8/10000,Trigger)</f>
        <v>0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8.8000000000000007</v>
      </c>
      <c r="Y9" s="199"/>
      <c r="Z9" s="313">
        <v>8.5217166533737423</v>
      </c>
      <c r="AA9" s="199"/>
      <c r="AB9" s="422">
        <v>8.8000000000000007</v>
      </c>
      <c r="AC9" s="196">
        <f>_xll.qlSimpleQuoteSetValue(F9,AB9/10000,Trigger)</f>
        <v>0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8.8000000000000007</v>
      </c>
      <c r="U10" s="315">
        <v>0</v>
      </c>
      <c r="V10" s="315">
        <f>_xll.qlMidEquivalent(T10,U10)</f>
        <v>8.8000000000000007</v>
      </c>
      <c r="W10" s="197" t="b">
        <f t="shared" si="2"/>
        <v>1</v>
      </c>
      <c r="X10" s="316">
        <v>8.8000000000000007</v>
      </c>
      <c r="Y10" s="199"/>
      <c r="Z10" s="313">
        <v>8.5</v>
      </c>
      <c r="AA10" s="199"/>
      <c r="AB10" s="422">
        <v>8.8000000000000007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8.8000000000000007</v>
      </c>
      <c r="U11" s="315">
        <v>0</v>
      </c>
      <c r="V11" s="315">
        <f>_xll.qlMidEquivalent(T11,U11)</f>
        <v>8.8000000000000007</v>
      </c>
      <c r="W11" s="197" t="b">
        <f t="shared" si="2"/>
        <v>1</v>
      </c>
      <c r="X11" s="316">
        <v>8.8000000000000007</v>
      </c>
      <c r="Y11" s="199"/>
      <c r="Z11" s="313">
        <v>8.4</v>
      </c>
      <c r="AA11" s="199"/>
      <c r="AB11" s="422">
        <v>8.8000000000000007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9</v>
      </c>
      <c r="U12" s="315">
        <v>0</v>
      </c>
      <c r="V12" s="315">
        <f>_xll.qlMidEquivalent(T12,U12)</f>
        <v>9</v>
      </c>
      <c r="W12" s="197" t="b">
        <f t="shared" si="2"/>
        <v>1</v>
      </c>
      <c r="X12" s="316">
        <v>9</v>
      </c>
      <c r="Y12" s="199"/>
      <c r="Z12" s="313">
        <v>8.4</v>
      </c>
      <c r="AA12" s="199"/>
      <c r="AB12" s="422">
        <v>9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9.1</v>
      </c>
      <c r="U13" s="315">
        <v>0</v>
      </c>
      <c r="V13" s="315">
        <f>_xll.qlMidEquivalent(T13,U13)</f>
        <v>9.1</v>
      </c>
      <c r="W13" s="197" t="b">
        <f t="shared" si="2"/>
        <v>1</v>
      </c>
      <c r="X13" s="316">
        <v>9.1</v>
      </c>
      <c r="Y13" s="199"/>
      <c r="Z13" s="313">
        <v>8.4</v>
      </c>
      <c r="AA13" s="199"/>
      <c r="AB13" s="422">
        <v>9.1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9.3000000000000007</v>
      </c>
      <c r="U14" s="315">
        <v>0</v>
      </c>
      <c r="V14" s="315">
        <f>_xll.qlMidEquivalent(T14,U14)</f>
        <v>9.3000000000000007</v>
      </c>
      <c r="W14" s="197" t="b">
        <f t="shared" si="2"/>
        <v>1</v>
      </c>
      <c r="X14" s="316">
        <v>9.3000000000000007</v>
      </c>
      <c r="Y14" s="199"/>
      <c r="Z14" s="313">
        <v>8.5</v>
      </c>
      <c r="AA14" s="199"/>
      <c r="AB14" s="422">
        <v>9.3000000000000007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9.5</v>
      </c>
      <c r="U15" s="315">
        <v>0</v>
      </c>
      <c r="V15" s="315">
        <f>_xll.qlMidEquivalent(T15,U15)</f>
        <v>9.5</v>
      </c>
      <c r="W15" s="197" t="b">
        <f t="shared" si="2"/>
        <v>1</v>
      </c>
      <c r="X15" s="316">
        <v>9.5</v>
      </c>
      <c r="Y15" s="199"/>
      <c r="Z15" s="313">
        <v>8.6999999999999993</v>
      </c>
      <c r="AA15" s="199"/>
      <c r="AB15" s="422">
        <v>9.5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9.6</v>
      </c>
      <c r="U16" s="315">
        <v>0</v>
      </c>
      <c r="V16" s="315">
        <f>_xll.qlMidEquivalent(T16,U16)</f>
        <v>9.6</v>
      </c>
      <c r="W16" s="197" t="b">
        <f t="shared" si="2"/>
        <v>1</v>
      </c>
      <c r="X16" s="316">
        <v>9.6</v>
      </c>
      <c r="Y16" s="199"/>
      <c r="Z16" s="313">
        <v>8.9</v>
      </c>
      <c r="AA16" s="199"/>
      <c r="AB16" s="422">
        <v>9.6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9.6999999999999993</v>
      </c>
      <c r="U17" s="315">
        <v>0</v>
      </c>
      <c r="V17" s="315">
        <f>_xll.qlMidEquivalent(T17,U17)</f>
        <v>9.6999999999999993</v>
      </c>
      <c r="W17" s="197" t="b">
        <f t="shared" si="2"/>
        <v>1</v>
      </c>
      <c r="X17" s="316">
        <v>9.6999999999999993</v>
      </c>
      <c r="Y17" s="199"/>
      <c r="Z17" s="313">
        <v>9</v>
      </c>
      <c r="AA17" s="199"/>
      <c r="AB17" s="422">
        <v>9.6999999999999993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9.8000000000000007</v>
      </c>
      <c r="U18" s="315">
        <v>0</v>
      </c>
      <c r="V18" s="315">
        <f>_xll.qlMidEquivalent(T18,U18)</f>
        <v>9.8000000000000007</v>
      </c>
      <c r="W18" s="197" t="b">
        <f t="shared" si="2"/>
        <v>1</v>
      </c>
      <c r="X18" s="316">
        <v>9.8000000000000007</v>
      </c>
      <c r="Y18" s="199"/>
      <c r="Z18" s="313">
        <v>9.1</v>
      </c>
      <c r="AA18" s="199"/>
      <c r="AB18" s="422">
        <v>9.8000000000000007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9.8000000000000007</v>
      </c>
      <c r="Y19" s="199"/>
      <c r="Z19" s="313">
        <v>9.2094078348938151</v>
      </c>
      <c r="AA19" s="199"/>
      <c r="AB19" s="422">
        <v>9.8000000000000007</v>
      </c>
      <c r="AC19" s="196">
        <f>_xll.qlSimpleQuoteSetValue(F19,AB19/10000,Trigger)</f>
        <v>0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9.8000000000000007</v>
      </c>
      <c r="U20" s="315">
        <v>0</v>
      </c>
      <c r="V20" s="315">
        <f>_xll.qlMidEquivalent(T20,U20)</f>
        <v>9.8000000000000007</v>
      </c>
      <c r="W20" s="197" t="b">
        <f t="shared" si="2"/>
        <v>1</v>
      </c>
      <c r="X20" s="316">
        <v>9.8000000000000007</v>
      </c>
      <c r="Y20" s="199"/>
      <c r="Z20" s="313">
        <v>9.3000000000000007</v>
      </c>
      <c r="AA20" s="199"/>
      <c r="AB20" s="422">
        <v>9.8000000000000007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9.8000000000000007</v>
      </c>
      <c r="Y21" s="199"/>
      <c r="Z21" s="313">
        <v>9.3519479203542932</v>
      </c>
      <c r="AA21" s="199"/>
      <c r="AB21" s="422">
        <v>9.8000000000000007</v>
      </c>
      <c r="AC21" s="196">
        <f>_xll.qlSimpleQuoteSetValue(F21,AB21/10000,Trigger)</f>
        <v>0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9.8000000000000007</v>
      </c>
      <c r="Y22" s="199"/>
      <c r="Z22" s="313">
        <v>9.3782237911218065</v>
      </c>
      <c r="AA22" s="199"/>
      <c r="AB22" s="422">
        <v>9.8000000000000007</v>
      </c>
      <c r="AC22" s="196">
        <f>_xll.qlSimpleQuoteSetValue(F22,AB22/10000,Trigger)</f>
        <v>0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9.8000000000000007</v>
      </c>
      <c r="U23" s="315">
        <v>0</v>
      </c>
      <c r="V23" s="315">
        <f>_xll.qlMidEquivalent(T23,U23)</f>
        <v>9.8000000000000007</v>
      </c>
      <c r="W23" s="197" t="b">
        <f t="shared" si="2"/>
        <v>1</v>
      </c>
      <c r="X23" s="316">
        <v>9.8000000000000007</v>
      </c>
      <c r="Y23" s="199"/>
      <c r="Z23" s="313">
        <v>9.4</v>
      </c>
      <c r="AA23" s="199"/>
      <c r="AB23" s="422">
        <v>9.8000000000000007</v>
      </c>
      <c r="AC23" s="196">
        <f>_xll.qlSimpleQuoteSetValue(F23,AB23/10000,Trigger)</f>
        <v>0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9.7936464175889046</v>
      </c>
      <c r="Y24" s="199"/>
      <c r="Z24" s="313">
        <v>9.4378136579195875</v>
      </c>
      <c r="AA24" s="199"/>
      <c r="AB24" s="422">
        <v>9.7936464175889046</v>
      </c>
      <c r="AC24" s="196">
        <f>_xll.qlSimpleQuoteSetValue(F24,AB24/10000,Trigger)</f>
        <v>0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9.7769392527667112</v>
      </c>
      <c r="Y25" s="199"/>
      <c r="Z25" s="313">
        <v>9.4895403651595345</v>
      </c>
      <c r="AA25" s="199"/>
      <c r="AB25" s="422">
        <v>9.7769392527667112</v>
      </c>
      <c r="AC25" s="196">
        <f>_xll.qlSimpleQuoteSetValue(F25,AB25/10000,Trigger)</f>
        <v>0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9.753408879150065</v>
      </c>
      <c r="Y26" s="199"/>
      <c r="Z26" s="313">
        <v>9.5423602434396901</v>
      </c>
      <c r="AA26" s="199"/>
      <c r="AB26" s="422">
        <v>9.753408879150065</v>
      </c>
      <c r="AC26" s="196">
        <f>_xll.qlSimpleQuoteSetValue(F26,AB26/10000,Trigger)</f>
        <v>0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9.7265856703556128</v>
      </c>
      <c r="Y27" s="199"/>
      <c r="Z27" s="313">
        <v>9.5834534144798962</v>
      </c>
      <c r="AA27" s="199"/>
      <c r="AB27" s="422">
        <v>9.7265856703556128</v>
      </c>
      <c r="AC27" s="196">
        <f>_xll.qlSimpleQuoteSetValue(F27,AB27/10000,Trigger)</f>
        <v>0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9.6999999999999993</v>
      </c>
      <c r="U28" s="315">
        <v>0</v>
      </c>
      <c r="V28" s="315">
        <f>_xll.qlMidEquivalent(T28,U28)</f>
        <v>9.6999999999999993</v>
      </c>
      <c r="W28" s="197" t="b">
        <f t="shared" si="2"/>
        <v>1</v>
      </c>
      <c r="X28" s="316">
        <v>9.6999999999999993</v>
      </c>
      <c r="Y28" s="199"/>
      <c r="Z28" s="313">
        <v>9.6</v>
      </c>
      <c r="AA28" s="199"/>
      <c r="AB28" s="422">
        <v>9.6999999999999993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9.6763724960475557</v>
      </c>
      <c r="Y29" s="199"/>
      <c r="Z29" s="313">
        <v>9.6</v>
      </c>
      <c r="AA29" s="199"/>
      <c r="AB29" s="422">
        <v>9.6763724960475557</v>
      </c>
      <c r="AC29" s="196">
        <f>_xll.qlSimpleQuoteSetValue(F29,AB29/10000,Trigger)</f>
        <v>0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9.6554656200594451</v>
      </c>
      <c r="Y30" s="199"/>
      <c r="Z30" s="313">
        <v>9.6</v>
      </c>
      <c r="AA30" s="199"/>
      <c r="AB30" s="422">
        <v>9.6554656200594451</v>
      </c>
      <c r="AC30" s="196">
        <f>_xll.qlSimpleQuoteSetValue(F30,AB30/10000,Trigger)</f>
        <v>0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9.6363724960475565</v>
      </c>
      <c r="Y31" s="199"/>
      <c r="Z31" s="313">
        <v>9.6</v>
      </c>
      <c r="AA31" s="199"/>
      <c r="AB31" s="422">
        <v>9.6363724960475565</v>
      </c>
      <c r="AC31" s="196">
        <f>_xll.qlSimpleQuoteSetValue(F31,AB31/10000,Trigger)</f>
        <v>0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9.6181862480237772</v>
      </c>
      <c r="Y32" s="199"/>
      <c r="Z32" s="313">
        <v>9.6</v>
      </c>
      <c r="AA32" s="199"/>
      <c r="AB32" s="422">
        <v>9.6181862480237772</v>
      </c>
      <c r="AC32" s="196">
        <f>_xll.qlSimpleQuoteSetValue(F32,AB32/10000,Trigger)</f>
        <v>0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9.6</v>
      </c>
      <c r="U33" s="315">
        <v>0</v>
      </c>
      <c r="V33" s="315">
        <f>_xll.qlMidEquivalent(T33,U33)</f>
        <v>9.6</v>
      </c>
      <c r="W33" s="197" t="b">
        <f t="shared" si="2"/>
        <v>1</v>
      </c>
      <c r="X33" s="316">
        <v>9.6</v>
      </c>
      <c r="Y33" s="199"/>
      <c r="Z33" s="313">
        <v>9.6</v>
      </c>
      <c r="AA33" s="199"/>
      <c r="AB33" s="422">
        <v>9.6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9.5810882511857329</v>
      </c>
      <c r="Y34" s="199"/>
      <c r="Z34" s="313">
        <v>9.6</v>
      </c>
      <c r="AA34" s="199"/>
      <c r="AB34" s="422">
        <v>9.5810882511857329</v>
      </c>
      <c r="AC34" s="196">
        <f>_xll.qlSimpleQuoteSetValue(F34,AB34/10000,Trigger)</f>
        <v>0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9.561451001580977</v>
      </c>
      <c r="Y35" s="199"/>
      <c r="Z35" s="313">
        <v>9.6</v>
      </c>
      <c r="AA35" s="199"/>
      <c r="AB35" s="422">
        <v>9.561451001580977</v>
      </c>
      <c r="AC35" s="196">
        <f>_xll.qlSimpleQuoteSetValue(F35,AB35/10000,Trigger)</f>
        <v>0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9.5412696263833556</v>
      </c>
      <c r="Y36" s="199"/>
      <c r="Z36" s="313">
        <v>9.6</v>
      </c>
      <c r="AA36" s="199"/>
      <c r="AB36" s="422">
        <v>9.5412696263833556</v>
      </c>
      <c r="AC36" s="196">
        <f>_xll.qlSimpleQuoteSetValue(F36,AB36/10000,Trigger)</f>
        <v>0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9.5207255007904887</v>
      </c>
      <c r="Y37" s="199"/>
      <c r="Z37" s="313">
        <v>9.6</v>
      </c>
      <c r="AA37" s="199"/>
      <c r="AB37" s="422">
        <v>9.5207255007904887</v>
      </c>
      <c r="AC37" s="196">
        <f>_xll.qlSimpleQuoteSetValue(F37,AB37/10000,Trigger)</f>
        <v>0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9.5</v>
      </c>
      <c r="U38" s="315">
        <v>0</v>
      </c>
      <c r="V38" s="315">
        <f>_xll.qlMidEquivalent(T38,U38)</f>
        <v>9.5</v>
      </c>
      <c r="W38" s="197" t="b">
        <f t="shared" si="2"/>
        <v>1</v>
      </c>
      <c r="X38" s="316">
        <v>9.5</v>
      </c>
      <c r="Y38" s="199"/>
      <c r="Z38" s="313">
        <v>9.6</v>
      </c>
      <c r="AA38" s="199"/>
      <c r="AB38" s="422">
        <v>9.5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9.5</v>
      </c>
      <c r="Y39" s="199"/>
      <c r="Z39" s="313">
        <v>9.6</v>
      </c>
      <c r="AA39" s="199"/>
      <c r="AB39" s="422">
        <v>9.5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9.5</v>
      </c>
      <c r="Y40" s="199"/>
      <c r="Z40" s="313">
        <v>9.6</v>
      </c>
      <c r="AA40" s="199"/>
      <c r="AB40" s="422">
        <v>9.5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9.5</v>
      </c>
      <c r="Y41" s="199"/>
      <c r="Z41" s="313">
        <v>9.6</v>
      </c>
      <c r="AA41" s="199"/>
      <c r="AB41" s="422">
        <v>9.5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9.5</v>
      </c>
      <c r="Y42" s="199"/>
      <c r="Z42" s="310">
        <v>9.6</v>
      </c>
      <c r="AA42" s="199"/>
      <c r="AB42" s="423">
        <v>9.5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obj_006e9#0004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09:40:37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2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23.1</v>
      </c>
      <c r="U6" s="315">
        <v>0</v>
      </c>
      <c r="V6" s="315">
        <f>_xll.qlMidEquivalent(T6,U6)</f>
        <v>23.1</v>
      </c>
      <c r="W6" s="197" t="b">
        <f t="shared" si="2"/>
        <v>1</v>
      </c>
      <c r="X6" s="316">
        <v>23.1</v>
      </c>
      <c r="Y6" s="199"/>
      <c r="Z6" s="313">
        <v>25.8</v>
      </c>
      <c r="AA6" s="199"/>
      <c r="AB6" s="422">
        <v>23.1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22.949469919973954</v>
      </c>
      <c r="Y7" s="199"/>
      <c r="Z7" s="313">
        <v>25.74939820056257</v>
      </c>
      <c r="AA7" s="199"/>
      <c r="AB7" s="422">
        <v>22.949469919973954</v>
      </c>
      <c r="AC7" s="196">
        <f>_xll.qlSimpleQuoteSetValue(F7,AB7/10000,Trigger)</f>
        <v>0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22.809151871958324</v>
      </c>
      <c r="Y8" s="199"/>
      <c r="Z8" s="313">
        <v>25.699037120900115</v>
      </c>
      <c r="AA8" s="199"/>
      <c r="AB8" s="422">
        <v>22.809151871958324</v>
      </c>
      <c r="AC8" s="196">
        <f>_xll.qlSimpleQuoteSetValue(F8,AB8/10000,Trigger)</f>
        <v>0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22.689257887963535</v>
      </c>
      <c r="Y9" s="199"/>
      <c r="Z9" s="313">
        <v>25.649157480787601</v>
      </c>
      <c r="AA9" s="199"/>
      <c r="AB9" s="422">
        <v>22.689257887963535</v>
      </c>
      <c r="AC9" s="196">
        <f>_xll.qlSimpleQuoteSetValue(F9,AB9/10000,Trigger)</f>
        <v>0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22.6</v>
      </c>
      <c r="U10" s="315">
        <v>0</v>
      </c>
      <c r="V10" s="315">
        <f>_xll.qlMidEquivalent(T10,U10)</f>
        <v>22.6</v>
      </c>
      <c r="W10" s="197" t="b">
        <f t="shared" si="2"/>
        <v>1</v>
      </c>
      <c r="X10" s="316">
        <v>22.6</v>
      </c>
      <c r="Y10" s="199"/>
      <c r="Z10" s="313">
        <v>25.6</v>
      </c>
      <c r="AA10" s="199"/>
      <c r="AB10" s="422">
        <v>22.6</v>
      </c>
      <c r="AC10" s="196">
        <f>_xll.qlSimpleQuoteSetValue(F10,AB10/10000,Trigger)</f>
        <v>0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22.5</v>
      </c>
      <c r="U11" s="315">
        <v>0</v>
      </c>
      <c r="V11" s="315">
        <f>_xll.qlMidEquivalent(T11,U11)</f>
        <v>22.5</v>
      </c>
      <c r="W11" s="197" t="b">
        <f t="shared" si="2"/>
        <v>1</v>
      </c>
      <c r="X11" s="316">
        <v>22.5</v>
      </c>
      <c r="Y11" s="199"/>
      <c r="Z11" s="313">
        <v>25.4</v>
      </c>
      <c r="AA11" s="199"/>
      <c r="AB11" s="422">
        <v>22.5</v>
      </c>
      <c r="AC11" s="196">
        <f>_xll.qlSimpleQuoteSetValue(F11,AB11/10000,Trigger)</f>
        <v>0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22.4</v>
      </c>
      <c r="U12" s="315">
        <v>0</v>
      </c>
      <c r="V12" s="315">
        <f>_xll.qlMidEquivalent(T12,U12)</f>
        <v>22.4</v>
      </c>
      <c r="W12" s="197" t="b">
        <f t="shared" si="2"/>
        <v>1</v>
      </c>
      <c r="X12" s="316">
        <v>22.4</v>
      </c>
      <c r="Y12" s="199"/>
      <c r="Z12" s="313">
        <v>25.2</v>
      </c>
      <c r="AA12" s="199"/>
      <c r="AB12" s="422">
        <v>22.4</v>
      </c>
      <c r="AC12" s="196">
        <f>_xll.qlSimpleQuoteSetValue(F12,AB12/10000,Trigger)</f>
        <v>0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22.4</v>
      </c>
      <c r="U13" s="315">
        <v>0</v>
      </c>
      <c r="V13" s="315">
        <f>_xll.qlMidEquivalent(T13,U13)</f>
        <v>22.4</v>
      </c>
      <c r="W13" s="197" t="b">
        <f t="shared" si="2"/>
        <v>1</v>
      </c>
      <c r="X13" s="316">
        <v>22.4</v>
      </c>
      <c r="Y13" s="199"/>
      <c r="Z13" s="313">
        <v>25.1</v>
      </c>
      <c r="AA13" s="199"/>
      <c r="AB13" s="422">
        <v>22.4</v>
      </c>
      <c r="AC13" s="196">
        <f>_xll.qlSimpleQuoteSetValue(F13,AB13/10000,Trigger)</f>
        <v>0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22.4</v>
      </c>
      <c r="U14" s="315">
        <v>0</v>
      </c>
      <c r="V14" s="315">
        <f>_xll.qlMidEquivalent(T14,U14)</f>
        <v>22.4</v>
      </c>
      <c r="W14" s="197" t="b">
        <f t="shared" si="2"/>
        <v>1</v>
      </c>
      <c r="X14" s="316">
        <v>22.4</v>
      </c>
      <c r="Y14" s="199"/>
      <c r="Z14" s="313">
        <v>24.9</v>
      </c>
      <c r="AA14" s="199"/>
      <c r="AB14" s="422">
        <v>22.4</v>
      </c>
      <c r="AC14" s="196">
        <f>_xll.qlSimpleQuoteSetValue(F14,AB14/10000,Trigger)</f>
        <v>0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22.3</v>
      </c>
      <c r="U15" s="315">
        <v>0</v>
      </c>
      <c r="V15" s="315">
        <f>_xll.qlMidEquivalent(T15,U15)</f>
        <v>22.3</v>
      </c>
      <c r="W15" s="197" t="b">
        <f t="shared" si="2"/>
        <v>1</v>
      </c>
      <c r="X15" s="316">
        <v>22.3</v>
      </c>
      <c r="Y15" s="199"/>
      <c r="Z15" s="313">
        <v>24.8</v>
      </c>
      <c r="AA15" s="199"/>
      <c r="AB15" s="422">
        <v>22.3</v>
      </c>
      <c r="AC15" s="196">
        <f>_xll.qlSimpleQuoteSetValue(F15,AB15/10000,Trigger)</f>
        <v>0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22.3</v>
      </c>
      <c r="U16" s="315">
        <v>0</v>
      </c>
      <c r="V16" s="315">
        <f>_xll.qlMidEquivalent(T16,U16)</f>
        <v>22.3</v>
      </c>
      <c r="W16" s="197" t="b">
        <f t="shared" si="2"/>
        <v>1</v>
      </c>
      <c r="X16" s="316">
        <v>22.3</v>
      </c>
      <c r="Y16" s="199"/>
      <c r="Z16" s="313">
        <v>24.7</v>
      </c>
      <c r="AA16" s="199"/>
      <c r="AB16" s="422">
        <v>22.3</v>
      </c>
      <c r="AC16" s="196">
        <f>_xll.qlSimpleQuoteSetValue(F16,AB16/10000,Trigger)</f>
        <v>0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22.3</v>
      </c>
      <c r="U17" s="315">
        <v>0</v>
      </c>
      <c r="V17" s="315">
        <f>_xll.qlMidEquivalent(T17,U17)</f>
        <v>22.3</v>
      </c>
      <c r="W17" s="197" t="b">
        <f t="shared" si="2"/>
        <v>1</v>
      </c>
      <c r="X17" s="316">
        <v>22.3</v>
      </c>
      <c r="Y17" s="199"/>
      <c r="Z17" s="313">
        <v>24.5</v>
      </c>
      <c r="AA17" s="199"/>
      <c r="AB17" s="422">
        <v>22.3</v>
      </c>
      <c r="AC17" s="196">
        <f>_xll.qlSimpleQuoteSetValue(F17,AB17/10000,Trigger)</f>
        <v>0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22.3</v>
      </c>
      <c r="U18" s="315">
        <v>0</v>
      </c>
      <c r="V18" s="315">
        <f>_xll.qlMidEquivalent(T18,U18)</f>
        <v>22.3</v>
      </c>
      <c r="W18" s="197" t="b">
        <f t="shared" si="2"/>
        <v>1</v>
      </c>
      <c r="X18" s="316">
        <v>22.3</v>
      </c>
      <c r="Y18" s="199"/>
      <c r="Z18" s="313">
        <v>24.3</v>
      </c>
      <c r="AA18" s="199"/>
      <c r="AB18" s="422">
        <v>22.3</v>
      </c>
      <c r="AC18" s="196">
        <f>_xll.qlSimpleQuoteSetValue(F18,AB18/10000,Trigger)</f>
        <v>0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22.3</v>
      </c>
      <c r="Y19" s="199"/>
      <c r="Z19" s="313">
        <v>24.135527756941261</v>
      </c>
      <c r="AA19" s="199"/>
      <c r="AB19" s="422">
        <v>22.3</v>
      </c>
      <c r="AC19" s="196">
        <f>_xll.qlSimpleQuoteSetValue(F19,AB19/10000,Trigger)</f>
        <v>0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22.3</v>
      </c>
      <c r="U20" s="315">
        <v>0</v>
      </c>
      <c r="V20" s="315">
        <f>_xll.qlMidEquivalent(T20,U20)</f>
        <v>22.3</v>
      </c>
      <c r="W20" s="197" t="b">
        <f t="shared" si="2"/>
        <v>1</v>
      </c>
      <c r="X20" s="316">
        <v>22.3</v>
      </c>
      <c r="Y20" s="199"/>
      <c r="Z20" s="313">
        <v>24</v>
      </c>
      <c r="AA20" s="199"/>
      <c r="AB20" s="422">
        <v>22.3</v>
      </c>
      <c r="AC20" s="196">
        <f>_xll.qlSimpleQuoteSetValue(F20,AB20/10000,Trigger)</f>
        <v>0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22.3</v>
      </c>
      <c r="Y21" s="199"/>
      <c r="Z21" s="313">
        <v>23.884645176677765</v>
      </c>
      <c r="AA21" s="199"/>
      <c r="AB21" s="422">
        <v>22.3</v>
      </c>
      <c r="AC21" s="196">
        <f>_xll.qlSimpleQuoteSetValue(F21,AB21/10000,Trigger)</f>
        <v>0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22.3</v>
      </c>
      <c r="Y22" s="199"/>
      <c r="Z22" s="313">
        <v>23.785546294265149</v>
      </c>
      <c r="AA22" s="199"/>
      <c r="AB22" s="422">
        <v>22.3</v>
      </c>
      <c r="AC22" s="196">
        <f>_xll.qlSimpleQuoteSetValue(F22,AB22/10000,Trigger)</f>
        <v>0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22.3</v>
      </c>
      <c r="U23" s="315">
        <v>0</v>
      </c>
      <c r="V23" s="315">
        <f>_xll.qlMidEquivalent(T23,U23)</f>
        <v>22.3</v>
      </c>
      <c r="W23" s="197" t="b">
        <f t="shared" si="2"/>
        <v>1</v>
      </c>
      <c r="X23" s="316">
        <v>22.3</v>
      </c>
      <c r="Y23" s="199"/>
      <c r="Z23" s="313">
        <v>23.7</v>
      </c>
      <c r="AA23" s="199"/>
      <c r="AB23" s="422">
        <v>22.3</v>
      </c>
      <c r="AC23" s="196">
        <f>_xll.qlSimpleQuoteSetValue(F23,AB23/10000,Trigger)</f>
        <v>0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22.3</v>
      </c>
      <c r="Y24" s="199"/>
      <c r="Z24" s="313">
        <v>23.625455421086482</v>
      </c>
      <c r="AA24" s="199"/>
      <c r="AB24" s="422">
        <v>22.3</v>
      </c>
      <c r="AC24" s="196">
        <f>_xll.qlSimpleQuoteSetValue(F24,AB24/10000,Trigger)</f>
        <v>0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22.3</v>
      </c>
      <c r="Y25" s="199"/>
      <c r="Z25" s="313">
        <v>23.559971604594004</v>
      </c>
      <c r="AA25" s="199"/>
      <c r="AB25" s="422">
        <v>22.3</v>
      </c>
      <c r="AC25" s="196">
        <f>_xll.qlSimpleQuoteSetValue(F25,AB25/10000,Trigger)</f>
        <v>0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22.3</v>
      </c>
      <c r="Y26" s="199"/>
      <c r="Z26" s="313">
        <v>23.501760077558288</v>
      </c>
      <c r="AA26" s="199"/>
      <c r="AB26" s="422">
        <v>22.3</v>
      </c>
      <c r="AC26" s="196">
        <f>_xll.qlSimpleQuoteSetValue(F26,AB26/10000,Trigger)</f>
        <v>0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22.3</v>
      </c>
      <c r="Y27" s="199"/>
      <c r="Z27" s="313">
        <v>23.449032367015043</v>
      </c>
      <c r="AA27" s="199"/>
      <c r="AB27" s="422">
        <v>22.3</v>
      </c>
      <c r="AC27" s="196">
        <f>_xll.qlSimpleQuoteSetValue(F27,AB27/10000,Trigger)</f>
        <v>0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22.3</v>
      </c>
      <c r="U28" s="315">
        <v>0</v>
      </c>
      <c r="V28" s="315">
        <f>_xll.qlMidEquivalent(T28,U28)</f>
        <v>22.3</v>
      </c>
      <c r="W28" s="197" t="b">
        <f t="shared" si="2"/>
        <v>1</v>
      </c>
      <c r="X28" s="316">
        <v>22.3</v>
      </c>
      <c r="Y28" s="199"/>
      <c r="Z28" s="313">
        <v>23.4</v>
      </c>
      <c r="AA28" s="199"/>
      <c r="AB28" s="422">
        <v>22.3</v>
      </c>
      <c r="AC28" s="196">
        <f>_xll.qlSimpleQuoteSetValue(F28,AB28/10000,Trigger)</f>
        <v>0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22.2896</v>
      </c>
      <c r="Y29" s="199"/>
      <c r="Z29" s="313">
        <v>23.353293129436086</v>
      </c>
      <c r="AA29" s="199"/>
      <c r="AB29" s="422">
        <v>22.2896</v>
      </c>
      <c r="AC29" s="196">
        <f>_xll.qlSimpleQuoteSetValue(F29,AB29/10000,Trigger)</f>
        <v>0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22.264800000000001</v>
      </c>
      <c r="Y30" s="199"/>
      <c r="Z30" s="313">
        <v>23.309216411795106</v>
      </c>
      <c r="AA30" s="199"/>
      <c r="AB30" s="422">
        <v>22.264800000000001</v>
      </c>
      <c r="AC30" s="196">
        <f>_xll.qlSimpleQuoteSetValue(F30,AB30/10000,Trigger)</f>
        <v>0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22.235199999999999</v>
      </c>
      <c r="Y31" s="199"/>
      <c r="Z31" s="313">
        <v>23.268493129436084</v>
      </c>
      <c r="AA31" s="199"/>
      <c r="AB31" s="422">
        <v>22.235199999999999</v>
      </c>
      <c r="AC31" s="196">
        <f>_xll.qlSimpleQuoteSetValue(F31,AB31/10000,Trigger)</f>
        <v>0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22.2104</v>
      </c>
      <c r="Y32" s="199"/>
      <c r="Z32" s="313">
        <v>23.23184656471804</v>
      </c>
      <c r="AA32" s="199"/>
      <c r="AB32" s="422">
        <v>22.2104</v>
      </c>
      <c r="AC32" s="196">
        <f>_xll.qlSimpleQuoteSetValue(F32,AB32/10000,Trigger)</f>
        <v>0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22.2</v>
      </c>
      <c r="U33" s="315">
        <v>0</v>
      </c>
      <c r="V33" s="315">
        <f>_xll.qlMidEquivalent(T33,U33)</f>
        <v>22.2</v>
      </c>
      <c r="W33" s="197" t="b">
        <f t="shared" si="2"/>
        <v>1</v>
      </c>
      <c r="X33" s="316">
        <v>22.2</v>
      </c>
      <c r="Y33" s="199"/>
      <c r="Z33" s="313">
        <v>23.2</v>
      </c>
      <c r="AA33" s="199"/>
      <c r="AB33" s="422">
        <v>22.2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22.2</v>
      </c>
      <c r="Y34" s="199"/>
      <c r="Z34" s="313">
        <v>23.173372061169175</v>
      </c>
      <c r="AA34" s="199"/>
      <c r="AB34" s="422">
        <v>22.2</v>
      </c>
      <c r="AC34" s="196">
        <f>_xll.qlSimpleQuoteSetValue(F34,AB34/10000,Trigger)</f>
        <v>0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22.2</v>
      </c>
      <c r="Y35" s="199"/>
      <c r="Z35" s="313">
        <v>23.151162748225566</v>
      </c>
      <c r="AA35" s="199"/>
      <c r="AB35" s="422">
        <v>22.2</v>
      </c>
      <c r="AC35" s="196">
        <f>_xll.qlSimpleQuoteSetValue(F35,AB35/10000,Trigger)</f>
        <v>0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22.2</v>
      </c>
      <c r="Y36" s="199"/>
      <c r="Z36" s="313">
        <v>23.13226740469737</v>
      </c>
      <c r="AA36" s="199"/>
      <c r="AB36" s="422">
        <v>22.2</v>
      </c>
      <c r="AC36" s="196">
        <f>_xll.qlSimpleQuoteSetValue(F36,AB36/10000,Trigger)</f>
        <v>0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22.2</v>
      </c>
      <c r="Y37" s="199"/>
      <c r="Z37" s="313">
        <v>23.115581374112782</v>
      </c>
      <c r="AA37" s="199"/>
      <c r="AB37" s="422">
        <v>22.2</v>
      </c>
      <c r="AC37" s="196">
        <f>_xll.qlSimpleQuoteSetValue(F37,AB37/10000,Trigger)</f>
        <v>0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22.2</v>
      </c>
      <c r="U38" s="315">
        <v>0</v>
      </c>
      <c r="V38" s="315">
        <f>_xll.qlMidEquivalent(T38,U38)</f>
        <v>22.2</v>
      </c>
      <c r="W38" s="197" t="b">
        <f t="shared" si="2"/>
        <v>1</v>
      </c>
      <c r="X38" s="316">
        <v>22.2</v>
      </c>
      <c r="Y38" s="199"/>
      <c r="Z38" s="313">
        <v>23.1</v>
      </c>
      <c r="AA38" s="199"/>
      <c r="AB38" s="422">
        <v>22.2</v>
      </c>
      <c r="AC38" s="196">
        <f>_xll.qlSimpleQuoteSetValue(F38,AB38/10000,Trigger)</f>
        <v>0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22.2</v>
      </c>
      <c r="Y39" s="199"/>
      <c r="Z39" s="313">
        <v>23.1</v>
      </c>
      <c r="AA39" s="199"/>
      <c r="AB39" s="422">
        <v>22.2</v>
      </c>
      <c r="AC39" s="196">
        <f>_xll.qlSimpleQuoteSetValue(F39,AB39/10000,Trigger)</f>
        <v>0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22.2</v>
      </c>
      <c r="Y40" s="199"/>
      <c r="Z40" s="313">
        <v>23.1</v>
      </c>
      <c r="AA40" s="199"/>
      <c r="AB40" s="422">
        <v>22.2</v>
      </c>
      <c r="AC40" s="196">
        <f>_xll.qlSimpleQuoteSetValue(F40,AB40/10000,Trigger)</f>
        <v>0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22.2</v>
      </c>
      <c r="Y41" s="199"/>
      <c r="Z41" s="313">
        <v>23.1</v>
      </c>
      <c r="AA41" s="199"/>
      <c r="AB41" s="422">
        <v>22.2</v>
      </c>
      <c r="AC41" s="196">
        <f>_xll.qlSimpleQuoteSetValue(F41,AB41/10000,Trigger)</f>
        <v>0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22.2</v>
      </c>
      <c r="Y42" s="199"/>
      <c r="Z42" s="310">
        <v>23.1</v>
      </c>
      <c r="AA42" s="199"/>
      <c r="AB42" s="423">
        <v>22.2</v>
      </c>
      <c r="AC42" s="209">
        <f>_xll.qlSimpleQuoteSetValue(F42,AB42/10000,Trigger)</f>
        <v>0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abSelected="1" topLeftCell="G1" workbookViewId="0">
      <selection activeCell="H1" sqref="H1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10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Paused at 09:40:37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0.22</v>
      </c>
      <c r="L5" s="199"/>
      <c r="M5" s="218">
        <v>0.15000000000000002</v>
      </c>
      <c r="N5" s="199"/>
      <c r="O5" s="272">
        <f t="array" ref="O5:O22">QuoteLive</f>
        <v>0.22</v>
      </c>
      <c r="P5" s="216">
        <f>_xll.qlSimpleQuoteSetValue(D5,O5/100,Trigger)</f>
        <v>0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0.22</v>
      </c>
      <c r="L6" s="199"/>
      <c r="M6" s="200">
        <v>0.15000000000000002</v>
      </c>
      <c r="N6" s="199"/>
      <c r="O6" s="265">
        <v>0.22</v>
      </c>
      <c r="P6" s="196">
        <f>_xll.qlSimpleQuoteSetValue(D6,O6/100,Trigger)</f>
        <v>5.0000000000000023E-4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0.23</v>
      </c>
      <c r="L7" s="199"/>
      <c r="M7" s="212">
        <v>0.15000000000000002</v>
      </c>
      <c r="N7" s="199"/>
      <c r="O7" s="258">
        <v>0.23</v>
      </c>
      <c r="P7" s="209">
        <f>_xll.qlSimpleQuoteSetValue(D7,O7/100,Trigger)</f>
        <v>5.0000000000000001E-4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0.12175</v>
      </c>
      <c r="L8" s="199"/>
      <c r="M8" s="200">
        <v>0.123</v>
      </c>
      <c r="N8" s="199"/>
      <c r="O8" s="265">
        <v>0.12175</v>
      </c>
      <c r="P8" s="196">
        <f>_xll.qlSimpleQuoteSetValue(D8,O8/100,Trigger)</f>
        <v>0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0.1515</v>
      </c>
      <c r="L11" s="199"/>
      <c r="M11" s="200">
        <v>0.152</v>
      </c>
      <c r="N11" s="199"/>
      <c r="O11" s="265">
        <v>0.1515</v>
      </c>
      <c r="P11" s="196">
        <f>_xll.qlSimpleQuoteSetValue(D11,O11/100,Trigger)</f>
        <v>0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0.19950000000000001</v>
      </c>
      <c r="L12" s="199"/>
      <c r="M12" s="200">
        <v>0.19625000000000001</v>
      </c>
      <c r="N12" s="199"/>
      <c r="O12" s="265">
        <v>0.19950000000000001</v>
      </c>
      <c r="P12" s="196">
        <f>_xll.qlSimpleQuoteSetValue(D12,O12/100,Trigger)</f>
        <v>0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0.2336</v>
      </c>
      <c r="L13" s="199"/>
      <c r="M13" s="200">
        <v>0.2326</v>
      </c>
      <c r="N13" s="199"/>
      <c r="O13" s="265">
        <v>0.2336</v>
      </c>
      <c r="P13" s="196">
        <f>_xll.qlSimpleQuoteSetValue(D13,O13/100,Trigger)</f>
        <v>0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0.33139999999999997</v>
      </c>
      <c r="L16" s="199"/>
      <c r="M16" s="200">
        <v>0.32529999999999998</v>
      </c>
      <c r="N16" s="199"/>
      <c r="O16" s="265">
        <v>0.33139999999999997</v>
      </c>
      <c r="P16" s="196">
        <f>_xll.qlSimpleQuoteSetValue(D16,O16/100,Trigger)</f>
        <v>0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0.58220000000000005</v>
      </c>
      <c r="L22" s="199"/>
      <c r="M22" s="200">
        <v>0.54710000000000003</v>
      </c>
      <c r="N22" s="199"/>
      <c r="O22" s="258">
        <v>0.58220000000000005</v>
      </c>
      <c r="P22" s="209">
        <f>_xll.qlSimpleQuoteSetValue(D22,O22/100,Trigger)</f>
        <v>0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Paused at 09:40:37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0.12</v>
      </c>
      <c r="W28" s="437">
        <v>0.22</v>
      </c>
      <c r="X28" s="437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0.12</v>
      </c>
      <c r="W29" s="438">
        <v>0.22</v>
      </c>
      <c r="X29" s="438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0.13</v>
      </c>
      <c r="W30" s="439">
        <v>0.23</v>
      </c>
      <c r="X30" s="439">
        <f>(V30+W30)/2</f>
        <v>0.18</v>
      </c>
    </row>
  </sheetData>
  <conditionalFormatting sqref="P5:P2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12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Paused at 09:40:37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</v>
      </c>
      <c r="P7" s="244">
        <v>0.25</v>
      </c>
      <c r="Q7" s="243">
        <v>0.21</v>
      </c>
      <c r="R7" s="243">
        <v>0.21199999999999999</v>
      </c>
      <c r="S7" s="201">
        <f>_xll.qlMidSafe($O7,$P7)</f>
        <v>0.22999999999999998</v>
      </c>
      <c r="T7" s="199"/>
      <c r="U7" s="247">
        <v>0.23299999999999998</v>
      </c>
      <c r="V7" s="199"/>
      <c r="W7" s="272">
        <f t="array" ref="W7:W33">QuoteLive</f>
        <v>0.22999999999999998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0.215</v>
      </c>
      <c r="P8" s="244">
        <v>0.255</v>
      </c>
      <c r="Q8" s="243">
        <v>0.215</v>
      </c>
      <c r="R8" s="243">
        <v>0.214</v>
      </c>
      <c r="S8" s="201">
        <f>_xll.qlMidSafe($O8,$P8)</f>
        <v>0.23499999999999999</v>
      </c>
      <c r="T8" s="199"/>
      <c r="U8" s="242">
        <v>0.23899999999999999</v>
      </c>
      <c r="V8" s="199"/>
      <c r="W8" s="265">
        <v>0.23499999999999999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0.23</v>
      </c>
      <c r="P9" s="244">
        <v>0.27</v>
      </c>
      <c r="Q9" s="243">
        <v>0.23</v>
      </c>
      <c r="R9" s="243">
        <v>0.22900000000000001</v>
      </c>
      <c r="S9" s="201">
        <f>_xll.qlMidSafe($O9,$P9)</f>
        <v>0.25</v>
      </c>
      <c r="T9" s="199"/>
      <c r="U9" s="242">
        <v>0.24399999999999999</v>
      </c>
      <c r="V9" s="199"/>
      <c r="W9" s="265">
        <v>0.25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0.253</v>
      </c>
      <c r="P10" s="244">
        <v>0.29299999999999998</v>
      </c>
      <c r="Q10" s="243">
        <v>0.253</v>
      </c>
      <c r="R10" s="243">
        <v>0.25</v>
      </c>
      <c r="S10" s="201">
        <f>_xll.qlMidSafe($O10,$P10)</f>
        <v>0.27300000000000002</v>
      </c>
      <c r="T10" s="199"/>
      <c r="U10" s="242">
        <v>0.25700000000000001</v>
      </c>
      <c r="V10" s="199"/>
      <c r="W10" s="265">
        <v>0.27300000000000002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0.28399999999999997</v>
      </c>
      <c r="P11" s="244">
        <v>0.32400000000000001</v>
      </c>
      <c r="Q11" s="243">
        <v>0.28399999999999997</v>
      </c>
      <c r="R11" s="243">
        <v>0.28000000000000003</v>
      </c>
      <c r="S11" s="201">
        <f>_xll.qlMidSafe($O11,$P11)</f>
        <v>0.30399999999999999</v>
      </c>
      <c r="T11" s="199"/>
      <c r="U11" s="242">
        <v>0.27</v>
      </c>
      <c r="V11" s="199"/>
      <c r="W11" s="265">
        <v>0.30399999999999999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0.33500000000000002</v>
      </c>
      <c r="P12" s="239">
        <v>0.375</v>
      </c>
      <c r="Q12" s="238">
        <v>0.33500000000000002</v>
      </c>
      <c r="R12" s="238">
        <v>0.32700000000000001</v>
      </c>
      <c r="S12" s="213">
        <f>_xll.qlMidSafe($O12,$P12)</f>
        <v>0.35499999999999998</v>
      </c>
      <c r="T12" s="199"/>
      <c r="U12" s="237">
        <v>0.29100000000000004</v>
      </c>
      <c r="V12" s="199"/>
      <c r="W12" s="258">
        <v>0.35499999999999998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0.318</v>
      </c>
      <c r="P13" s="249">
        <v>0.35799999999999998</v>
      </c>
      <c r="Q13" s="248">
        <v>0.318</v>
      </c>
      <c r="R13" s="248">
        <v>0.317</v>
      </c>
      <c r="S13" s="219">
        <f>_xll.qlMidSafe($O13,$P13)</f>
        <v>0.33799999999999997</v>
      </c>
      <c r="T13" s="199"/>
      <c r="U13" s="247">
        <v>0.33199999999999996</v>
      </c>
      <c r="V13" s="199"/>
      <c r="W13" s="272">
        <v>0.33799999999999997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0.33600000000000002</v>
      </c>
      <c r="P14" s="244">
        <v>0.376</v>
      </c>
      <c r="Q14" s="243">
        <v>0.33600000000000002</v>
      </c>
      <c r="R14" s="243">
        <v>0.33300000000000002</v>
      </c>
      <c r="S14" s="201">
        <f>_xll.qlMidSafe($O14,$P14)</f>
        <v>0.35599999999999998</v>
      </c>
      <c r="T14" s="199"/>
      <c r="U14" s="242">
        <v>0.34099999999999997</v>
      </c>
      <c r="V14" s="199"/>
      <c r="W14" s="265">
        <v>0.35599999999999998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0.36899999999999999</v>
      </c>
      <c r="P15" s="244">
        <v>0.40899999999999997</v>
      </c>
      <c r="Q15" s="243">
        <v>0.36899999999999999</v>
      </c>
      <c r="R15" s="243">
        <v>0.36399999999999999</v>
      </c>
      <c r="S15" s="201">
        <f>_xll.qlMidSafe($O15,$P15)</f>
        <v>0.38900000000000001</v>
      </c>
      <c r="T15" s="199"/>
      <c r="U15" s="242">
        <v>0.35399999999999998</v>
      </c>
      <c r="V15" s="199"/>
      <c r="W15" s="265">
        <v>0.38900000000000001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0.41099999999999998</v>
      </c>
      <c r="P16" s="244">
        <v>0.45100000000000001</v>
      </c>
      <c r="Q16" s="243">
        <v>0.41099999999999998</v>
      </c>
      <c r="R16" s="243">
        <v>0.40600000000000003</v>
      </c>
      <c r="S16" s="201">
        <f>_xll.qlMidSafe($O16,$P16)</f>
        <v>0.43099999999999999</v>
      </c>
      <c r="T16" s="199"/>
      <c r="U16" s="242">
        <v>0.371</v>
      </c>
      <c r="V16" s="199"/>
      <c r="W16" s="265">
        <v>0.43099999999999999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0.46</v>
      </c>
      <c r="P17" s="244">
        <v>0.5</v>
      </c>
      <c r="Q17" s="243">
        <v>0.46</v>
      </c>
      <c r="R17" s="243">
        <v>0.45600000000000002</v>
      </c>
      <c r="S17" s="201">
        <f>_xll.qlMidSafe($O17,$P17)</f>
        <v>0.48</v>
      </c>
      <c r="T17" s="199"/>
      <c r="U17" s="242">
        <v>0.39500000000000002</v>
      </c>
      <c r="V17" s="199"/>
      <c r="W17" s="265">
        <v>0.48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0.52700000000000002</v>
      </c>
      <c r="P18" s="244">
        <v>0.56699999999999995</v>
      </c>
      <c r="Q18" s="243">
        <v>0.52700000000000002</v>
      </c>
      <c r="R18" s="243">
        <v>0.51900000000000002</v>
      </c>
      <c r="S18" s="201">
        <f>_xll.qlMidSafe($O18,$P18)</f>
        <v>0.54699999999999993</v>
      </c>
      <c r="T18" s="199"/>
      <c r="U18" s="242">
        <v>0.42799999999999999</v>
      </c>
      <c r="V18" s="199"/>
      <c r="W18" s="265">
        <v>0.54699999999999993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0.75</v>
      </c>
      <c r="P19" s="244">
        <v>0.79</v>
      </c>
      <c r="Q19" s="243">
        <v>0.75</v>
      </c>
      <c r="R19" s="243">
        <v>0.74299999999999999</v>
      </c>
      <c r="S19" s="201">
        <f>_xll.qlMidSafe($O19,$P19)</f>
        <v>0.77</v>
      </c>
      <c r="T19" s="199"/>
      <c r="U19" s="242">
        <v>0.57000000000000006</v>
      </c>
      <c r="V19" s="199"/>
      <c r="W19" s="265">
        <v>0.77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0.998</v>
      </c>
      <c r="P20" s="244">
        <v>1.038</v>
      </c>
      <c r="Q20" s="243">
        <v>0.998</v>
      </c>
      <c r="R20" s="243">
        <v>0.99299999999999999</v>
      </c>
      <c r="S20" s="201">
        <f>_xll.qlMidSafe($O20,$P20)</f>
        <v>1.018</v>
      </c>
      <c r="T20" s="199"/>
      <c r="U20" s="242">
        <v>0.77600000000000002</v>
      </c>
      <c r="V20" s="199"/>
      <c r="W20" s="265">
        <v>1.018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1.528</v>
      </c>
      <c r="P21" s="239">
        <v>1.5680000000000001</v>
      </c>
      <c r="Q21" s="238">
        <v>1.528</v>
      </c>
      <c r="R21" s="238">
        <v>1.524</v>
      </c>
      <c r="S21" s="213">
        <f>_xll.qlMidSafe($O21,$P21)</f>
        <v>1.548</v>
      </c>
      <c r="T21" s="199"/>
      <c r="U21" s="237">
        <v>1.268</v>
      </c>
      <c r="V21" s="199"/>
      <c r="W21" s="258">
        <v>1.548</v>
      </c>
      <c r="X21" s="209">
        <f>_xll.qlSimpleQuoteSetValue(E21,W21/100,Trigger)</f>
        <v>1.0000000000001327E-5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0.60699999999999998</v>
      </c>
      <c r="P22" s="249">
        <v>0.64700000000000002</v>
      </c>
      <c r="Q22" s="248">
        <v>0.60699999999999998</v>
      </c>
      <c r="R22" s="248">
        <v>0.60099999999999998</v>
      </c>
      <c r="S22" s="219">
        <f>_xll.qlMidSafe($O22,$P22)</f>
        <v>0.627</v>
      </c>
      <c r="T22" s="199"/>
      <c r="U22" s="247">
        <v>0.57600000000000007</v>
      </c>
      <c r="V22" s="199"/>
      <c r="W22" s="272">
        <v>0.627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0.66400000000000003</v>
      </c>
      <c r="P23" s="244">
        <v>0.70399999999999996</v>
      </c>
      <c r="Q23" s="243">
        <v>0.66400000000000003</v>
      </c>
      <c r="R23" s="243">
        <v>0.66100000000000003</v>
      </c>
      <c r="S23" s="201">
        <f>_xll.qlMidSafe($O23,$P23)</f>
        <v>0.68399999999999994</v>
      </c>
      <c r="T23" s="199"/>
      <c r="U23" s="242">
        <v>0.61</v>
      </c>
      <c r="V23" s="199"/>
      <c r="W23" s="265">
        <v>0.68399999999999994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0.73499999999999999</v>
      </c>
      <c r="P24" s="244">
        <v>0.77500000000000002</v>
      </c>
      <c r="Q24" s="243">
        <v>0.73499999999999999</v>
      </c>
      <c r="R24" s="243">
        <v>0.72699999999999998</v>
      </c>
      <c r="S24" s="201">
        <f>_xll.qlMidSafe($O24,$P24)</f>
        <v>0.755</v>
      </c>
      <c r="T24" s="199"/>
      <c r="U24" s="242">
        <v>0.65100000000000002</v>
      </c>
      <c r="V24" s="199"/>
      <c r="W24" s="265">
        <v>0.755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0.79400000000000004</v>
      </c>
      <c r="P25" s="244">
        <v>0.83399999999999996</v>
      </c>
      <c r="Q25" s="243">
        <v>0.79400000000000004</v>
      </c>
      <c r="R25" s="243">
        <v>0.78900000000000003</v>
      </c>
      <c r="S25" s="201">
        <f>_xll.qlMidSafe($O25,$P25)</f>
        <v>0.81400000000000006</v>
      </c>
      <c r="T25" s="199"/>
      <c r="U25" s="242">
        <v>0.69100000000000006</v>
      </c>
      <c r="V25" s="199"/>
      <c r="W25" s="265">
        <v>0.81400000000000006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0.85799999999999998</v>
      </c>
      <c r="P26" s="244">
        <v>0.89800000000000002</v>
      </c>
      <c r="Q26" s="243">
        <v>0.85799999999999998</v>
      </c>
      <c r="R26" s="243">
        <v>0.85399999999999998</v>
      </c>
      <c r="S26" s="201">
        <f>_xll.qlMidSafe($O26,$P26)</f>
        <v>0.878</v>
      </c>
      <c r="T26" s="199"/>
      <c r="U26" s="242">
        <v>0.73799999999999999</v>
      </c>
      <c r="V26" s="199"/>
      <c r="W26" s="265">
        <v>0.878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0.93200000000000005</v>
      </c>
      <c r="P27" s="244">
        <v>0.97199999999999998</v>
      </c>
      <c r="Q27" s="243">
        <v>0.93200000000000005</v>
      </c>
      <c r="R27" s="243">
        <v>0.92400000000000004</v>
      </c>
      <c r="S27" s="201">
        <f>_xll.qlMidSafe($O27,$P27)</f>
        <v>0.95199999999999996</v>
      </c>
      <c r="T27" s="199"/>
      <c r="U27" s="242">
        <v>0.79299999999999993</v>
      </c>
      <c r="V27" s="199"/>
      <c r="W27" s="265">
        <v>0.95199999999999996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1.169</v>
      </c>
      <c r="P30" s="244">
        <v>1.2090000000000001</v>
      </c>
      <c r="Q30" s="243">
        <v>1.169</v>
      </c>
      <c r="R30" s="243">
        <v>1.163</v>
      </c>
      <c r="S30" s="201">
        <f>_xll.qlMidSafe($O30,$P30)</f>
        <v>1.1890000000000001</v>
      </c>
      <c r="T30" s="199"/>
      <c r="U30" s="242">
        <v>0.97099999999999997</v>
      </c>
      <c r="V30" s="199"/>
      <c r="W30" s="265">
        <v>1.1890000000000001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1.4239999999999999</v>
      </c>
      <c r="P33" s="239">
        <v>1.464</v>
      </c>
      <c r="Q33" s="238">
        <v>1.4239999999999999</v>
      </c>
      <c r="R33" s="238">
        <v>1.421</v>
      </c>
      <c r="S33" s="213">
        <f>_xll.qlMidSafe($O33,$P33)</f>
        <v>1.444</v>
      </c>
      <c r="T33" s="199"/>
      <c r="U33" s="237">
        <v>1.1919999999999999</v>
      </c>
      <c r="V33" s="199"/>
      <c r="W33" s="258">
        <v>1.444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4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Paused at 09:40:37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V4</v>
      </c>
      <c r="E6" s="115" t="str">
        <f t="shared" ref="E6:E17" si="0">Currency&amp;$D$4&amp;$E$4&amp;$D6&amp;QuoteSuffix</f>
        <v>USDFUT1MV4_Quote</v>
      </c>
      <c r="F6" s="121" t="str">
        <f>_xll.qlSimpleQuote(E6,,PriceTickValue,Permanent,Trigger,ObjectOverwrite)</f>
        <v>USDFUT1MV4_Quote#0000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V4</v>
      </c>
      <c r="N6" s="275">
        <f t="array" ref="N6:N17">_xll.qlIMMNextDates(_xll.qlSettingsEvaluationDate(Trigger)-1,$L6:$L17)</f>
        <v>41927</v>
      </c>
      <c r="O6" s="217" t="str">
        <f t="array" ref="O6:O17">VLOOKUP(Currency,LiffeCodes,2)&amp;FuturesCodes</f>
        <v>EMV4</v>
      </c>
      <c r="P6" s="274">
        <v>41926</v>
      </c>
      <c r="Q6" s="217">
        <v>99.77</v>
      </c>
      <c r="R6" s="217">
        <v>0</v>
      </c>
      <c r="S6" s="217">
        <v>0</v>
      </c>
      <c r="T6" s="217">
        <v>99.847499999999997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USDFUT1MX4_Quote</v>
      </c>
      <c r="F7" s="114" t="str">
        <f>_xll.qlSimpleQuote(E7,,PriceTickValue,Permanent,Trigger,ObjectOverwrite)</f>
        <v>USDFUT1MX4_Quote#0000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EMX4</v>
      </c>
      <c r="P7" s="267">
        <v>41960</v>
      </c>
      <c r="Q7" s="197">
        <v>0</v>
      </c>
      <c r="R7" s="197">
        <v>0</v>
      </c>
      <c r="S7" s="197">
        <v>0</v>
      </c>
      <c r="T7" s="197">
        <v>99.847499999999997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V4</v>
      </c>
      <c r="AL7" s="189" t="str">
        <f t="shared" ref="AL7:AL18" si="2">Currency&amp;"FUT"&amp;$AN$4&amp;$AK7&amp;QuoteSuffix</f>
        <v>USDFUT1MV4_Quote</v>
      </c>
      <c r="AM7" s="190" t="str">
        <f t="shared" ref="AM7:AM18" si="3">Currency&amp;"FUT"&amp;$AN$4&amp;$AK7&amp;"ConvAdj"&amp;QuoteSuffix</f>
        <v>USDFUT1MV4ConvAdj_Quote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'USDFUT1MV4_Quote'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USDFUT1MZ4_Quote</v>
      </c>
      <c r="F8" s="114" t="str">
        <f>_xll.qlSimpleQuote(E8,,PriceTickValue,Permanent,Trigger,ObjectOverwrite)</f>
        <v>USDFUT1MZ4_Quote#0000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EMZ4</v>
      </c>
      <c r="P8" s="267">
        <v>41988</v>
      </c>
      <c r="Q8" s="197">
        <v>0</v>
      </c>
      <c r="R8" s="197">
        <v>0</v>
      </c>
      <c r="S8" s="197">
        <v>0</v>
      </c>
      <c r="T8" s="197">
        <v>99.847499999999997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X4</v>
      </c>
      <c r="AL8" s="189" t="str">
        <f t="shared" si="2"/>
        <v>USDFUT1MX4_Quote</v>
      </c>
      <c r="AM8" s="190" t="str">
        <f t="shared" si="3"/>
        <v>USDFUT1MX4ConvAdj_Quote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'USDFUT1MX4_Quote'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USDFUT1MF5_Quote</v>
      </c>
      <c r="F9" s="114" t="str">
        <f>_xll.qlSimpleQuote(E9,,PriceTickValue,Permanent,Trigger,ObjectOverwrite)</f>
        <v>USDFUT1MF5_Quote#0000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EMF5</v>
      </c>
      <c r="P9" s="267">
        <v>42024</v>
      </c>
      <c r="Q9" s="197">
        <v>0</v>
      </c>
      <c r="R9" s="197">
        <v>0</v>
      </c>
      <c r="S9" s="197">
        <v>0</v>
      </c>
      <c r="T9" s="197">
        <v>99.85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Z4</v>
      </c>
      <c r="AL9" s="189" t="str">
        <f t="shared" si="2"/>
        <v>USDFUT1MZ4_Quote</v>
      </c>
      <c r="AM9" s="190" t="str">
        <f t="shared" si="3"/>
        <v>USDFUT1MZ4ConvAdj_Quote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'USDFUT1MZ4_Quote'</v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USDFUT1MG5_Quote</v>
      </c>
      <c r="F10" s="114" t="str">
        <f>_xll.qlSimpleQuote(E10,,PriceTickValue,Permanent,Trigger,ObjectOverwrite)</f>
        <v>USDFUT1MG5_Quote#0000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EMG5</v>
      </c>
      <c r="P10" s="267">
        <v>42052</v>
      </c>
      <c r="Q10" s="197">
        <v>0</v>
      </c>
      <c r="R10" s="197">
        <v>0</v>
      </c>
      <c r="S10" s="197">
        <v>0</v>
      </c>
      <c r="T10" s="197">
        <v>99.842500000000001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F5</v>
      </c>
      <c r="AL10" s="189" t="str">
        <f t="shared" si="2"/>
        <v>USDFUT1MF5_Quote</v>
      </c>
      <c r="AM10" s="190" t="str">
        <f t="shared" si="3"/>
        <v>USDFUT1MF5ConvAdj_Quote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'USDFUT1MF5_Quote'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USDFUT1MH5_Quote</v>
      </c>
      <c r="F11" s="114" t="str">
        <f>_xll.qlSimpleQuote(E11,,PriceTickValue,Permanent,Trigger,ObjectOverwrite)</f>
        <v>USDFUT1MH5_Quote#0000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EMH5</v>
      </c>
      <c r="P11" s="267">
        <v>42079</v>
      </c>
      <c r="Q11" s="197">
        <v>0</v>
      </c>
      <c r="R11" s="197">
        <v>0</v>
      </c>
      <c r="S11" s="197">
        <v>0</v>
      </c>
      <c r="T11" s="197">
        <v>99.784999999999997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G5</v>
      </c>
      <c r="AL11" s="189" t="str">
        <f t="shared" si="2"/>
        <v>USDFUT1MG5_Quote</v>
      </c>
      <c r="AM11" s="190" t="str">
        <f t="shared" si="3"/>
        <v>USDFUT1MG5ConvAdj_Quote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'USDFUT1MG5_Quote'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USDFUT1MJ5_Quote</v>
      </c>
      <c r="F12" s="114" t="str">
        <f>_xll.qlSimpleQuote(E12,,PriceTickValue,Permanent,Trigger,ObjectOverwrite)</f>
        <v>USDFUT1MJ5_Quote#0000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EMJ5</v>
      </c>
      <c r="P12" s="267">
        <v>42107</v>
      </c>
      <c r="Q12" s="197">
        <v>0</v>
      </c>
      <c r="R12" s="197">
        <v>0</v>
      </c>
      <c r="S12" s="197">
        <v>0</v>
      </c>
      <c r="T12" s="197">
        <v>99.75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H5</v>
      </c>
      <c r="AL12" s="189" t="str">
        <f t="shared" si="2"/>
        <v>USDFUT1MH5_Quote</v>
      </c>
      <c r="AM12" s="190" t="str">
        <f t="shared" si="3"/>
        <v>USDFUT1MH5ConvAdj_Quote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'USDFUT1MH5_Quote'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USDFUT1MK5_Quote</v>
      </c>
      <c r="F13" s="114" t="str">
        <f>_xll.qlSimpleQuote(E13,,PriceTickValue,Permanent,Trigger,ObjectOverwrite)</f>
        <v>USDFUT1MK5_Quote#0000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EMK5</v>
      </c>
      <c r="P13" s="267">
        <v>42142</v>
      </c>
      <c r="Q13" s="197">
        <v>0</v>
      </c>
      <c r="R13" s="197">
        <v>0</v>
      </c>
      <c r="S13" s="197">
        <v>0</v>
      </c>
      <c r="T13" s="197">
        <v>99.715000000000003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J5</v>
      </c>
      <c r="AL13" s="189" t="str">
        <f t="shared" si="2"/>
        <v>USDFUT1MJ5_Quote</v>
      </c>
      <c r="AM13" s="190" t="str">
        <f t="shared" si="3"/>
        <v>USDFUT1MJ5ConvAdj_Quote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'USDFUT1MJ5_Quote'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USDFUT1MM5_Quote</v>
      </c>
      <c r="F14" s="114" t="str">
        <f>_xll.qlSimpleQuote(E14,,PriceTickValue,Permanent,Trigger,ObjectOverwrite)</f>
        <v>USDFUT1MM5_Quote#0000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EMM5</v>
      </c>
      <c r="P14" s="267">
        <v>42170</v>
      </c>
      <c r="Q14" s="197">
        <v>0</v>
      </c>
      <c r="R14" s="197">
        <v>0</v>
      </c>
      <c r="S14" s="197">
        <v>0</v>
      </c>
      <c r="T14" s="197">
        <v>99.605000000000004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K5</v>
      </c>
      <c r="AL14" s="189" t="str">
        <f t="shared" si="2"/>
        <v>USDFUT1MK5_Quote</v>
      </c>
      <c r="AM14" s="190" t="str">
        <f t="shared" si="3"/>
        <v>USDFUT1MK5ConvAdj_Quote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'USDFUT1MK5_Quote'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USDFUT1MN5_Quote</v>
      </c>
      <c r="F15" s="114" t="str">
        <f>_xll.qlSimpleQuote(E15,,PriceTickValue,Permanent,Trigger,ObjectOverwrite)</f>
        <v>USDFUT1MN5_Quote#0000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EMN5</v>
      </c>
      <c r="P15" s="267">
        <v>42198</v>
      </c>
      <c r="Q15" s="197">
        <v>0</v>
      </c>
      <c r="R15" s="197">
        <v>0</v>
      </c>
      <c r="S15" s="197">
        <v>0</v>
      </c>
      <c r="T15" s="197">
        <v>99.547499999999999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M5</v>
      </c>
      <c r="AL15" s="189" t="str">
        <f t="shared" si="2"/>
        <v>USDFUT1MM5_Quote</v>
      </c>
      <c r="AM15" s="190" t="str">
        <f t="shared" si="3"/>
        <v>USDFUT1MM5ConvAdj_Quote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'USDFUT1MM5_Quote'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USDFUT1MQ5_Quote</v>
      </c>
      <c r="F16" s="114" t="str">
        <f>_xll.qlSimpleQuote(E16,,PriceTickValue,Permanent,Trigger,ObjectOverwrite)</f>
        <v>USDFUT1MQ5_Quote#0000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EMQ5</v>
      </c>
      <c r="P16" s="267">
        <v>42233</v>
      </c>
      <c r="Q16" s="197">
        <v>0</v>
      </c>
      <c r="R16" s="197">
        <v>0</v>
      </c>
      <c r="S16" s="197">
        <v>0</v>
      </c>
      <c r="T16" s="197">
        <v>99.507499999999993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N5</v>
      </c>
      <c r="AL16" s="189" t="str">
        <f t="shared" si="2"/>
        <v>USDFUT1MN5_Quote</v>
      </c>
      <c r="AM16" s="190" t="str">
        <f t="shared" si="3"/>
        <v>USDFUT1MN5ConvAdj_Quote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'USDFUT1MN5_Quote'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USDFUT1MU5_Quote</v>
      </c>
      <c r="F17" s="114" t="str">
        <f>_xll.qlSimpleQuote(E17,,PriceTickValue,Permanent,Trigger,ObjectOverwrite)</f>
        <v>USDFUT1MU5_Quote#0000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U5</v>
      </c>
      <c r="N17" s="261">
        <v>42263</v>
      </c>
      <c r="O17" s="210" t="str">
        <v>EMU5</v>
      </c>
      <c r="P17" s="260">
        <v>42261</v>
      </c>
      <c r="Q17" s="210">
        <v>0</v>
      </c>
      <c r="R17" s="210">
        <v>0</v>
      </c>
      <c r="S17" s="210">
        <v>0</v>
      </c>
      <c r="T17" s="210">
        <v>99.467500000000001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Q5</v>
      </c>
      <c r="AL17" s="189" t="str">
        <f t="shared" si="2"/>
        <v>USDFUT1MQ5_Quote</v>
      </c>
      <c r="AM17" s="190" t="str">
        <f t="shared" si="3"/>
        <v>USDFUT1MQ5ConvAdj_Quote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'USDFUT1MQ5_Quote'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U5</v>
      </c>
      <c r="AL18" s="189" t="str">
        <f t="shared" si="2"/>
        <v>USDFUT1MU5_Quote</v>
      </c>
      <c r="AM18" s="190" t="str">
        <f t="shared" si="3"/>
        <v>USDFUT1MU5ConvAdj_Quote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'USDFUT1MU5_Quote'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32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Paused at 09:40:37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V4</v>
      </c>
      <c r="E6" s="115" t="str">
        <f t="shared" ref="E6:E37" si="0">Currency&amp;$D$4&amp;$E$4&amp;$D6&amp;QuoteSuffix</f>
        <v>USDFUT3MV4_Quote</v>
      </c>
      <c r="F6" s="121" t="str">
        <f>_xll.qlSimpleQuote(E6,,PriceTickValue,Permanent,Trigger,ObjectOverwrite)</f>
        <v>USDFUT3MV4_Quote#0000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V4</v>
      </c>
      <c r="N6" s="275">
        <f t="array" ref="N6:N47">_xll.qlIMMNextDates(_xll.qlSettingsEvaluationDate(Trigger)-1,$L6:$L47)</f>
        <v>41927</v>
      </c>
      <c r="O6" s="217" t="str">
        <f t="array" ref="O6:O47">VLOOKUP(Currency,LiffeCodes,2)&amp;FuturesCodes</f>
        <v>EDV4</v>
      </c>
      <c r="P6" s="274">
        <v>41925</v>
      </c>
      <c r="Q6" s="217">
        <v>99.767499999999998</v>
      </c>
      <c r="R6" s="217">
        <v>99.77</v>
      </c>
      <c r="S6" s="217">
        <v>99.767499999999998</v>
      </c>
      <c r="T6" s="217">
        <v>99.765000000000001</v>
      </c>
      <c r="U6" s="219">
        <f>_xll.qlMidSafe(Q6,R6,Trigger)</f>
        <v>99.768749999999997</v>
      </c>
      <c r="V6" s="199"/>
      <c r="W6" s="273">
        <v>99.768749999999997</v>
      </c>
      <c r="X6" s="199"/>
      <c r="Y6" s="272">
        <f t="array" ref="Y6:Y47">QuoteLive</f>
        <v>99.768749999999997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V4</v>
      </c>
      <c r="AL6" s="190" t="str">
        <f t="shared" ref="AL6:AL47" si="2">Currency&amp;"FUT"&amp;$AN$4&amp;$AK6&amp;"ConvAdj"&amp;QuoteSuffix</f>
        <v>USDFUT3MV4ConvAdj_Quote</v>
      </c>
      <c r="AM6" s="189" t="str">
        <f>_xll.qlFuturesConvAdjustmentQuote(AL6,IborIndex,AK6,F6,Volatility,MeanReversion,Permanent,AND(ISERROR(Z6),ISERROR(FuturesHWConvAdj!Q5:Q6)),ObjectOverwrite)</f>
        <v>USDFUT3MV4ConvAdj_Quote#0033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USDFUT3MX4_Quote</v>
      </c>
      <c r="F7" s="114" t="str">
        <f>_xll.qlSimpleQuote(E7,,PriceTickValue,Permanent,Trigger,ObjectOverwrite)</f>
        <v>USDFUT3MX4_Quote#0000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EDX4</v>
      </c>
      <c r="P7" s="267">
        <v>41960</v>
      </c>
      <c r="Q7" s="197">
        <v>99.765000000000001</v>
      </c>
      <c r="R7" s="197">
        <v>99.77</v>
      </c>
      <c r="S7" s="197">
        <v>0</v>
      </c>
      <c r="T7" s="197">
        <v>99.765000000000001</v>
      </c>
      <c r="U7" s="201">
        <f>_xll.qlMidSafe(Q7,R7,Trigger)</f>
        <v>99.767499999999998</v>
      </c>
      <c r="V7" s="199"/>
      <c r="W7" s="271">
        <v>99.762500000000003</v>
      </c>
      <c r="X7" s="199"/>
      <c r="Y7" s="265">
        <v>99.767499999999998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X4</v>
      </c>
      <c r="AL7" s="190" t="str">
        <f t="shared" si="2"/>
        <v>USDFUT3MX4ConvAdj_Quote</v>
      </c>
      <c r="AM7" s="189" t="str">
        <f>_xll.qlFuturesConvAdjustmentQuote(AL7,IborIndex,AK7,F7,Volatility,MeanReversion,Permanent,AND(ISERROR(Z7),ISERROR(FuturesHWConvAdj!Q6:Q7)),ObjectOverwrite)</f>
        <v>USDFUT3MX4ConvAdj_Quote#0031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USDFUT3MZ4_Quote</v>
      </c>
      <c r="F8" s="114" t="str">
        <f>_xll.qlSimpleQuote(E8,,PriceTickValue,Permanent,Trigger,ObjectOverwrite)</f>
        <v>USDFUT3MZ4_Quote#0000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EDZ4</v>
      </c>
      <c r="P8" s="267">
        <v>41988</v>
      </c>
      <c r="Q8" s="197">
        <v>99.754999999999995</v>
      </c>
      <c r="R8" s="197">
        <v>99.76</v>
      </c>
      <c r="S8" s="197">
        <v>99.76</v>
      </c>
      <c r="T8" s="197">
        <v>99.75</v>
      </c>
      <c r="U8" s="201">
        <f>_xll.qlMidSafe(Q8,R8,Trigger)</f>
        <v>99.757499999999993</v>
      </c>
      <c r="V8" s="199"/>
      <c r="W8" s="271">
        <v>99.757499999999993</v>
      </c>
      <c r="X8" s="199"/>
      <c r="Y8" s="265">
        <v>99.757499999999993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Z4</v>
      </c>
      <c r="AL8" s="190" t="str">
        <f t="shared" si="2"/>
        <v>USDFUT3MZ4ConvAdj_Quote</v>
      </c>
      <c r="AM8" s="189" t="str">
        <f>_xll.qlFuturesConvAdjustmentQuote(AL8,IborIndex,AK8,F8,Volatility,MeanReversion,Permanent,AND(ISERROR(Z8),ISERROR(FuturesHWConvAdj!Q7:Q8)),ObjectOverwrite)</f>
        <v>USDFUT3MZ4ConvAdj_Quote#0031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USDFUT3MF5_Quote</v>
      </c>
      <c r="F9" s="114" t="str">
        <f>_xll.qlSimpleQuote(E9,,PriceTickValue,Permanent,Trigger,ObjectOverwrite)</f>
        <v>USDFUT3MF5_Quote#0000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EDF5</v>
      </c>
      <c r="P9" s="267">
        <v>42024</v>
      </c>
      <c r="Q9" s="197">
        <v>99.72</v>
      </c>
      <c r="R9" s="197">
        <v>99.74</v>
      </c>
      <c r="S9" s="197">
        <v>0</v>
      </c>
      <c r="T9" s="197">
        <v>99.73</v>
      </c>
      <c r="U9" s="201">
        <f>_xll.qlMidSafe(Q9,R9,Trigger)</f>
        <v>99.72999999999999</v>
      </c>
      <c r="V9" s="199"/>
      <c r="W9" s="271">
        <v>99.745000000000005</v>
      </c>
      <c r="X9" s="199"/>
      <c r="Y9" s="265">
        <v>99.72999999999999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2.0000000000010233E-4</v>
      </c>
      <c r="AH9" s="119"/>
      <c r="AI9" s="118">
        <v>4</v>
      </c>
      <c r="AJ9" s="116" t="b">
        <v>0</v>
      </c>
      <c r="AK9" s="116" t="str">
        <v>F5</v>
      </c>
      <c r="AL9" s="190" t="str">
        <f t="shared" si="2"/>
        <v>USDFUT3MF5ConvAdj_Quote</v>
      </c>
      <c r="AM9" s="189" t="str">
        <f>_xll.qlFuturesConvAdjustmentQuote(AL9,IborIndex,AK9,F9,Volatility,MeanReversion,Permanent,AND(ISERROR(Z9),ISERROR(FuturesHWConvAdj!Q8:Q9)),ObjectOverwrite)</f>
        <v>USDFUT3MF5ConvAdj_Quote#0031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USDFUT3MG5_Quote</v>
      </c>
      <c r="F10" s="114" t="str">
        <f>_xll.qlSimpleQuote(E10,,PriceTickValue,Permanent,Trigger,ObjectOverwrite)</f>
        <v>USDFUT3MG5_Quote#0000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EDG5</v>
      </c>
      <c r="P10" s="267">
        <v>42051</v>
      </c>
      <c r="Q10" s="197">
        <v>99.67</v>
      </c>
      <c r="R10" s="197">
        <v>99.72</v>
      </c>
      <c r="S10" s="197">
        <v>0</v>
      </c>
      <c r="T10" s="197">
        <v>99.704999999999998</v>
      </c>
      <c r="U10" s="201">
        <f>_xll.qlMidSafe(Q10,R10,Trigger)</f>
        <v>99.694999999999993</v>
      </c>
      <c r="V10" s="199"/>
      <c r="W10" s="266">
        <v>99.737499999999997</v>
      </c>
      <c r="X10" s="199"/>
      <c r="Y10" s="265">
        <v>99.694999999999993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5.0000000000011363E-4</v>
      </c>
      <c r="AH10" s="119"/>
      <c r="AI10" s="118">
        <v>5</v>
      </c>
      <c r="AJ10" s="116" t="b">
        <v>0</v>
      </c>
      <c r="AK10" s="116" t="str">
        <v>G5</v>
      </c>
      <c r="AL10" s="190" t="str">
        <f t="shared" si="2"/>
        <v>USDFUT3MG5ConvAdj_Quote</v>
      </c>
      <c r="AM10" s="189" t="str">
        <f>_xll.qlFuturesConvAdjustmentQuote(AL10,IborIndex,AK10,F10,Volatility,MeanReversion,Permanent,AND(ISERROR(Z10),ISERROR(FuturesHWConvAdj!Q9:Q10)),ObjectOverwrite)</f>
        <v>USDFUT3MG5ConvAdj_Quote#0031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USDFUT3MH5_Quote</v>
      </c>
      <c r="F11" s="114" t="str">
        <f>_xll.qlSimpleQuote(E11,,PriceTickValue,Permanent,Trigger,ObjectOverwrite)</f>
        <v>USDFUT3MH5_Quote#0000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EDH5</v>
      </c>
      <c r="P11" s="267">
        <v>42079</v>
      </c>
      <c r="Q11" s="197">
        <v>99.665000000000006</v>
      </c>
      <c r="R11" s="197">
        <v>99.67</v>
      </c>
      <c r="S11" s="197">
        <v>99.67</v>
      </c>
      <c r="T11" s="197">
        <v>99.665000000000006</v>
      </c>
      <c r="U11" s="201">
        <f>_xll.qlMidSafe(Q11,R11,Trigger)</f>
        <v>99.667500000000004</v>
      </c>
      <c r="V11" s="199"/>
      <c r="W11" s="266">
        <v>99.717500000000001</v>
      </c>
      <c r="X11" s="199"/>
      <c r="Y11" s="265">
        <v>99.667500000000004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4.9999999999954527E-5</v>
      </c>
      <c r="AH11" s="119"/>
      <c r="AI11" s="118">
        <v>6</v>
      </c>
      <c r="AJ11" s="116" t="b">
        <v>0</v>
      </c>
      <c r="AK11" s="116" t="str">
        <v>H5</v>
      </c>
      <c r="AL11" s="190" t="str">
        <f t="shared" si="2"/>
        <v>USDFUT3MH5ConvAdj_Quote</v>
      </c>
      <c r="AM11" s="189" t="str">
        <f>_xll.qlFuturesConvAdjustmentQuote(AL11,IborIndex,AK11,F11,Volatility,MeanReversion,Permanent,AND(ISERROR(Z11),ISERROR(FuturesHWConvAdj!Q10:Q11)),ObjectOverwrite)</f>
        <v>USDFUT3MH5ConvAdj_Quote#0031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USDFUT3MJ5_Quote</v>
      </c>
      <c r="F12" s="114" t="str">
        <f>_xll.qlSimpleQuote(E12,,PriceTickValue,Permanent,Trigger,ObjectOverwrite)</f>
        <v>USDFUT3MJ5_Quote#0000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EDJ5</v>
      </c>
      <c r="P12" s="267" t="s">
        <v>211</v>
      </c>
      <c r="Q12" s="197" t="s">
        <v>211</v>
      </c>
      <c r="R12" s="197" t="s">
        <v>211</v>
      </c>
      <c r="S12" s="197" t="s">
        <v>211</v>
      </c>
      <c r="T12" s="197" t="s">
        <v>211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J5</v>
      </c>
      <c r="AL12" s="190" t="str">
        <f t="shared" si="2"/>
        <v>USDFUT3MJ5ConvAdj_Quote</v>
      </c>
      <c r="AM12" s="189" t="str">
        <f>_xll.qlFuturesConvAdjustmentQuote(AL12,IborIndex,AK12,F12,Volatility,MeanReversion,Permanent,AND(ISERROR(Z12),ISERROR(FuturesHWConvAdj!Q11:Q12)),ObjectOverwrite)</f>
        <v>USDFUT3MJ5ConvAdj_Quote#0031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USDFUT3MK5_Quote</v>
      </c>
      <c r="F13" s="114" t="str">
        <f>_xll.qlSimpleQuote(E13,,PriceTickValue,Permanent,Trigger,ObjectOverwrite)</f>
        <v>USDFUT3MK5_Quote#0000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EDK5</v>
      </c>
      <c r="P13" s="267" t="s">
        <v>211</v>
      </c>
      <c r="Q13" s="197" t="s">
        <v>211</v>
      </c>
      <c r="R13" s="197" t="s">
        <v>211</v>
      </c>
      <c r="S13" s="197" t="s">
        <v>211</v>
      </c>
      <c r="T13" s="197" t="s">
        <v>211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K5</v>
      </c>
      <c r="AL13" s="190" t="str">
        <f t="shared" si="2"/>
        <v>USDFUT3MK5ConvAdj_Quote</v>
      </c>
      <c r="AM13" s="189" t="str">
        <f>_xll.qlFuturesConvAdjustmentQuote(AL13,IborIndex,AK13,F13,Volatility,MeanReversion,Permanent,AND(ISERROR(Z13),ISERROR(FuturesHWConvAdj!Q12:Q13)),ObjectOverwrite)</f>
        <v>USDFUT3MK5ConvAdj_Quote#0031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USDFUT3MM5_Quote</v>
      </c>
      <c r="F14" s="114" t="str">
        <f>_xll.qlSimpleQuote(E14,,PriceTickValue,Permanent,Trigger,ObjectOverwrite)</f>
        <v>USDFUT3MM5_Quote#0000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EDM5</v>
      </c>
      <c r="P14" s="267">
        <v>42170</v>
      </c>
      <c r="Q14" s="197">
        <v>99.465000000000003</v>
      </c>
      <c r="R14" s="197">
        <v>99.47</v>
      </c>
      <c r="S14" s="197">
        <v>99.47</v>
      </c>
      <c r="T14" s="197">
        <v>99.465000000000003</v>
      </c>
      <c r="U14" s="201">
        <f>_xll.qlMidSafe(Q14,R14,Trigger)</f>
        <v>99.467500000000001</v>
      </c>
      <c r="V14" s="199"/>
      <c r="W14" s="266">
        <v>99.622500000000002</v>
      </c>
      <c r="X14" s="199"/>
      <c r="Y14" s="265">
        <v>99.467500000000001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>
        <f t="shared" si="1"/>
        <v>4.9999999999954527E-5</v>
      </c>
      <c r="AH14" s="119"/>
      <c r="AI14" s="118">
        <v>9</v>
      </c>
      <c r="AJ14" s="116" t="b">
        <v>0</v>
      </c>
      <c r="AK14" s="116" t="str">
        <v>M5</v>
      </c>
      <c r="AL14" s="190" t="str">
        <f t="shared" si="2"/>
        <v>USDFUT3MM5ConvAdj_Quote</v>
      </c>
      <c r="AM14" s="189" t="str">
        <f>_xll.qlFuturesConvAdjustmentQuote(AL14,IborIndex,AK14,F14,Volatility,MeanReversion,Permanent,AND(ISERROR(Z14),ISERROR(FuturesHWConvAdj!Q13:Q14)),ObjectOverwrite)</f>
        <v>USDFUT3MM5ConvAdj_Quote#0031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USDFUT3MN5_Quote</v>
      </c>
      <c r="F15" s="114" t="str">
        <f>_xll.qlSimpleQuote(E15,,PriceTickValue,Permanent,Trigger,ObjectOverwrite)</f>
        <v>USDFUT3MN5_Quote#0000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EDN5</v>
      </c>
      <c r="P15" s="267" t="s">
        <v>211</v>
      </c>
      <c r="Q15" s="197" t="s">
        <v>211</v>
      </c>
      <c r="R15" s="197" t="s">
        <v>211</v>
      </c>
      <c r="S15" s="197" t="s">
        <v>211</v>
      </c>
      <c r="T15" s="197" t="s">
        <v>211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N5</v>
      </c>
      <c r="AL15" s="190" t="str">
        <f t="shared" si="2"/>
        <v>USDFUT3MN5ConvAdj_Quote</v>
      </c>
      <c r="AM15" s="189" t="str">
        <f>_xll.qlFuturesConvAdjustmentQuote(AL15,IborIndex,AK15,F15,Volatility,MeanReversion,Permanent,AND(ISERROR(Z15),ISERROR(FuturesHWConvAdj!Q14:Q15)),ObjectOverwrite)</f>
        <v>USDFUT3MN5ConvAdj_Quote#0031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USDFUT3MQ5_Quote</v>
      </c>
      <c r="F16" s="114" t="str">
        <f>_xll.qlSimpleQuote(E16,,PriceTickValue,Permanent,Trigger,ObjectOverwrite)</f>
        <v>USDFUT3MQ5_Quote#0000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EDQ5</v>
      </c>
      <c r="P16" s="267" t="s">
        <v>211</v>
      </c>
      <c r="Q16" s="197" t="s">
        <v>211</v>
      </c>
      <c r="R16" s="197" t="s">
        <v>211</v>
      </c>
      <c r="S16" s="197" t="s">
        <v>211</v>
      </c>
      <c r="T16" s="197" t="s">
        <v>211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Q5</v>
      </c>
      <c r="AL16" s="190" t="str">
        <f t="shared" si="2"/>
        <v>USDFUT3MQ5ConvAdj_Quote</v>
      </c>
      <c r="AM16" s="189" t="str">
        <f>_xll.qlFuturesConvAdjustmentQuote(AL16,IborIndex,AK16,F16,Volatility,MeanReversion,Permanent,AND(ISERROR(Z16),ISERROR(FuturesHWConvAdj!Q15:Q16)),ObjectOverwrite)</f>
        <v>USDFUT3MQ5ConvAdj_Quote#0031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USDFUT3MU5_Quote</v>
      </c>
      <c r="F17" s="114" t="str">
        <f>_xll.qlSimpleQuote(E17,,PriceTickValue,Permanent,Trigger,ObjectOverwrite)</f>
        <v>USDFUT3MU5_Quote#0000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U5</v>
      </c>
      <c r="N17" s="268">
        <v>42263</v>
      </c>
      <c r="O17" s="197" t="str">
        <v>EDU5</v>
      </c>
      <c r="P17" s="267">
        <v>42261</v>
      </c>
      <c r="Q17" s="197">
        <v>99.224999999999994</v>
      </c>
      <c r="R17" s="197">
        <v>99.23</v>
      </c>
      <c r="S17" s="197">
        <v>99.23</v>
      </c>
      <c r="T17" s="197">
        <v>99.224999999999994</v>
      </c>
      <c r="U17" s="201">
        <f>_xll.qlMidSafe(Q17,R17,Trigger)</f>
        <v>99.227499999999992</v>
      </c>
      <c r="V17" s="199"/>
      <c r="W17" s="266">
        <v>99.442499999999995</v>
      </c>
      <c r="X17" s="199"/>
      <c r="Y17" s="265">
        <v>99.227499999999992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>
        <f t="shared" si="1"/>
        <v>5.0000000000238744E-5</v>
      </c>
      <c r="AH17" s="119"/>
      <c r="AI17" s="118">
        <v>12</v>
      </c>
      <c r="AJ17" s="116" t="b">
        <v>0</v>
      </c>
      <c r="AK17" s="116" t="str">
        <v>U5</v>
      </c>
      <c r="AL17" s="190" t="str">
        <f t="shared" si="2"/>
        <v>USDFUT3MU5ConvAdj_Quote</v>
      </c>
      <c r="AM17" s="189" t="str">
        <f>_xll.qlFuturesConvAdjustmentQuote(AL17,IborIndex,AK17,F17,Volatility,MeanReversion,Permanent,AND(ISERROR(Z17),ISERROR(FuturesHWConvAdj!Q16:Q17)),ObjectOverwrite)</f>
        <v>USDFUT3MU5ConvAdj_Quote#0031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Z5</v>
      </c>
      <c r="E18" s="115" t="str">
        <f t="shared" si="0"/>
        <v>USDFUT3MZ5_Quote</v>
      </c>
      <c r="F18" s="114" t="str">
        <f>_xll.qlSimpleQuote(E18,,PriceTickValue,Permanent,Trigger,ObjectOverwrite)</f>
        <v>USDFUT3MZ5_Quote#0000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Z5</v>
      </c>
      <c r="N18" s="268">
        <v>42354</v>
      </c>
      <c r="O18" s="197" t="str">
        <v>EDZ5</v>
      </c>
      <c r="P18" s="267">
        <v>42352</v>
      </c>
      <c r="Q18" s="197">
        <v>98.97</v>
      </c>
      <c r="R18" s="197">
        <v>98.974999999999994</v>
      </c>
      <c r="S18" s="197">
        <v>98.974999999999994</v>
      </c>
      <c r="T18" s="197">
        <v>98.965000000000003</v>
      </c>
      <c r="U18" s="201">
        <f>_xll.qlMidSafe(Q18,R18,Trigger)</f>
        <v>98.972499999999997</v>
      </c>
      <c r="V18" s="199"/>
      <c r="W18" s="266">
        <v>99.217500000000001</v>
      </c>
      <c r="X18" s="199"/>
      <c r="Y18" s="265">
        <v>98.972499999999997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Z5</v>
      </c>
      <c r="AL18" s="190" t="str">
        <f t="shared" si="2"/>
        <v>USDFUT3MZ5ConvAdj_Quote</v>
      </c>
      <c r="AM18" s="189" t="str">
        <f>_xll.qlFuturesConvAdjustmentQuote(AL18,IborIndex,AK18,F18,Volatility,MeanReversion,Permanent,AND(ISERROR(Z18),ISERROR(FuturesHWConvAdj!Q17:Q18)),ObjectOverwrite)</f>
        <v>USDFUT3MZ5ConvAdj_Quote#0031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H6</v>
      </c>
      <c r="E19" s="115" t="str">
        <f t="shared" si="0"/>
        <v>USDFUT3MH6_Quote</v>
      </c>
      <c r="F19" s="114" t="str">
        <f>_xll.qlSimpleQuote(E19,,PriceTickValue,Permanent,Trigger,ObjectOverwrite)</f>
        <v>USDFUT3MH6_Quote#0000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H6</v>
      </c>
      <c r="N19" s="268">
        <v>42445</v>
      </c>
      <c r="O19" s="197" t="str">
        <v>EDH6</v>
      </c>
      <c r="P19" s="267">
        <v>42443</v>
      </c>
      <c r="Q19" s="197">
        <v>98.704999999999998</v>
      </c>
      <c r="R19" s="197">
        <v>98.71</v>
      </c>
      <c r="S19" s="197">
        <v>98.71</v>
      </c>
      <c r="T19" s="197">
        <v>98.694999999999993</v>
      </c>
      <c r="U19" s="201">
        <f>_xll.qlMidSafe(Q19,R19,Trigger)</f>
        <v>98.707499999999996</v>
      </c>
      <c r="V19" s="199"/>
      <c r="W19" s="266">
        <v>98.972499999999997</v>
      </c>
      <c r="X19" s="199"/>
      <c r="Y19" s="265">
        <v>98.707499999999996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H6</v>
      </c>
      <c r="AL19" s="190" t="str">
        <f t="shared" si="2"/>
        <v>USDFUT3MH6ConvAdj_Quote</v>
      </c>
      <c r="AM19" s="189" t="str">
        <f>_xll.qlFuturesConvAdjustmentQuote(AL19,IborIndex,AK19,F19,Volatility,MeanReversion,Permanent,AND(ISERROR(Z19),ISERROR(FuturesHWConvAdj!Q18:Q19)),ObjectOverwrite)</f>
        <v>USDFUT3MH6ConvAdj_Quote#0031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M6</v>
      </c>
      <c r="E20" s="115" t="str">
        <f t="shared" si="0"/>
        <v>USDFUT3MM6_Quote</v>
      </c>
      <c r="F20" s="114" t="str">
        <f>_xll.qlSimpleQuote(E20,,PriceTickValue,Permanent,Trigger,ObjectOverwrite)</f>
        <v>USDFUT3MM6_Quote#0000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M6</v>
      </c>
      <c r="N20" s="268">
        <v>42536</v>
      </c>
      <c r="O20" s="197" t="str">
        <v>EDM6</v>
      </c>
      <c r="P20" s="267">
        <v>42534</v>
      </c>
      <c r="Q20" s="197">
        <v>98.42</v>
      </c>
      <c r="R20" s="197">
        <v>98.424999999999997</v>
      </c>
      <c r="S20" s="197">
        <v>98.424999999999997</v>
      </c>
      <c r="T20" s="197">
        <v>98.41</v>
      </c>
      <c r="U20" s="201">
        <f>_xll.qlMidSafe(Q20,R20,Trigger)</f>
        <v>98.422499999999999</v>
      </c>
      <c r="V20" s="199"/>
      <c r="W20" s="266">
        <v>98.702500000000001</v>
      </c>
      <c r="X20" s="199"/>
      <c r="Y20" s="265">
        <v>98.422499999999999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M6</v>
      </c>
      <c r="AL20" s="190" t="str">
        <f t="shared" si="2"/>
        <v>USDFUT3MM6ConvAdj_Quote</v>
      </c>
      <c r="AM20" s="189" t="str">
        <f>_xll.qlFuturesConvAdjustmentQuote(AL20,IborIndex,AK20,F20,Volatility,MeanReversion,Permanent,AND(ISERROR(Z20),ISERROR(FuturesHWConvAdj!Q19:Q20)),ObjectOverwrite)</f>
        <v>USDFUT3MM6ConvAdj_Quote#0031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U6</v>
      </c>
      <c r="E21" s="115" t="str">
        <f t="shared" si="0"/>
        <v>USDFUT3MU6_Quote</v>
      </c>
      <c r="F21" s="114" t="str">
        <f>_xll.qlSimpleQuote(E21,,PriceTickValue,Permanent,Trigger,ObjectOverwrite)</f>
        <v>USDFUT3MU6_Quote#0000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U6</v>
      </c>
      <c r="N21" s="268">
        <v>42634</v>
      </c>
      <c r="O21" s="197" t="str">
        <v>EDU6</v>
      </c>
      <c r="P21" s="267">
        <v>42632</v>
      </c>
      <c r="Q21" s="197">
        <v>98.14</v>
      </c>
      <c r="R21" s="197">
        <v>98.144999999999996</v>
      </c>
      <c r="S21" s="197">
        <v>98.144999999999996</v>
      </c>
      <c r="T21" s="197">
        <v>98.13</v>
      </c>
      <c r="U21" s="201">
        <f>_xll.qlMidSafe(Q21,R21,Trigger)</f>
        <v>98.142499999999998</v>
      </c>
      <c r="V21" s="199"/>
      <c r="W21" s="266">
        <v>98.422499999999999</v>
      </c>
      <c r="X21" s="199"/>
      <c r="Y21" s="265">
        <v>98.142499999999998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U6</v>
      </c>
      <c r="AL21" s="190" t="str">
        <f t="shared" si="2"/>
        <v>USDFUT3MU6ConvAdj_Quote</v>
      </c>
      <c r="AM21" s="189" t="str">
        <f>_xll.qlFuturesConvAdjustmentQuote(AL21,IborIndex,AK21,F21,Volatility,MeanReversion,Permanent,AND(ISERROR(Z21),ISERROR(FuturesHWConvAdj!Q20:Q21)),ObjectOverwrite)</f>
        <v>USDFUT3MU6ConvAdj_Quote#0031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Z6</v>
      </c>
      <c r="E22" s="115" t="str">
        <f t="shared" si="0"/>
        <v>USDFUT3MZ6_Quote</v>
      </c>
      <c r="F22" s="114" t="str">
        <f>_xll.qlSimpleQuote(E22,,PriceTickValue,Permanent,Trigger,ObjectOverwrite)</f>
        <v>USDFUT3MZ6_Quote#0000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Z6</v>
      </c>
      <c r="N22" s="268">
        <v>42725</v>
      </c>
      <c r="O22" s="197" t="str">
        <v>EDZ6</v>
      </c>
      <c r="P22" s="267">
        <v>42723</v>
      </c>
      <c r="Q22" s="197">
        <v>97.875</v>
      </c>
      <c r="R22" s="197">
        <v>97.88</v>
      </c>
      <c r="S22" s="197">
        <v>97.88</v>
      </c>
      <c r="T22" s="197">
        <v>97.86</v>
      </c>
      <c r="U22" s="201">
        <f>_xll.qlMidSafe(Q22,R22,Trigger)</f>
        <v>97.877499999999998</v>
      </c>
      <c r="V22" s="199"/>
      <c r="W22" s="266">
        <v>98.137500000000003</v>
      </c>
      <c r="X22" s="199"/>
      <c r="Y22" s="265">
        <v>97.877499999999998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Z6</v>
      </c>
      <c r="AL22" s="190" t="str">
        <f t="shared" si="2"/>
        <v>USDFUT3MZ6ConvAdj_Quote</v>
      </c>
      <c r="AM22" s="189" t="str">
        <f>_xll.qlFuturesConvAdjustmentQuote(AL22,IborIndex,AK22,F22,Volatility,MeanReversion,Permanent,AND(ISERROR(Z22),ISERROR(FuturesHWConvAdj!Q21:Q22)),ObjectOverwrite)</f>
        <v>USDFUT3MZ6ConvAdj_Quote#0031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H7</v>
      </c>
      <c r="E23" s="115" t="str">
        <f t="shared" si="0"/>
        <v>USDFUT3MH7_Quote</v>
      </c>
      <c r="F23" s="114" t="str">
        <f>_xll.qlSimpleQuote(E23,,PriceTickValue,Permanent,Trigger,ObjectOverwrite)</f>
        <v>USDFUT3MH7_Quote#0000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H7</v>
      </c>
      <c r="N23" s="268">
        <v>42809</v>
      </c>
      <c r="O23" s="197" t="str">
        <v>EDH7</v>
      </c>
      <c r="P23" s="267">
        <v>42807</v>
      </c>
      <c r="Q23" s="197">
        <v>97.66</v>
      </c>
      <c r="R23" s="197">
        <v>97.665000000000006</v>
      </c>
      <c r="S23" s="197">
        <v>97.66</v>
      </c>
      <c r="T23" s="197">
        <v>97.64</v>
      </c>
      <c r="U23" s="201">
        <f>_xll.qlMidSafe(Q23,R23,Trigger)</f>
        <v>97.662499999999994</v>
      </c>
      <c r="V23" s="199"/>
      <c r="W23" s="266">
        <v>97.877499999999998</v>
      </c>
      <c r="X23" s="199"/>
      <c r="Y23" s="265">
        <v>97.662499999999994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5.0000000000238744E-5</v>
      </c>
      <c r="AH23" s="119"/>
      <c r="AI23" s="118">
        <v>18</v>
      </c>
      <c r="AJ23" s="116" t="b">
        <v>1</v>
      </c>
      <c r="AK23" s="116" t="str">
        <v>H7</v>
      </c>
      <c r="AL23" s="190" t="str">
        <f t="shared" si="2"/>
        <v>USDFUT3MH7ConvAdj_Quote</v>
      </c>
      <c r="AM23" s="189" t="str">
        <f>_xll.qlFuturesConvAdjustmentQuote(AL23,IborIndex,AK23,F23,Volatility,MeanReversion,Permanent,AND(ISERROR(Z23),ISERROR(FuturesHWConvAdj!Q22:Q23)),ObjectOverwrite)</f>
        <v>USDFUT3MH7ConvAdj_Quote#0031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M7</v>
      </c>
      <c r="E24" s="115" t="str">
        <f t="shared" si="0"/>
        <v>USDFUT3MM7_Quote</v>
      </c>
      <c r="F24" s="114" t="str">
        <f>_xll.qlSimpleQuote(E24,,PriceTickValue,Permanent,Trigger,ObjectOverwrite)</f>
        <v>USDFUT3MM7_Quote#0000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M7</v>
      </c>
      <c r="N24" s="268">
        <v>42907</v>
      </c>
      <c r="O24" s="197" t="str">
        <v>EDM7</v>
      </c>
      <c r="P24" s="267">
        <v>42905</v>
      </c>
      <c r="Q24" s="197">
        <v>97.46</v>
      </c>
      <c r="R24" s="197">
        <v>97.465000000000003</v>
      </c>
      <c r="S24" s="197">
        <v>97.46</v>
      </c>
      <c r="T24" s="197">
        <v>97.44</v>
      </c>
      <c r="U24" s="201">
        <f>_xll.qlMidSafe(Q24,R24,Trigger)</f>
        <v>97.462500000000006</v>
      </c>
      <c r="V24" s="199"/>
      <c r="W24" s="266">
        <v>97.662499999999994</v>
      </c>
      <c r="X24" s="199"/>
      <c r="Y24" s="265">
        <v>97.462500000000006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M7</v>
      </c>
      <c r="AL24" s="190" t="str">
        <f t="shared" si="2"/>
        <v>USDFUT3MM7ConvAdj_Quote</v>
      </c>
      <c r="AM24" s="189" t="str">
        <f>_xll.qlFuturesConvAdjustmentQuote(AL24,IborIndex,AK24,F24,Volatility,MeanReversion,Permanent,AND(ISERROR(Z24),ISERROR(FuturesHWConvAdj!Q23:Q24)),ObjectOverwrite)</f>
        <v>USDFUT3MM7ConvAdj_Quote#0031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U7</v>
      </c>
      <c r="E25" s="115" t="str">
        <f t="shared" si="0"/>
        <v>USDFUT3MU7_Quote</v>
      </c>
      <c r="F25" s="114" t="str">
        <f>_xll.qlSimpleQuote(E25,,PriceTickValue,Permanent,Trigger,ObjectOverwrite)</f>
        <v>USDFUT3MU7_Quote#0000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U7</v>
      </c>
      <c r="N25" s="268">
        <v>42998</v>
      </c>
      <c r="O25" s="197" t="str">
        <v>EDU7</v>
      </c>
      <c r="P25" s="267">
        <v>42996</v>
      </c>
      <c r="Q25" s="197">
        <v>97.3</v>
      </c>
      <c r="R25" s="197">
        <v>97.305000000000007</v>
      </c>
      <c r="S25" s="197">
        <v>97.3</v>
      </c>
      <c r="T25" s="197">
        <v>97.275000000000006</v>
      </c>
      <c r="U25" s="201">
        <f>_xll.qlMidSafe(Q25,R25,Trigger)</f>
        <v>97.302500000000009</v>
      </c>
      <c r="V25" s="199"/>
      <c r="W25" s="266">
        <v>97.462500000000006</v>
      </c>
      <c r="X25" s="199"/>
      <c r="Y25" s="265">
        <v>97.302500000000009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U7</v>
      </c>
      <c r="AL25" s="190" t="str">
        <f t="shared" si="2"/>
        <v>USDFUT3MU7ConvAdj_Quote</v>
      </c>
      <c r="AM25" s="189" t="str">
        <f>_xll.qlFuturesConvAdjustmentQuote(AL25,IborIndex,AK25,F25,Volatility,MeanReversion,Permanent,AND(ISERROR(Z25),ISERROR(FuturesHWConvAdj!Q24:Q25)),ObjectOverwrite)</f>
        <v>USDFUT3MU7ConvAdj_Quote#0031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Z7</v>
      </c>
      <c r="E26" s="115" t="str">
        <f t="shared" si="0"/>
        <v>USDFUT3MZ7_Quote</v>
      </c>
      <c r="F26" s="114" t="str">
        <f>_xll.qlSimpleQuote(E26,,PriceTickValue,Permanent,Trigger,ObjectOverwrite)</f>
        <v>USDFUT3MZ7_Quote#0000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Z7</v>
      </c>
      <c r="N26" s="268">
        <v>43089</v>
      </c>
      <c r="O26" s="197" t="str">
        <v>EDZ7</v>
      </c>
      <c r="P26" s="267">
        <v>43087</v>
      </c>
      <c r="Q26" s="197">
        <v>97.155000000000001</v>
      </c>
      <c r="R26" s="197">
        <v>97.16</v>
      </c>
      <c r="S26" s="197">
        <v>97.16</v>
      </c>
      <c r="T26" s="197">
        <v>97.13</v>
      </c>
      <c r="U26" s="201">
        <f>_xll.qlMidSafe(Q26,R26,Trigger)</f>
        <v>97.157499999999999</v>
      </c>
      <c r="V26" s="199"/>
      <c r="W26" s="266">
        <v>97.292500000000004</v>
      </c>
      <c r="X26" s="199"/>
      <c r="Y26" s="265">
        <v>97.157499999999999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Z7</v>
      </c>
      <c r="AL26" s="190" t="str">
        <f t="shared" si="2"/>
        <v>USDFUT3MZ7ConvAdj_Quote</v>
      </c>
      <c r="AM26" s="189" t="str">
        <f>_xll.qlFuturesConvAdjustmentQuote(AL26,IborIndex,AK26,F26,Volatility,MeanReversion,Permanent,AND(ISERROR(Z26),ISERROR(FuturesHWConvAdj!Q25:Q26)),ObjectOverwrite)</f>
        <v>USDFUT3MZ7ConvAdj_Quote#0031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H8</v>
      </c>
      <c r="E27" s="115" t="str">
        <f t="shared" si="0"/>
        <v>USDFUT3MH8_Quote</v>
      </c>
      <c r="F27" s="114" t="str">
        <f>_xll.qlSimpleQuote(E27,,PriceTickValue,Permanent,Trigger,ObjectOverwrite)</f>
        <v>USDFUT3MH8_Quote#0000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H8</v>
      </c>
      <c r="N27" s="268">
        <v>43180</v>
      </c>
      <c r="O27" s="197" t="str">
        <v>EDH8</v>
      </c>
      <c r="P27" s="267">
        <v>43178</v>
      </c>
      <c r="Q27" s="197">
        <v>97.05</v>
      </c>
      <c r="R27" s="197">
        <v>97.055000000000007</v>
      </c>
      <c r="S27" s="197">
        <v>97.055000000000007</v>
      </c>
      <c r="T27" s="197">
        <v>97.025000000000006</v>
      </c>
      <c r="U27" s="201">
        <f>_xll.qlMidSafe(Q27,R27,Trigger)</f>
        <v>97.052500000000009</v>
      </c>
      <c r="V27" s="199"/>
      <c r="W27" s="266">
        <v>97.13</v>
      </c>
      <c r="X27" s="199"/>
      <c r="Y27" s="265">
        <v>97.052500000000009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H8</v>
      </c>
      <c r="AL27" s="190" t="str">
        <f t="shared" si="2"/>
        <v>USDFUT3MH8ConvAdj_Quote</v>
      </c>
      <c r="AM27" s="189" t="str">
        <f>_xll.qlFuturesConvAdjustmentQuote(AL27,IborIndex,AK27,F27,Volatility,MeanReversion,Permanent,AND(ISERROR(Z27),ISERROR(FuturesHWConvAdj!Q26:Q27)),ObjectOverwrite)</f>
        <v>USDFUT3MH8ConvAdj_Quote#0031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M8</v>
      </c>
      <c r="E28" s="115" t="str">
        <f t="shared" si="0"/>
        <v>USDFUT3MM8_Quote</v>
      </c>
      <c r="F28" s="114" t="str">
        <f>_xll.qlSimpleQuote(E28,,PriceTickValue,Permanent,Trigger,ObjectOverwrite)</f>
        <v>USDFUT3MM8_Quote#0000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M8</v>
      </c>
      <c r="N28" s="268">
        <v>43271</v>
      </c>
      <c r="O28" s="197" t="str">
        <v>EDM8</v>
      </c>
      <c r="P28" s="267">
        <v>43269</v>
      </c>
      <c r="Q28" s="197">
        <v>96.96</v>
      </c>
      <c r="R28" s="197">
        <v>96.965000000000003</v>
      </c>
      <c r="S28" s="197">
        <v>96.965000000000003</v>
      </c>
      <c r="T28" s="197">
        <v>96.93</v>
      </c>
      <c r="U28" s="201">
        <f>_xll.qlMidSafe(Q28,R28,Trigger)</f>
        <v>96.962500000000006</v>
      </c>
      <c r="V28" s="199"/>
      <c r="W28" s="266">
        <v>97.002499999999998</v>
      </c>
      <c r="X28" s="199"/>
      <c r="Y28" s="265">
        <v>96.962500000000006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M8</v>
      </c>
      <c r="AL28" s="190" t="str">
        <f t="shared" si="2"/>
        <v>USDFUT3MM8ConvAdj_Quote</v>
      </c>
      <c r="AM28" s="189" t="str">
        <f>_xll.qlFuturesConvAdjustmentQuote(AL28,IborIndex,AK28,F28,Volatility,MeanReversion,Permanent,AND(ISERROR(Z28),ISERROR(FuturesHWConvAdj!Q27:Q28)),ObjectOverwrite)</f>
        <v>USDFUT3MM8ConvAdj_Quote#0031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U8</v>
      </c>
      <c r="E29" s="115" t="str">
        <f t="shared" si="0"/>
        <v>USDFUT3MU8_Quote</v>
      </c>
      <c r="F29" s="114" t="str">
        <f>_xll.qlSimpleQuote(E29,,PriceTickValue,Permanent,Trigger,ObjectOverwrite)</f>
        <v>USDFUT3MU8_Quote#0000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U8</v>
      </c>
      <c r="N29" s="268">
        <v>43362</v>
      </c>
      <c r="O29" s="197" t="str">
        <v>EDU8</v>
      </c>
      <c r="P29" s="267">
        <v>43360</v>
      </c>
      <c r="Q29" s="197">
        <v>96.885000000000005</v>
      </c>
      <c r="R29" s="197">
        <v>96.89</v>
      </c>
      <c r="S29" s="197">
        <v>96.885000000000005</v>
      </c>
      <c r="T29" s="197">
        <v>96.855000000000004</v>
      </c>
      <c r="U29" s="201">
        <f>_xll.qlMidSafe(Q29,R29,Trigger)</f>
        <v>96.887500000000003</v>
      </c>
      <c r="V29" s="199"/>
      <c r="W29" s="266">
        <v>96.877499999999998</v>
      </c>
      <c r="X29" s="199"/>
      <c r="Y29" s="265">
        <v>96.887500000000003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U8</v>
      </c>
      <c r="AL29" s="190" t="str">
        <f t="shared" si="2"/>
        <v>USDFUT3MU8ConvAdj_Quote</v>
      </c>
      <c r="AM29" s="189" t="str">
        <f>_xll.qlFuturesConvAdjustmentQuote(AL29,IborIndex,AK29,F29,Volatility,MeanReversion,Permanent,AND(ISERROR(Z29),ISERROR(FuturesHWConvAdj!Q28:Q29)),ObjectOverwrite)</f>
        <v>USDFUT3MU8ConvAdj_Quote#0031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Z8</v>
      </c>
      <c r="E30" s="115" t="str">
        <f t="shared" si="0"/>
        <v>USDFUT3MZ8_Quote</v>
      </c>
      <c r="F30" s="114" t="str">
        <f>_xll.qlSimpleQuote(E30,,PriceTickValue,Permanent,Trigger,ObjectOverwrite)</f>
        <v>USDFUT3MZ8_Quote#0000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Z8</v>
      </c>
      <c r="N30" s="268">
        <v>43453</v>
      </c>
      <c r="O30" s="197" t="str">
        <v>EDZ8</v>
      </c>
      <c r="P30" s="267">
        <v>43451</v>
      </c>
      <c r="Q30" s="197">
        <v>96.814999999999998</v>
      </c>
      <c r="R30" s="197">
        <v>96.82</v>
      </c>
      <c r="S30" s="197">
        <v>96.814999999999998</v>
      </c>
      <c r="T30" s="197">
        <v>96.784999999999997</v>
      </c>
      <c r="U30" s="201">
        <f>_xll.qlMidSafe(Q30,R30,Trigger)</f>
        <v>96.817499999999995</v>
      </c>
      <c r="V30" s="199"/>
      <c r="W30" s="266">
        <v>96.767499999999998</v>
      </c>
      <c r="X30" s="199"/>
      <c r="Y30" s="265">
        <v>96.817499999999995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Z8</v>
      </c>
      <c r="AL30" s="190" t="str">
        <f t="shared" si="2"/>
        <v>USDFUT3MZ8ConvAdj_Quote</v>
      </c>
      <c r="AM30" s="189" t="str">
        <f>_xll.qlFuturesConvAdjustmentQuote(AL30,IborIndex,AK30,F30,Volatility,MeanReversion,Permanent,AND(ISERROR(Z30),ISERROR(FuturesHWConvAdj!Q29:Q30)),ObjectOverwrite)</f>
        <v>USDFUT3MZ8ConvAdj_Quote#0031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H9</v>
      </c>
      <c r="E31" s="115" t="str">
        <f t="shared" si="0"/>
        <v>USDFUT3MH9_Quote</v>
      </c>
      <c r="F31" s="114" t="str">
        <f>_xll.qlSimpleQuote(E31,,PriceTickValue,Permanent,Trigger,ObjectOverwrite)</f>
        <v>USDFUT3MH9_Quote#0000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H9</v>
      </c>
      <c r="N31" s="268">
        <v>43544</v>
      </c>
      <c r="O31" s="197" t="str">
        <v>EDH9</v>
      </c>
      <c r="P31" s="267">
        <v>43542</v>
      </c>
      <c r="Q31" s="197">
        <v>96.76</v>
      </c>
      <c r="R31" s="197">
        <v>96.765000000000001</v>
      </c>
      <c r="S31" s="197">
        <v>96.76</v>
      </c>
      <c r="T31" s="197">
        <v>96.73</v>
      </c>
      <c r="U31" s="201">
        <f>_xll.qlMidSafe(Q31,R31,Trigger)</f>
        <v>96.762500000000003</v>
      </c>
      <c r="V31" s="199"/>
      <c r="W31" s="266">
        <v>96.667500000000004</v>
      </c>
      <c r="X31" s="199"/>
      <c r="Y31" s="265">
        <v>96.762500000000003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H9</v>
      </c>
      <c r="AL31" s="190" t="str">
        <f t="shared" si="2"/>
        <v>USDFUT3MH9ConvAdj_Quote</v>
      </c>
      <c r="AM31" s="189" t="str">
        <f>_xll.qlFuturesConvAdjustmentQuote(AL31,IborIndex,AK31,F31,Volatility,MeanReversion,Permanent,AND(ISERROR(Z31),ISERROR(FuturesHWConvAdj!Q30:Q31)),ObjectOverwrite)</f>
        <v>USDFUT3MH9ConvAdj_Quote#0031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M9</v>
      </c>
      <c r="E32" s="115" t="str">
        <f t="shared" si="0"/>
        <v>USDFUT3MM9_Quote</v>
      </c>
      <c r="F32" s="114" t="str">
        <f>_xll.qlSimpleQuote(E32,,PriceTickValue,Permanent,Trigger,ObjectOverwrite)</f>
        <v>USDFUT3MM9_Quote#0000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M9</v>
      </c>
      <c r="N32" s="268">
        <v>43635</v>
      </c>
      <c r="O32" s="197" t="str">
        <v>EDM9</v>
      </c>
      <c r="P32" s="267">
        <v>43633</v>
      </c>
      <c r="Q32" s="197">
        <v>96.7</v>
      </c>
      <c r="R32" s="197">
        <v>96.704999999999998</v>
      </c>
      <c r="S32" s="197">
        <v>96.7</v>
      </c>
      <c r="T32" s="197">
        <v>96.67</v>
      </c>
      <c r="U32" s="201">
        <f>_xll.qlMidSafe(Q32,R32,Trigger)</f>
        <v>96.702500000000001</v>
      </c>
      <c r="V32" s="199"/>
      <c r="W32" s="266">
        <v>96.577500000000001</v>
      </c>
      <c r="X32" s="199"/>
      <c r="Y32" s="265">
        <v>96.702500000000001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M9</v>
      </c>
      <c r="AL32" s="190" t="str">
        <f t="shared" si="2"/>
        <v>USDFUT3MM9ConvAdj_Quote</v>
      </c>
      <c r="AM32" s="189" t="str">
        <f>_xll.qlFuturesConvAdjustmentQuote(AL32,IborIndex,AK32,F32,Volatility,MeanReversion,Permanent,AND(ISERROR(Z32),ISERROR(FuturesHWConvAdj!Q31:Q32)),ObjectOverwrite)</f>
        <v>USDFUT3MM9ConvAdj_Quote#0031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U9</v>
      </c>
      <c r="E33" s="115" t="str">
        <f t="shared" si="0"/>
        <v>USDFUT3MU9_Quote</v>
      </c>
      <c r="F33" s="114" t="str">
        <f>_xll.qlSimpleQuote(E33,,PriceTickValue,Permanent,Trigger,ObjectOverwrite)</f>
        <v>USDFUT3MU9_Quote#0000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U9</v>
      </c>
      <c r="N33" s="268">
        <v>43726</v>
      </c>
      <c r="O33" s="197" t="str">
        <v>EDU9</v>
      </c>
      <c r="P33" s="267">
        <v>43724</v>
      </c>
      <c r="Q33" s="197">
        <v>96.64</v>
      </c>
      <c r="R33" s="197">
        <v>96.644999999999996</v>
      </c>
      <c r="S33" s="197">
        <v>96.64</v>
      </c>
      <c r="T33" s="197">
        <v>96.61</v>
      </c>
      <c r="U33" s="201">
        <f>_xll.qlMidSafe(Q33,R33,Trigger)</f>
        <v>96.642499999999998</v>
      </c>
      <c r="V33" s="199"/>
      <c r="W33" s="266">
        <v>96.487499999999997</v>
      </c>
      <c r="X33" s="199"/>
      <c r="Y33" s="265">
        <v>96.642499999999998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U9</v>
      </c>
      <c r="AL33" s="190" t="str">
        <f t="shared" si="2"/>
        <v>USDFUT3MU9ConvAdj_Quote</v>
      </c>
      <c r="AM33" s="189" t="str">
        <f>_xll.qlFuturesConvAdjustmentQuote(AL33,IborIndex,AK33,F33,Volatility,MeanReversion,Permanent,AND(ISERROR(Z33),ISERROR(FuturesHWConvAdj!Q32:Q33)),ObjectOverwrite)</f>
        <v>USDFUT3MU9ConvAdj_Quote#0031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Z9</v>
      </c>
      <c r="E34" s="115" t="str">
        <f t="shared" si="0"/>
        <v>USDFUT3MZ9_Quote</v>
      </c>
      <c r="F34" s="114" t="str">
        <f>_xll.qlSimpleQuote(E34,,PriceTickValue,Permanent,Trigger,ObjectOverwrite)</f>
        <v>USDFUT3MZ9_Quote#0000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Z9</v>
      </c>
      <c r="N34" s="268">
        <v>43817</v>
      </c>
      <c r="O34" s="197" t="str">
        <v>EDZ9</v>
      </c>
      <c r="P34" s="267">
        <v>43815</v>
      </c>
      <c r="Q34" s="197">
        <v>96.58</v>
      </c>
      <c r="R34" s="197">
        <v>96.584999999999994</v>
      </c>
      <c r="S34" s="197">
        <v>96.58</v>
      </c>
      <c r="T34" s="197">
        <v>96.55</v>
      </c>
      <c r="U34" s="201">
        <f>_xll.qlMidSafe(Q34,R34,Trigger)</f>
        <v>96.582499999999996</v>
      </c>
      <c r="V34" s="199"/>
      <c r="W34" s="266">
        <v>96.405000000000001</v>
      </c>
      <c r="X34" s="199"/>
      <c r="Y34" s="265">
        <v>96.582499999999996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4.9999999999954527E-5</v>
      </c>
      <c r="AH34" s="119"/>
      <c r="AI34" s="118">
        <v>29</v>
      </c>
      <c r="AJ34" s="116" t="b">
        <v>1</v>
      </c>
      <c r="AK34" s="116" t="str">
        <v>Z9</v>
      </c>
      <c r="AL34" s="190" t="str">
        <f t="shared" si="2"/>
        <v>USDFUT3MZ9ConvAdj_Quote</v>
      </c>
      <c r="AM34" s="189" t="str">
        <f>_xll.qlFuturesConvAdjustmentQuote(AL34,IborIndex,AK34,F34,Volatility,MeanReversion,Permanent,AND(ISERROR(Z34),ISERROR(FuturesHWConvAdj!Q33:Q34)),ObjectOverwrite)</f>
        <v>USDFUT3MZ9ConvAdj_Quote#0031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H0</v>
      </c>
      <c r="E35" s="115" t="str">
        <f t="shared" si="0"/>
        <v>USDFUT3MH0_Quote</v>
      </c>
      <c r="F35" s="114" t="str">
        <f>_xll.qlSimpleQuote(E35,,PriceTickValue,Permanent,Trigger,ObjectOverwrite)</f>
        <v>USDFUT3MH0_Quote#0000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H0</v>
      </c>
      <c r="N35" s="268">
        <v>43908</v>
      </c>
      <c r="O35" s="197" t="str">
        <v>EDH0</v>
      </c>
      <c r="P35" s="267">
        <v>43906</v>
      </c>
      <c r="Q35" s="197">
        <v>96.53</v>
      </c>
      <c r="R35" s="197">
        <v>96.54</v>
      </c>
      <c r="S35" s="197">
        <v>96.534999999999997</v>
      </c>
      <c r="T35" s="197">
        <v>96.504999999999995</v>
      </c>
      <c r="U35" s="201">
        <f>_xll.qlMidSafe(Q35,R35,Trigger)</f>
        <v>96.534999999999997</v>
      </c>
      <c r="V35" s="199"/>
      <c r="W35" s="266">
        <v>96.32</v>
      </c>
      <c r="X35" s="199"/>
      <c r="Y35" s="265">
        <v>96.534999999999997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1.0000000000019326E-4</v>
      </c>
      <c r="AH35" s="119"/>
      <c r="AI35" s="118">
        <v>30</v>
      </c>
      <c r="AJ35" s="116" t="b">
        <v>1</v>
      </c>
      <c r="AK35" s="116" t="str">
        <v>H0</v>
      </c>
      <c r="AL35" s="190" t="str">
        <f t="shared" si="2"/>
        <v>USDFUT3MH0ConvAdj_Quote</v>
      </c>
      <c r="AM35" s="189" t="str">
        <f>_xll.qlFuturesConvAdjustmentQuote(AL35,IborIndex,AK35,F35,Volatility,MeanReversion,Permanent,AND(ISERROR(Z35),ISERROR(FuturesHWConvAdj!Q34:Q35)),ObjectOverwrite)</f>
        <v>USDFUT3MH0ConvAdj_Quote#0031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M0</v>
      </c>
      <c r="E36" s="115" t="str">
        <f t="shared" si="0"/>
        <v>USDFUT3MM0_Quote</v>
      </c>
      <c r="F36" s="114" t="str">
        <f>_xll.qlSimpleQuote(E36,,PriceTickValue,Permanent,Trigger,ObjectOverwrite)</f>
        <v>USDFUT3MM0_Quote#0000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M0</v>
      </c>
      <c r="N36" s="268">
        <v>43999</v>
      </c>
      <c r="O36" s="197" t="str">
        <v>EDM0</v>
      </c>
      <c r="P36" s="267">
        <v>43997</v>
      </c>
      <c r="Q36" s="197">
        <v>96.48</v>
      </c>
      <c r="R36" s="197">
        <v>96.49</v>
      </c>
      <c r="S36" s="197">
        <v>96.484999999999999</v>
      </c>
      <c r="T36" s="197">
        <v>96.454999999999998</v>
      </c>
      <c r="U36" s="201">
        <f>_xll.qlMidSafe(Q36,R36,Trigger)</f>
        <v>96.484999999999999</v>
      </c>
      <c r="V36" s="199"/>
      <c r="W36" s="266">
        <v>96.245000000000005</v>
      </c>
      <c r="X36" s="199"/>
      <c r="Y36" s="265">
        <v>96.484999999999999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M0</v>
      </c>
      <c r="AL36" s="190" t="str">
        <f t="shared" si="2"/>
        <v>USDFUT3MM0ConvAdj_Quote</v>
      </c>
      <c r="AM36" s="189" t="str">
        <f>_xll.qlFuturesConvAdjustmentQuote(AL36,IborIndex,AK36,F36,Volatility,MeanReversion,Permanent,AND(ISERROR(Z36),ISERROR(FuturesHWConvAdj!Q35:Q36)),ObjectOverwrite)</f>
        <v>USDFUT3MM0ConvAdj_Quote#0031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U0</v>
      </c>
      <c r="E37" s="115" t="str">
        <f t="shared" si="0"/>
        <v>USDFUT3MU0_Quote</v>
      </c>
      <c r="F37" s="114" t="str">
        <f>_xll.qlSimpleQuote(E37,,PriceTickValue,Permanent,Trigger,ObjectOverwrite)</f>
        <v>USDFUT3MU0_Quote#0000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U0</v>
      </c>
      <c r="N37" s="268">
        <v>44090</v>
      </c>
      <c r="O37" s="197" t="str">
        <v>EDU0</v>
      </c>
      <c r="P37" s="267">
        <v>44088</v>
      </c>
      <c r="Q37" s="197">
        <v>96.435000000000002</v>
      </c>
      <c r="R37" s="197">
        <v>96.44</v>
      </c>
      <c r="S37" s="197">
        <v>96.435000000000002</v>
      </c>
      <c r="T37" s="197">
        <v>96.41</v>
      </c>
      <c r="U37" s="201">
        <f>_xll.qlMidSafe(Q37,R37,Trigger)</f>
        <v>96.4375</v>
      </c>
      <c r="V37" s="199"/>
      <c r="W37" s="266">
        <v>96.175000000000011</v>
      </c>
      <c r="X37" s="199"/>
      <c r="Y37" s="265">
        <v>96.4375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U0</v>
      </c>
      <c r="AL37" s="190" t="str">
        <f t="shared" si="2"/>
        <v>USDFUT3MU0ConvAdj_Quote</v>
      </c>
      <c r="AM37" s="189" t="str">
        <f>_xll.qlFuturesConvAdjustmentQuote(AL37,IborIndex,AK37,F37,Volatility,MeanReversion,Permanent,AND(ISERROR(Z37),ISERROR(FuturesHWConvAdj!Q36:Q37)),ObjectOverwrite)</f>
        <v>USDFUT3MU0ConvAdj_Quote#0031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Z0</v>
      </c>
      <c r="E38" s="115" t="str">
        <f t="shared" ref="E38:E47" si="3">Currency&amp;$D$4&amp;$E$4&amp;$D38&amp;QuoteSuffix</f>
        <v>USDFUT3MZ0_Quote</v>
      </c>
      <c r="F38" s="114" t="str">
        <f>_xll.qlSimpleQuote(E38,,PriceTickValue,Permanent,Trigger,ObjectOverwrite)</f>
        <v>USDFUT3MZ0_Quote#0000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Z0</v>
      </c>
      <c r="N38" s="268">
        <v>44181</v>
      </c>
      <c r="O38" s="197" t="str">
        <v>EDZ0</v>
      </c>
      <c r="P38" s="267">
        <v>44179</v>
      </c>
      <c r="Q38" s="197">
        <v>96.38</v>
      </c>
      <c r="R38" s="197">
        <v>96.394999999999996</v>
      </c>
      <c r="S38" s="197">
        <v>0</v>
      </c>
      <c r="T38" s="197">
        <v>96.364999999999995</v>
      </c>
      <c r="U38" s="201">
        <f>_xll.qlMidSafe(Q38,R38,Trigger)</f>
        <v>96.387499999999989</v>
      </c>
      <c r="V38" s="199"/>
      <c r="W38" s="266">
        <v>96.107499999999987</v>
      </c>
      <c r="X38" s="199"/>
      <c r="Y38" s="265">
        <v>96.387499999999989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1.5000000000014779E-4</v>
      </c>
      <c r="AH38" s="119"/>
      <c r="AI38" s="118">
        <v>33</v>
      </c>
      <c r="AJ38" s="116" t="b">
        <v>1</v>
      </c>
      <c r="AK38" s="116" t="str">
        <v>Z0</v>
      </c>
      <c r="AL38" s="190" t="str">
        <f t="shared" si="2"/>
        <v>USDFUT3MZ0ConvAdj_Quote</v>
      </c>
      <c r="AM38" s="189" t="str">
        <f>_xll.qlFuturesConvAdjustmentQuote(AL38,IborIndex,AK38,F38,Volatility,MeanReversion,Permanent,AND(ISERROR(Z38),ISERROR(FuturesHWConvAdj!Q37:Q38)),ObjectOverwrite)</f>
        <v>USDFUT3MZ0ConvAdj_Quote#0031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H1</v>
      </c>
      <c r="E39" s="115" t="str">
        <f t="shared" si="3"/>
        <v>USDFUT3MH1_Quote</v>
      </c>
      <c r="F39" s="114" t="str">
        <f>_xll.qlSimpleQuote(E39,,PriceTickValue,Permanent,Trigger,ObjectOverwrite)</f>
        <v>USDFUT3MH1_Quote#0000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H1</v>
      </c>
      <c r="N39" s="268">
        <v>44272</v>
      </c>
      <c r="O39" s="197" t="str">
        <v>EDH1</v>
      </c>
      <c r="P39" s="267">
        <v>44270</v>
      </c>
      <c r="Q39" s="197">
        <v>96.344999999999999</v>
      </c>
      <c r="R39" s="197">
        <v>96.36</v>
      </c>
      <c r="S39" s="197">
        <v>0</v>
      </c>
      <c r="T39" s="197">
        <v>96.334999999999994</v>
      </c>
      <c r="U39" s="201">
        <f>_xll.qlMidSafe(Q39,R39,Trigger)</f>
        <v>96.352499999999992</v>
      </c>
      <c r="V39" s="199"/>
      <c r="W39" s="266">
        <v>96.039999999999992</v>
      </c>
      <c r="X39" s="199"/>
      <c r="Y39" s="265">
        <v>96.352499999999992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1.5000000000014779E-4</v>
      </c>
      <c r="AH39" s="119"/>
      <c r="AI39" s="118">
        <v>34</v>
      </c>
      <c r="AJ39" s="116" t="b">
        <v>1</v>
      </c>
      <c r="AK39" s="116" t="str">
        <v>H1</v>
      </c>
      <c r="AL39" s="190" t="str">
        <f t="shared" si="2"/>
        <v>USDFUT3MH1ConvAdj_Quote</v>
      </c>
      <c r="AM39" s="189" t="str">
        <f>_xll.qlFuturesConvAdjustmentQuote(AL39,IborIndex,AK39,F39,Volatility,MeanReversion,Permanent,AND(ISERROR(Z39),ISERROR(FuturesHWConvAdj!Q38:Q39)),ObjectOverwrite)</f>
        <v>USDFUT3MH1ConvAdj_Quote#0031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M1</v>
      </c>
      <c r="E40" s="115" t="str">
        <f t="shared" si="3"/>
        <v>USDFUT3MM1_Quote</v>
      </c>
      <c r="F40" s="114" t="str">
        <f>_xll.qlSimpleQuote(E40,,PriceTickValue,Permanent,Trigger,ObjectOverwrite)</f>
        <v>USDFUT3MM1_Quote#0000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M1</v>
      </c>
      <c r="N40" s="268">
        <v>44363</v>
      </c>
      <c r="O40" s="197" t="str">
        <v>EDM1</v>
      </c>
      <c r="P40" s="267">
        <v>44361</v>
      </c>
      <c r="Q40" s="197">
        <v>96.31</v>
      </c>
      <c r="R40" s="197">
        <v>96.33</v>
      </c>
      <c r="S40" s="197">
        <v>0</v>
      </c>
      <c r="T40" s="197">
        <v>96.3</v>
      </c>
      <c r="U40" s="201">
        <f>_xll.qlMidSafe(Q40,R40,Trigger)</f>
        <v>96.32</v>
      </c>
      <c r="V40" s="199"/>
      <c r="W40" s="266">
        <v>95.990000000000009</v>
      </c>
      <c r="X40" s="199"/>
      <c r="Y40" s="265">
        <v>96.32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2.0000000000010233E-4</v>
      </c>
      <c r="AH40" s="119"/>
      <c r="AI40" s="118">
        <v>35</v>
      </c>
      <c r="AJ40" s="116" t="b">
        <v>1</v>
      </c>
      <c r="AK40" s="116" t="str">
        <v>M1</v>
      </c>
      <c r="AL40" s="190" t="str">
        <f t="shared" si="2"/>
        <v>USDFUT3MM1ConvAdj_Quote</v>
      </c>
      <c r="AM40" s="189" t="str">
        <f>_xll.qlFuturesConvAdjustmentQuote(AL40,IborIndex,AK40,F40,Volatility,MeanReversion,Permanent,AND(ISERROR(Z40),ISERROR(FuturesHWConvAdj!Q39:Q40)),ObjectOverwrite)</f>
        <v>USDFUT3MM1ConvAdj_Quote#0031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U1</v>
      </c>
      <c r="E41" s="115" t="str">
        <f t="shared" si="3"/>
        <v>USDFUT3MU1_Quote</v>
      </c>
      <c r="F41" s="114" t="str">
        <f>_xll.qlSimpleQuote(E41,,PriceTickValue,Permanent,Trigger,ObjectOverwrite)</f>
        <v>USDFUT3MU1_Quote#0000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U1</v>
      </c>
      <c r="N41" s="268">
        <v>44454</v>
      </c>
      <c r="O41" s="197" t="str">
        <v>EDU1</v>
      </c>
      <c r="P41" s="267">
        <v>44452</v>
      </c>
      <c r="Q41" s="197">
        <v>96.28</v>
      </c>
      <c r="R41" s="197">
        <v>96.295000000000002</v>
      </c>
      <c r="S41" s="197">
        <v>0</v>
      </c>
      <c r="T41" s="197">
        <v>96.27</v>
      </c>
      <c r="U41" s="201">
        <f>_xll.qlMidSafe(Q41,R41,Trigger)</f>
        <v>96.287499999999994</v>
      </c>
      <c r="V41" s="199"/>
      <c r="W41" s="266">
        <v>95.94</v>
      </c>
      <c r="X41" s="199"/>
      <c r="Y41" s="265">
        <v>96.287499999999994</v>
      </c>
      <c r="Z41" s="201">
        <f>_xll.qlSimpleQuoteSetValue(F41,Y41,Trigger)</f>
        <v>2.4999999999977263E-3</v>
      </c>
      <c r="AA41" s="23"/>
      <c r="AB41" s="13"/>
      <c r="AC41" s="13"/>
      <c r="AD41" s="13"/>
      <c r="AE41" s="13"/>
      <c r="AF41" s="234">
        <f t="shared" si="1"/>
        <v>1.5000000000014779E-4</v>
      </c>
      <c r="AH41" s="119"/>
      <c r="AI41" s="118">
        <v>36</v>
      </c>
      <c r="AJ41" s="116" t="b">
        <v>1</v>
      </c>
      <c r="AK41" s="116" t="str">
        <v>U1</v>
      </c>
      <c r="AL41" s="190" t="str">
        <f t="shared" si="2"/>
        <v>USDFUT3MU1ConvAdj_Quote</v>
      </c>
      <c r="AM41" s="189" t="str">
        <f>_xll.qlFuturesConvAdjustmentQuote(AL41,IborIndex,AK41,F41,Volatility,MeanReversion,Permanent,AND(ISERROR(Z41),ISERROR(FuturesHWConvAdj!Q40:Q41)),ObjectOverwrite)</f>
        <v>USDFUT3MU1ConvAdj_Quote#0031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Z1</v>
      </c>
      <c r="E42" s="115" t="str">
        <f t="shared" si="3"/>
        <v>USDFUT3MZ1_Quote</v>
      </c>
      <c r="F42" s="114" t="str">
        <f>_xll.qlSimpleQuote(E42,,PriceTickValue,Permanent,Trigger,ObjectOverwrite)</f>
        <v>USDFUT3MZ1_Quote#0000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Z1</v>
      </c>
      <c r="N42" s="268">
        <v>44545</v>
      </c>
      <c r="O42" s="197" t="str">
        <v>EDZ1</v>
      </c>
      <c r="P42" s="267">
        <v>44543</v>
      </c>
      <c r="Q42" s="197">
        <v>96.24</v>
      </c>
      <c r="R42" s="197">
        <v>96.275000000000006</v>
      </c>
      <c r="S42" s="197">
        <v>0</v>
      </c>
      <c r="T42" s="197">
        <v>96.24</v>
      </c>
      <c r="U42" s="201">
        <f>_xll.qlMidSafe(Q42,R42,Trigger)</f>
        <v>96.257499999999993</v>
      </c>
      <c r="V42" s="199"/>
      <c r="W42" s="266">
        <v>95.9</v>
      </c>
      <c r="X42" s="199"/>
      <c r="Y42" s="265">
        <v>96.257499999999993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3.5000000000025012E-4</v>
      </c>
      <c r="AH42" s="119"/>
      <c r="AI42" s="118">
        <v>37</v>
      </c>
      <c r="AJ42" s="116" t="b">
        <v>1</v>
      </c>
      <c r="AK42" s="116" t="str">
        <v>Z1</v>
      </c>
      <c r="AL42" s="190" t="str">
        <f t="shared" si="2"/>
        <v>USDFUT3MZ1ConvAdj_Quote</v>
      </c>
      <c r="AM42" s="189" t="str">
        <f>_xll.qlFuturesConvAdjustmentQuote(AL42,IborIndex,AK42,F42,Volatility,MeanReversion,Permanent,AND(ISERROR(Z42),ISERROR(FuturesHWConvAdj!Q41:Q42)),ObjectOverwrite)</f>
        <v>USDFUT3MZ1ConvAdj_Quote#0031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H2</v>
      </c>
      <c r="E43" s="115" t="str">
        <f t="shared" si="3"/>
        <v>USDFUT3MH2_Quote</v>
      </c>
      <c r="F43" s="114" t="str">
        <f>_xll.qlSimpleQuote(E43,,PriceTickValue,Permanent,Trigger,ObjectOverwrite)</f>
        <v>USDFUT3MH2_Quote#0000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H2</v>
      </c>
      <c r="N43" s="268">
        <v>44636</v>
      </c>
      <c r="O43" s="197" t="str">
        <v>EDH2</v>
      </c>
      <c r="P43" s="267">
        <v>44634</v>
      </c>
      <c r="Q43" s="197">
        <v>96.22</v>
      </c>
      <c r="R43" s="197">
        <v>96.25</v>
      </c>
      <c r="S43" s="197">
        <v>0</v>
      </c>
      <c r="T43" s="197">
        <v>96.22</v>
      </c>
      <c r="U43" s="201">
        <f>_xll.qlMidSafe(Q43,R43,Trigger)</f>
        <v>96.234999999999999</v>
      </c>
      <c r="V43" s="199"/>
      <c r="W43" s="266">
        <v>95.86</v>
      </c>
      <c r="X43" s="199"/>
      <c r="Y43" s="265">
        <v>96.234999999999999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3.0000000000001136E-4</v>
      </c>
      <c r="AH43" s="119"/>
      <c r="AI43" s="118">
        <v>38</v>
      </c>
      <c r="AJ43" s="116" t="b">
        <v>1</v>
      </c>
      <c r="AK43" s="116" t="str">
        <v>H2</v>
      </c>
      <c r="AL43" s="190" t="str">
        <f t="shared" si="2"/>
        <v>USDFUT3MH2ConvAdj_Quote</v>
      </c>
      <c r="AM43" s="189" t="str">
        <f>_xll.qlFuturesConvAdjustmentQuote(AL43,IborIndex,AK43,F43,Volatility,MeanReversion,Permanent,AND(ISERROR(Z43),ISERROR(FuturesHWConvAdj!Q42:Q43)),ObjectOverwrite)</f>
        <v>USDFUT3MH2ConvAdj_Quote#0031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M2</v>
      </c>
      <c r="E44" s="115" t="str">
        <f t="shared" si="3"/>
        <v>USDFUT3MM2_Quote</v>
      </c>
      <c r="F44" s="114" t="str">
        <f>_xll.qlSimpleQuote(E44,,PriceTickValue,Permanent,Trigger,ObjectOverwrite)</f>
        <v>USDFUT3MM2_Quote#0000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M2</v>
      </c>
      <c r="N44" s="268">
        <v>44727</v>
      </c>
      <c r="O44" s="197" t="str">
        <v>EDM2</v>
      </c>
      <c r="P44" s="267">
        <v>44725</v>
      </c>
      <c r="Q44" s="197">
        <v>96.174999999999997</v>
      </c>
      <c r="R44" s="197">
        <v>96.224999999999994</v>
      </c>
      <c r="S44" s="197">
        <v>0</v>
      </c>
      <c r="T44" s="197">
        <v>96.194999999999993</v>
      </c>
      <c r="U44" s="201">
        <f>_xll.qlMidSafe(Q44,R44,Trigger)</f>
        <v>96.199999999999989</v>
      </c>
      <c r="V44" s="199"/>
      <c r="W44" s="266">
        <v>95.835000000000008</v>
      </c>
      <c r="X44" s="199"/>
      <c r="Y44" s="265">
        <v>96.199999999999989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5.0000000000011363E-4</v>
      </c>
      <c r="AH44" s="119"/>
      <c r="AI44" s="118">
        <v>39</v>
      </c>
      <c r="AJ44" s="116" t="b">
        <v>1</v>
      </c>
      <c r="AK44" s="116" t="str">
        <v>M2</v>
      </c>
      <c r="AL44" s="190" t="str">
        <f t="shared" si="2"/>
        <v>USDFUT3MM2ConvAdj_Quote</v>
      </c>
      <c r="AM44" s="189" t="str">
        <f>_xll.qlFuturesConvAdjustmentQuote(AL44,IborIndex,AK44,F44,Volatility,MeanReversion,Permanent,AND(ISERROR(Z44),ISERROR(FuturesHWConvAdj!Q43:Q44)),ObjectOverwrite)</f>
        <v>USDFUT3MM2ConvAdj_Quote#0031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U2</v>
      </c>
      <c r="E45" s="115" t="str">
        <f t="shared" si="3"/>
        <v>USDFUT3MU2_Quote</v>
      </c>
      <c r="F45" s="114" t="str">
        <f>_xll.qlSimpleQuote(E45,,PriceTickValue,Permanent,Trigger,ObjectOverwrite)</f>
        <v>USDFUT3MU2_Quote#0000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U2</v>
      </c>
      <c r="N45" s="268">
        <v>44825</v>
      </c>
      <c r="O45" s="197" t="str">
        <v>EDU2</v>
      </c>
      <c r="P45" s="267">
        <v>44823</v>
      </c>
      <c r="Q45" s="197">
        <v>96.155000000000001</v>
      </c>
      <c r="R45" s="197">
        <v>96.194999999999993</v>
      </c>
      <c r="S45" s="197">
        <v>0</v>
      </c>
      <c r="T45" s="197">
        <v>96.165000000000006</v>
      </c>
      <c r="U45" s="201">
        <f>_xll.qlMidSafe(Q45,R45,Trigger)</f>
        <v>96.174999999999997</v>
      </c>
      <c r="V45" s="199"/>
      <c r="W45" s="266">
        <v>95.807500000000005</v>
      </c>
      <c r="X45" s="199"/>
      <c r="Y45" s="265">
        <v>96.174999999999997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3.9999999999992044E-4</v>
      </c>
      <c r="AH45" s="119"/>
      <c r="AI45" s="118">
        <v>40</v>
      </c>
      <c r="AJ45" s="116" t="b">
        <v>1</v>
      </c>
      <c r="AK45" s="116" t="str">
        <v>U2</v>
      </c>
      <c r="AL45" s="190" t="str">
        <f t="shared" si="2"/>
        <v>USDFUT3MU2ConvAdj_Quote</v>
      </c>
      <c r="AM45" s="189" t="str">
        <f>_xll.qlFuturesConvAdjustmentQuote(AL45,IborIndex,AK45,F45,Volatility,MeanReversion,Permanent,AND(ISERROR(Z45),ISERROR(FuturesHWConvAdj!Q44:Q45)),ObjectOverwrite)</f>
        <v>USDFUT3MU2ConvAdj_Quote#0031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Z2</v>
      </c>
      <c r="E46" s="115" t="str">
        <f t="shared" si="3"/>
        <v>USDFUT3MZ2_Quote</v>
      </c>
      <c r="F46" s="114" t="str">
        <f>_xll.qlSimpleQuote(E46,,PriceTickValue,Permanent,Trigger,ObjectOverwrite)</f>
        <v>USDFUT3MZ2_Quote#0000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Z2</v>
      </c>
      <c r="N46" s="268">
        <v>44916</v>
      </c>
      <c r="O46" s="197" t="str">
        <v>EDZ2</v>
      </c>
      <c r="P46" s="267">
        <v>44914</v>
      </c>
      <c r="Q46" s="197">
        <v>96.11</v>
      </c>
      <c r="R46" s="197">
        <v>96.165000000000006</v>
      </c>
      <c r="S46" s="197">
        <v>0</v>
      </c>
      <c r="T46" s="197">
        <v>96.13</v>
      </c>
      <c r="U46" s="201">
        <f>_xll.qlMidSafe(Q46,R46,Trigger)</f>
        <v>96.137500000000003</v>
      </c>
      <c r="V46" s="199"/>
      <c r="W46" s="266">
        <v>95.772500000000008</v>
      </c>
      <c r="X46" s="199"/>
      <c r="Y46" s="265">
        <v>96.137500000000003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5.5000000000006823E-4</v>
      </c>
      <c r="AH46" s="119"/>
      <c r="AI46" s="118">
        <v>41</v>
      </c>
      <c r="AJ46" s="116" t="b">
        <v>1</v>
      </c>
      <c r="AK46" s="116" t="str">
        <v>Z2</v>
      </c>
      <c r="AL46" s="190" t="str">
        <f t="shared" si="2"/>
        <v>USDFUT3MZ2ConvAdj_Quote</v>
      </c>
      <c r="AM46" s="189" t="str">
        <f>_xll.qlFuturesConvAdjustmentQuote(AL46,IborIndex,AK46,F46,Volatility,MeanReversion,Permanent,AND(ISERROR(Z46),ISERROR(FuturesHWConvAdj!Q45:Q46)),ObjectOverwrite)</f>
        <v>USDFUT3MZ2ConvAdj_Quote#0031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H3</v>
      </c>
      <c r="E47" s="115" t="str">
        <f t="shared" si="3"/>
        <v>USDFUT3MH3_Quote</v>
      </c>
      <c r="F47" s="114" t="str">
        <f>_xll.qlSimpleQuote(E47,,PriceTickValue,Permanent,Trigger,ObjectOverwrite)</f>
        <v>USDFUT3MH3_Quote#0000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H3</v>
      </c>
      <c r="N47" s="261">
        <v>45000</v>
      </c>
      <c r="O47" s="210" t="str">
        <v>EDH3</v>
      </c>
      <c r="P47" s="260">
        <v>44998</v>
      </c>
      <c r="Q47" s="210">
        <v>96.094999999999999</v>
      </c>
      <c r="R47" s="210">
        <v>96.15</v>
      </c>
      <c r="S47" s="210">
        <v>0</v>
      </c>
      <c r="T47" s="210">
        <v>96.105000000000004</v>
      </c>
      <c r="U47" s="213">
        <f>_xll.qlMidSafe(Q47,R47,Trigger)</f>
        <v>96.122500000000002</v>
      </c>
      <c r="V47" s="199"/>
      <c r="W47" s="259">
        <v>95.75</v>
      </c>
      <c r="X47" s="199"/>
      <c r="Y47" s="258">
        <v>96.122500000000002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5.5000000000006823E-4</v>
      </c>
      <c r="AH47" s="119"/>
      <c r="AI47" s="118">
        <v>42</v>
      </c>
      <c r="AJ47" s="116" t="b">
        <v>1</v>
      </c>
      <c r="AK47" s="116" t="str">
        <v>H3</v>
      </c>
      <c r="AL47" s="190" t="str">
        <f t="shared" si="2"/>
        <v>USDFUT3MH3ConvAdj_Quote</v>
      </c>
      <c r="AM47" s="189" t="str">
        <f>_xll.qlFuturesConvAdjustmentQuote(AL47,IborIndex,AK47,F47,Volatility,MeanReversion,Permanent,AND(ISERROR(Z47),ISERROR(FuturesHWConvAdj!Q46:Q47)),ObjectOverwrite)</f>
        <v>USDFUT3MH3ConvAdj_Quote#0031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V4</v>
      </c>
      <c r="E3" s="115" t="str">
        <f t="shared" ref="E3:E34" si="0">Currency&amp;$D$1&amp;$E$1&amp;$D3&amp;QuoteSuffix</f>
        <v>USDIMMFRA6MV4_Quote</v>
      </c>
      <c r="F3" s="121" t="str">
        <f>_xll.qlSimpleQuote(E3,,PriceTickValue,Permanent,Trigger,ObjectOverwrite)</f>
        <v>USDIMMFRA6MV4_Quote#0000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X4</v>
      </c>
      <c r="E4" s="115" t="str">
        <f t="shared" si="0"/>
        <v>USDIMMFRA6MX4_Quote</v>
      </c>
      <c r="F4" s="114" t="str">
        <f>_xll.qlSimpleQuote(E4,,PriceTickValue,Permanent,Trigger,ObjectOverwrite)</f>
        <v>USDIMMFRA6MX4_Quote#0000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Z4</v>
      </c>
      <c r="E5" s="115" t="str">
        <f t="shared" si="0"/>
        <v>USDIMMFRA6MZ4_Quote</v>
      </c>
      <c r="F5" s="114" t="str">
        <f>_xll.qlSimpleQuote(E5,,PriceTickValue,Permanent,Trigger,ObjectOverwrite)</f>
        <v>USDIMMFRA6MZ4_Quote#0000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F5</v>
      </c>
      <c r="E6" s="115" t="str">
        <f t="shared" si="0"/>
        <v>USDIMMFRA6MF5_Quote</v>
      </c>
      <c r="F6" s="114" t="str">
        <f>_xll.qlSimpleQuote(E6,,PriceTickValue,Permanent,Trigger,ObjectOverwrite)</f>
        <v>USDIMMFRA6MF5_Quote#0000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G5</v>
      </c>
      <c r="E7" s="115" t="str">
        <f t="shared" si="0"/>
        <v>USDIMMFRA6MG5_Quote</v>
      </c>
      <c r="F7" s="114" t="str">
        <f>_xll.qlSimpleQuote(E7,,PriceTickValue,Permanent,Trigger,ObjectOverwrite)</f>
        <v>USDIMMFRA6MG5_Quote#0000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H5</v>
      </c>
      <c r="E8" s="115" t="str">
        <f t="shared" si="0"/>
        <v>USDIMMFRA6MH5_Quote</v>
      </c>
      <c r="F8" s="114" t="str">
        <f>_xll.qlSimpleQuote(E8,,PriceTickValue,Permanent,Trigger,ObjectOverwrite)</f>
        <v>USDIMMFRA6MH5_Quote#0000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J5</v>
      </c>
      <c r="E9" s="115" t="str">
        <f t="shared" si="0"/>
        <v>USDIMMFRA6MJ5_Quote</v>
      </c>
      <c r="F9" s="114" t="str">
        <f>_xll.qlSimpleQuote(E9,,PriceTickValue,Permanent,Trigger,ObjectOverwrite)</f>
        <v>USDIMMFRA6MJ5_Quote#0000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K5</v>
      </c>
      <c r="E10" s="115" t="str">
        <f t="shared" si="0"/>
        <v>USDIMMFRA6MK5_Quote</v>
      </c>
      <c r="F10" s="114" t="str">
        <f>_xll.qlSimpleQuote(E10,,PriceTickValue,Permanent,Trigger,ObjectOverwrite)</f>
        <v>USDIMMFRA6MK5_Quote#0000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M5</v>
      </c>
      <c r="E11" s="115" t="str">
        <f t="shared" si="0"/>
        <v>USDIMMFRA6MM5_Quote</v>
      </c>
      <c r="F11" s="114" t="str">
        <f>_xll.qlSimpleQuote(E11,,PriceTickValue,Permanent,Trigger,ObjectOverwrite)</f>
        <v>USDIMMFRA6MM5_Quote#0000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N5</v>
      </c>
      <c r="E12" s="115" t="str">
        <f t="shared" si="0"/>
        <v>USDIMMFRA6MN5_Quote</v>
      </c>
      <c r="F12" s="114" t="str">
        <f>_xll.qlSimpleQuote(E12,,PriceTickValue,Permanent,Trigger,ObjectOverwrite)</f>
        <v>USDIMMFRA6MN5_Quote#0000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Q5</v>
      </c>
      <c r="E13" s="115" t="str">
        <f t="shared" si="0"/>
        <v>USDIMMFRA6MQ5_Quote</v>
      </c>
      <c r="F13" s="114" t="str">
        <f>_xll.qlSimpleQuote(E13,,PriceTickValue,Permanent,Trigger,ObjectOverwrite)</f>
        <v>USDIMMFRA6MQ5_Quote#0000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U5</v>
      </c>
      <c r="E14" s="115" t="str">
        <f t="shared" si="0"/>
        <v>USDIMMFRA6MU5_Quote</v>
      </c>
      <c r="F14" s="114" t="str">
        <f>_xll.qlSimpleQuote(E14,,PriceTickValue,Permanent,Trigger,ObjectOverwrite)</f>
        <v>USDIMMFRA6MU5_Quote#0000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V5</v>
      </c>
      <c r="E15" s="115" t="str">
        <f t="shared" si="0"/>
        <v>USDIMMFRA6MV5_Quote</v>
      </c>
      <c r="F15" s="114" t="str">
        <f>_xll.qlSimpleQuote(E15,,PriceTickValue,Permanent,Trigger,ObjectOverwrite)</f>
        <v>USDIMMFRA6MV5_Quote#0000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X5</v>
      </c>
      <c r="E16" s="115" t="str">
        <f t="shared" si="0"/>
        <v>USDIMMFRA6MX5_Quote</v>
      </c>
      <c r="F16" s="114" t="str">
        <f>_xll.qlSimpleQuote(E16,,PriceTickValue,Permanent,Trigger,ObjectOverwrite)</f>
        <v>USDIMMFRA6MX5_Quote#0000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Z5</v>
      </c>
      <c r="E17" s="115" t="str">
        <f t="shared" si="0"/>
        <v>USDIMMFRA6MZ5_Quote</v>
      </c>
      <c r="F17" s="114" t="str">
        <f>_xll.qlSimpleQuote(E17,,PriceTickValue,Permanent,Trigger,ObjectOverwrite)</f>
        <v>USDIMMFRA6MZ5_Quote#0000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F6</v>
      </c>
      <c r="E18" s="115" t="str">
        <f t="shared" si="0"/>
        <v>USDIMMFRA6MF6_Quote</v>
      </c>
      <c r="F18" s="114" t="str">
        <f>_xll.qlSimpleQuote(E18,,PriceTickValue,Permanent,Trigger,ObjectOverwrite)</f>
        <v>USDIMMFRA6MF6_Quote#0000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G6</v>
      </c>
      <c r="E19" s="115" t="str">
        <f t="shared" si="0"/>
        <v>USDIMMFRA6MG6_Quote</v>
      </c>
      <c r="F19" s="114" t="str">
        <f>_xll.qlSimpleQuote(E19,,PriceTickValue,Permanent,Trigger,ObjectOverwrite)</f>
        <v>USDIMMFRA6MG6_Quote#0000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H6</v>
      </c>
      <c r="E20" s="115" t="str">
        <f t="shared" si="0"/>
        <v>USDIMMFRA6MH6_Quote</v>
      </c>
      <c r="F20" s="114" t="str">
        <f>_xll.qlSimpleQuote(E20,,PriceTickValue,Permanent,Trigger,ObjectOverwrite)</f>
        <v>USDIMMFRA6MH6_Quote#0000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J6</v>
      </c>
      <c r="E21" s="115" t="str">
        <f t="shared" si="0"/>
        <v>USDIMMFRA6MJ6_Quote</v>
      </c>
      <c r="F21" s="114" t="str">
        <f>_xll.qlSimpleQuote(E21,,PriceTickValue,Permanent,Trigger,ObjectOverwrite)</f>
        <v>USDIMMFRA6MJ6_Quote#0000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K6</v>
      </c>
      <c r="E22" s="115" t="str">
        <f t="shared" si="0"/>
        <v>USDIMMFRA6MK6_Quote</v>
      </c>
      <c r="F22" s="114" t="str">
        <f>_xll.qlSimpleQuote(E22,,PriceTickValue,Permanent,Trigger,ObjectOverwrite)</f>
        <v>USDIMMFRA6MK6_Quote#0000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M6</v>
      </c>
      <c r="E23" s="115" t="str">
        <f t="shared" si="0"/>
        <v>USDIMMFRA6MM6_Quote</v>
      </c>
      <c r="F23" s="114" t="str">
        <f>_xll.qlSimpleQuote(E23,,PriceTickValue,Permanent,Trigger,ObjectOverwrite)</f>
        <v>USDIMMFRA6MM6_Quote#0000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N6</v>
      </c>
      <c r="E24" s="115" t="str">
        <f t="shared" si="0"/>
        <v>USDIMMFRA6MN6_Quote</v>
      </c>
      <c r="F24" s="114" t="str">
        <f>_xll.qlSimpleQuote(E24,,PriceTickValue,Permanent,Trigger,ObjectOverwrite)</f>
        <v>USDIMMFRA6MN6_Quote#0000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Q6</v>
      </c>
      <c r="E25" s="115" t="str">
        <f t="shared" si="0"/>
        <v>USDIMMFRA6MQ6_Quote</v>
      </c>
      <c r="F25" s="114" t="str">
        <f>_xll.qlSimpleQuote(E25,,PriceTickValue,Permanent,Trigger,ObjectOverwrite)</f>
        <v>USDIMMFRA6MQ6_Quote#0000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U6</v>
      </c>
      <c r="E26" s="115" t="str">
        <f t="shared" si="0"/>
        <v>USDIMMFRA6MU6_Quote</v>
      </c>
      <c r="F26" s="114" t="str">
        <f>_xll.qlSimpleQuote(E26,,PriceTickValue,Permanent,Trigger,ObjectOverwrite)</f>
        <v>USDIMMFRA6MU6_Quote#0000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V6</v>
      </c>
      <c r="E27" s="115" t="str">
        <f t="shared" si="0"/>
        <v>USDIMMFRA6MV6_Quote</v>
      </c>
      <c r="F27" s="114" t="str">
        <f>_xll.qlSimpleQuote(E27,,PriceTickValue,Permanent,Trigger,ObjectOverwrite)</f>
        <v>USDIMMFRA6MV6_Quote#0000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X6</v>
      </c>
      <c r="E28" s="115" t="str">
        <f t="shared" si="0"/>
        <v>USDIMMFRA6MX6_Quote</v>
      </c>
      <c r="F28" s="114" t="str">
        <f>_xll.qlSimpleQuote(E28,,PriceTickValue,Permanent,Trigger,ObjectOverwrite)</f>
        <v>USDIMMFRA6MX6_Quote#0000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Z6</v>
      </c>
      <c r="E29" s="115" t="str">
        <f t="shared" si="0"/>
        <v>USDIMMFRA6MZ6_Quote</v>
      </c>
      <c r="F29" s="114" t="str">
        <f>_xll.qlSimpleQuote(E29,,PriceTickValue,Permanent,Trigger,ObjectOverwrite)</f>
        <v>USDIMMFRA6MZ6_Quote#0000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F7</v>
      </c>
      <c r="E30" s="115" t="str">
        <f t="shared" si="0"/>
        <v>USDIMMFRA6MF7_Quote</v>
      </c>
      <c r="F30" s="114" t="str">
        <f>_xll.qlSimpleQuote(E30,,PriceTickValue,Permanent,Trigger,ObjectOverwrite)</f>
        <v>USDIMMFRA6MF7_Quote#0000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G7</v>
      </c>
      <c r="E31" s="115" t="str">
        <f t="shared" si="0"/>
        <v>USDIMMFRA6MG7_Quote</v>
      </c>
      <c r="F31" s="114" t="str">
        <f>_xll.qlSimpleQuote(E31,,PriceTickValue,Permanent,Trigger,ObjectOverwrite)</f>
        <v>USDIMMFRA6MG7_Quote#0000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H7</v>
      </c>
      <c r="E32" s="115" t="str">
        <f t="shared" si="0"/>
        <v>USDIMMFRA6MH7_Quote</v>
      </c>
      <c r="F32" s="114" t="str">
        <f>_xll.qlSimpleQuote(E32,,PriceTickValue,Permanent,Trigger,ObjectOverwrite)</f>
        <v>USDIMMFRA6MH7_Quote#0000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J7</v>
      </c>
      <c r="E33" s="115" t="str">
        <f t="shared" si="0"/>
        <v>USDIMMFRA6MJ7_Quote</v>
      </c>
      <c r="F33" s="114" t="str">
        <f>_xll.qlSimpleQuote(E33,,PriceTickValue,Permanent,Trigger,ObjectOverwrite)</f>
        <v>USDIMMFRA6MJ7_Quote#0000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K7</v>
      </c>
      <c r="E34" s="115" t="str">
        <f t="shared" si="0"/>
        <v>USDIMMFRA6MK7_Quote</v>
      </c>
      <c r="F34" s="114" t="str">
        <f>_xll.qlSimpleQuote(E34,,PriceTickValue,Permanent,Trigger,ObjectOverwrite)</f>
        <v>USDIMMFRA6MK7_Quote#0000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M7</v>
      </c>
      <c r="E35" s="115" t="str">
        <f t="shared" ref="E35:E66" si="1">Currency&amp;$D$1&amp;$E$1&amp;$D35&amp;QuoteSuffix</f>
        <v>USDIMMFRA6MM7_Quote</v>
      </c>
      <c r="F35" s="114" t="str">
        <f>_xll.qlSimpleQuote(E35,,PriceTickValue,Permanent,Trigger,ObjectOverwrite)</f>
        <v>USDIMMFRA6MM7_Quote#0000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N7</v>
      </c>
      <c r="E36" s="115" t="str">
        <f t="shared" si="1"/>
        <v>USDIMMFRA6MN7_Quote</v>
      </c>
      <c r="F36" s="114" t="str">
        <f>_xll.qlSimpleQuote(E36,,PriceTickValue,Permanent,Trigger,ObjectOverwrite)</f>
        <v>USDIMMFRA6MN7_Quote#0000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Q7</v>
      </c>
      <c r="E37" s="115" t="str">
        <f t="shared" si="1"/>
        <v>USDIMMFRA6MQ7_Quote</v>
      </c>
      <c r="F37" s="114" t="str">
        <f>_xll.qlSimpleQuote(E37,,PriceTickValue,Permanent,Trigger,ObjectOverwrite)</f>
        <v>USDIMMFRA6MQ7_Quote#0000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U7</v>
      </c>
      <c r="E38" s="115" t="str">
        <f t="shared" si="1"/>
        <v>USDIMMFRA6MU7_Quote</v>
      </c>
      <c r="F38" s="114" t="str">
        <f>_xll.qlSimpleQuote(E38,,PriceTickValue,Permanent,Trigger,ObjectOverwrite)</f>
        <v>USDIMMFRA6MU7_Quote#0000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V7</v>
      </c>
      <c r="E39" s="115" t="str">
        <f t="shared" si="1"/>
        <v>USDIMMFRA6MV7_Quote</v>
      </c>
      <c r="F39" s="114" t="str">
        <f>_xll.qlSimpleQuote(E39,,PriceTickValue,Permanent,Trigger,ObjectOverwrite)</f>
        <v>USDIMMFRA6MV7_Quote#0000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X7</v>
      </c>
      <c r="E40" s="115" t="str">
        <f t="shared" si="1"/>
        <v>USDIMMFRA6MX7_Quote</v>
      </c>
      <c r="F40" s="114" t="str">
        <f>_xll.qlSimpleQuote(E40,,PriceTickValue,Permanent,Trigger,ObjectOverwrite)</f>
        <v>USDIMMFRA6MX7_Quote#0000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Z7</v>
      </c>
      <c r="E41" s="115" t="str">
        <f t="shared" si="1"/>
        <v>USDIMMFRA6MZ7_Quote</v>
      </c>
      <c r="F41" s="114" t="str">
        <f>_xll.qlSimpleQuote(E41,,PriceTickValue,Permanent,Trigger,ObjectOverwrite)</f>
        <v>USDIMMFRA6MZ7_Quote#0000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F8</v>
      </c>
      <c r="E42" s="115" t="str">
        <f t="shared" si="1"/>
        <v>USDIMMFRA6MF8_Quote</v>
      </c>
      <c r="F42" s="114" t="str">
        <f>_xll.qlSimpleQuote(E42,,PriceTickValue,Permanent,Trigger,ObjectOverwrite)</f>
        <v>USDIMMFRA6MF8_Quote#0000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G8</v>
      </c>
      <c r="E43" s="115" t="str">
        <f t="shared" si="1"/>
        <v>USDIMMFRA6MG8_Quote</v>
      </c>
      <c r="F43" s="114" t="str">
        <f>_xll.qlSimpleQuote(E43,,PriceTickValue,Permanent,Trigger,ObjectOverwrite)</f>
        <v>USDIMMFRA6MG8_Quote#0000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H8</v>
      </c>
      <c r="E44" s="115" t="str">
        <f t="shared" si="1"/>
        <v>USDIMMFRA6MH8_Quote</v>
      </c>
      <c r="F44" s="114" t="str">
        <f>_xll.qlSimpleQuote(E44,,PriceTickValue,Permanent,Trigger,ObjectOverwrite)</f>
        <v>USDIMMFRA6MH8_Quote#0000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J8</v>
      </c>
      <c r="E45" s="115" t="str">
        <f t="shared" si="1"/>
        <v>USDIMMFRA6MJ8_Quote</v>
      </c>
      <c r="F45" s="114" t="str">
        <f>_xll.qlSimpleQuote(E45,,PriceTickValue,Permanent,Trigger,ObjectOverwrite)</f>
        <v>USDIMMFRA6MJ8_Quote#0000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K8</v>
      </c>
      <c r="E46" s="115" t="str">
        <f t="shared" si="1"/>
        <v>USDIMMFRA6MK8_Quote</v>
      </c>
      <c r="F46" s="114" t="str">
        <f>_xll.qlSimpleQuote(E46,,PriceTickValue,Permanent,Trigger,ObjectOverwrite)</f>
        <v>USDIMMFRA6MK8_Quote#0000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M8</v>
      </c>
      <c r="E47" s="115" t="str">
        <f t="shared" si="1"/>
        <v>USDIMMFRA6MM8_Quote</v>
      </c>
      <c r="F47" s="114" t="str">
        <f>_xll.qlSimpleQuote(E47,,PriceTickValue,Permanent,Trigger,ObjectOverwrite)</f>
        <v>USDIMMFRA6MM8_Quote#0000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N8</v>
      </c>
      <c r="E48" s="115" t="str">
        <f t="shared" si="1"/>
        <v>USDIMMFRA6MN8_Quote</v>
      </c>
      <c r="F48" s="114" t="str">
        <f>_xll.qlSimpleQuote(E48,,PriceTickValue,Permanent,Trigger,ObjectOverwrite)</f>
        <v>USDIMMFRA6MN8_Quote#0000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Q8</v>
      </c>
      <c r="E49" s="115" t="str">
        <f t="shared" si="1"/>
        <v>USDIMMFRA6MQ8_Quote</v>
      </c>
      <c r="F49" s="114" t="str">
        <f>_xll.qlSimpleQuote(E49,,PriceTickValue,Permanent,Trigger,ObjectOverwrite)</f>
        <v>USDIMMFRA6MQ8_Quote#0000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U8</v>
      </c>
      <c r="E50" s="115" t="str">
        <f t="shared" si="1"/>
        <v>USDIMMFRA6MU8_Quote</v>
      </c>
      <c r="F50" s="114" t="str">
        <f>_xll.qlSimpleQuote(E50,,PriceTickValue,Permanent,Trigger,ObjectOverwrite)</f>
        <v>USDIMMFRA6MU8_Quote#0000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V8</v>
      </c>
      <c r="E51" s="115" t="str">
        <f t="shared" si="1"/>
        <v>USDIMMFRA6MV8_Quote</v>
      </c>
      <c r="F51" s="114" t="str">
        <f>_xll.qlSimpleQuote(E51,,PriceTickValue,Permanent,Trigger,ObjectOverwrite)</f>
        <v>USDIMMFRA6MV8_Quote#0000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X8</v>
      </c>
      <c r="E52" s="115" t="str">
        <f t="shared" si="1"/>
        <v>USDIMMFRA6MX8_Quote</v>
      </c>
      <c r="F52" s="114" t="str">
        <f>_xll.qlSimpleQuote(E52,,PriceTickValue,Permanent,Trigger,ObjectOverwrite)</f>
        <v>USDIMMFRA6MX8_Quote#0000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Z8</v>
      </c>
      <c r="E53" s="115" t="str">
        <f t="shared" si="1"/>
        <v>USDIMMFRA6MZ8_Quote</v>
      </c>
      <c r="F53" s="114" t="str">
        <f>_xll.qlSimpleQuote(E53,,PriceTickValue,Permanent,Trigger,ObjectOverwrite)</f>
        <v>USDIMMFRA6MZ8_Quote#0000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F9</v>
      </c>
      <c r="E54" s="115" t="str">
        <f t="shared" si="1"/>
        <v>USDIMMFRA6MF9_Quote</v>
      </c>
      <c r="F54" s="114" t="str">
        <f>_xll.qlSimpleQuote(E54,,PriceTickValue,Permanent,Trigger,ObjectOverwrite)</f>
        <v>USDIMMFRA6MF9_Quote#0000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G9</v>
      </c>
      <c r="E55" s="115" t="str">
        <f t="shared" si="1"/>
        <v>USDIMMFRA6MG9_Quote</v>
      </c>
      <c r="F55" s="114" t="str">
        <f>_xll.qlSimpleQuote(E55,,PriceTickValue,Permanent,Trigger,ObjectOverwrite)</f>
        <v>USDIMMFRA6MG9_Quote#0000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H9</v>
      </c>
      <c r="E56" s="115" t="str">
        <f t="shared" si="1"/>
        <v>USDIMMFRA6MH9_Quote</v>
      </c>
      <c r="F56" s="114" t="str">
        <f>_xll.qlSimpleQuote(E56,,PriceTickValue,Permanent,Trigger,ObjectOverwrite)</f>
        <v>USDIMMFRA6MH9_Quote#0000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J9</v>
      </c>
      <c r="E57" s="115" t="str">
        <f t="shared" si="1"/>
        <v>USDIMMFRA6MJ9_Quote</v>
      </c>
      <c r="F57" s="114" t="str">
        <f>_xll.qlSimpleQuote(E57,,PriceTickValue,Permanent,Trigger,ObjectOverwrite)</f>
        <v>USDIMMFRA6MJ9_Quote#0000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K9</v>
      </c>
      <c r="E58" s="115" t="str">
        <f t="shared" si="1"/>
        <v>USDIMMFRA6MK9_Quote</v>
      </c>
      <c r="F58" s="114" t="str">
        <f>_xll.qlSimpleQuote(E58,,PriceTickValue,Permanent,Trigger,ObjectOverwrite)</f>
        <v>USDIMMFRA6MK9_Quote#0000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M9</v>
      </c>
      <c r="E59" s="115" t="str">
        <f t="shared" si="1"/>
        <v>USDIMMFRA6MM9_Quote</v>
      </c>
      <c r="F59" s="114" t="str">
        <f>_xll.qlSimpleQuote(E59,,PriceTickValue,Permanent,Trigger,ObjectOverwrite)</f>
        <v>USDIMMFRA6MM9_Quote#0000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N9</v>
      </c>
      <c r="E60" s="115" t="str">
        <f t="shared" si="1"/>
        <v>USDIMMFRA6MN9_Quote</v>
      </c>
      <c r="F60" s="114" t="str">
        <f>_xll.qlSimpleQuote(E60,,PriceTickValue,Permanent,Trigger,ObjectOverwrite)</f>
        <v>USDIMMFRA6MN9_Quote#0000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Q9</v>
      </c>
      <c r="E61" s="115" t="str">
        <f t="shared" si="1"/>
        <v>USDIMMFRA6MQ9_Quote</v>
      </c>
      <c r="F61" s="114" t="str">
        <f>_xll.qlSimpleQuote(E61,,PriceTickValue,Permanent,Trigger,ObjectOverwrite)</f>
        <v>USDIMMFRA6MQ9_Quote#0000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U9</v>
      </c>
      <c r="E62" s="115" t="str">
        <f t="shared" si="1"/>
        <v>USDIMMFRA6MU9_Quote</v>
      </c>
      <c r="F62" s="114" t="str">
        <f>_xll.qlSimpleQuote(E62,,PriceTickValue,Permanent,Trigger,ObjectOverwrite)</f>
        <v>USDIMMFRA6MU9_Quote#0000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V9</v>
      </c>
      <c r="E63" s="115" t="str">
        <f t="shared" si="1"/>
        <v>USDIMMFRA6MV9_Quote</v>
      </c>
      <c r="F63" s="114" t="str">
        <f>_xll.qlSimpleQuote(E63,,PriceTickValue,Permanent,Trigger,ObjectOverwrite)</f>
        <v>USDIMMFRA6MV9_Quote#0000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X9</v>
      </c>
      <c r="E64" s="115" t="str">
        <f t="shared" si="1"/>
        <v>USDIMMFRA6MX9_Quote</v>
      </c>
      <c r="F64" s="114" t="str">
        <f>_xll.qlSimpleQuote(E64,,PriceTickValue,Permanent,Trigger,ObjectOverwrite)</f>
        <v>USDIMMFRA6MX9_Quote#0000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Z9</v>
      </c>
      <c r="E65" s="115" t="str">
        <f t="shared" si="1"/>
        <v>USDIMMFRA6MZ9_Quote</v>
      </c>
      <c r="F65" s="114" t="str">
        <f>_xll.qlSimpleQuote(E65,,PriceTickValue,Permanent,Trigger,ObjectOverwrite)</f>
        <v>USDIMMFRA6MZ9_Quote#0000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F0</v>
      </c>
      <c r="E66" s="115" t="str">
        <f t="shared" si="1"/>
        <v>USDIMMFRA6MF0_Quote</v>
      </c>
      <c r="F66" s="114" t="str">
        <f>_xll.qlSimpleQuote(E66,,PriceTickValue,Permanent,Trigger,ObjectOverwrite)</f>
        <v>USDIMMFRA6MF0_Quote#0000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G0</v>
      </c>
      <c r="E67" s="115" t="str">
        <f t="shared" ref="E67:E98" si="2">Currency&amp;$D$1&amp;$E$1&amp;$D67&amp;QuoteSuffix</f>
        <v>USDIMMFRA6MG0_Quote</v>
      </c>
      <c r="F67" s="114" t="str">
        <f>_xll.qlSimpleQuote(E67,,PriceTickValue,Permanent,Trigger,ObjectOverwrite)</f>
        <v>USDIMMFRA6MG0_Quote#0000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H0</v>
      </c>
      <c r="E68" s="115" t="str">
        <f t="shared" si="2"/>
        <v>USDIMMFRA6MH0_Quote</v>
      </c>
      <c r="F68" s="114" t="str">
        <f>_xll.qlSimpleQuote(E68,,PriceTickValue,Permanent,Trigger,ObjectOverwrite)</f>
        <v>USDIMMFRA6MH0_Quote#0000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J0</v>
      </c>
      <c r="E69" s="115" t="str">
        <f t="shared" si="2"/>
        <v>USDIMMFRA6MJ0_Quote</v>
      </c>
      <c r="F69" s="114" t="str">
        <f>_xll.qlSimpleQuote(E69,,PriceTickValue,Permanent,Trigger,ObjectOverwrite)</f>
        <v>USDIMMFRA6MJ0_Quote#0000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K0</v>
      </c>
      <c r="E70" s="115" t="str">
        <f t="shared" si="2"/>
        <v>USDIMMFRA6MK0_Quote</v>
      </c>
      <c r="F70" s="114" t="str">
        <f>_xll.qlSimpleQuote(E70,,PriceTickValue,Permanent,Trigger,ObjectOverwrite)</f>
        <v>USDIMMFRA6MK0_Quote#0000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M0</v>
      </c>
      <c r="E71" s="115" t="str">
        <f t="shared" si="2"/>
        <v>USDIMMFRA6MM0_Quote</v>
      </c>
      <c r="F71" s="114" t="str">
        <f>_xll.qlSimpleQuote(E71,,PriceTickValue,Permanent,Trigger,ObjectOverwrite)</f>
        <v>USDIMMFRA6MM0_Quote#0000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N0</v>
      </c>
      <c r="E72" s="115" t="str">
        <f t="shared" si="2"/>
        <v>USDIMMFRA6MN0_Quote</v>
      </c>
      <c r="F72" s="114" t="str">
        <f>_xll.qlSimpleQuote(E72,,PriceTickValue,Permanent,Trigger,ObjectOverwrite)</f>
        <v>USDIMMFRA6MN0_Quote#0000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Q0</v>
      </c>
      <c r="E73" s="115" t="str">
        <f t="shared" si="2"/>
        <v>USDIMMFRA6MQ0_Quote</v>
      </c>
      <c r="F73" s="114" t="str">
        <f>_xll.qlSimpleQuote(E73,,PriceTickValue,Permanent,Trigger,ObjectOverwrite)</f>
        <v>USDIMMFRA6MQ0_Quote#0000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U0</v>
      </c>
      <c r="E74" s="115" t="str">
        <f t="shared" si="2"/>
        <v>USDIMMFRA6MU0_Quote</v>
      </c>
      <c r="F74" s="114" t="str">
        <f>_xll.qlSimpleQuote(E74,,PriceTickValue,Permanent,Trigger,ObjectOverwrite)</f>
        <v>USDIMMFRA6MU0_Quote#0000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V0</v>
      </c>
      <c r="E75" s="115" t="str">
        <f t="shared" si="2"/>
        <v>USDIMMFRA6MV0_Quote</v>
      </c>
      <c r="F75" s="114" t="str">
        <f>_xll.qlSimpleQuote(E75,,PriceTickValue,Permanent,Trigger,ObjectOverwrite)</f>
        <v>USDIMMFRA6MV0_Quote#0000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X0</v>
      </c>
      <c r="E76" s="115" t="str">
        <f t="shared" si="2"/>
        <v>USDIMMFRA6MX0_Quote</v>
      </c>
      <c r="F76" s="114" t="str">
        <f>_xll.qlSimpleQuote(E76,,PriceTickValue,Permanent,Trigger,ObjectOverwrite)</f>
        <v>USDIMMFRA6MX0_Quote#0000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Z0</v>
      </c>
      <c r="E77" s="115" t="str">
        <f t="shared" si="2"/>
        <v>USDIMMFRA6MZ0_Quote</v>
      </c>
      <c r="F77" s="114" t="str">
        <f>_xll.qlSimpleQuote(E77,,PriceTickValue,Permanent,Trigger,ObjectOverwrite)</f>
        <v>USDIMMFRA6MZ0_Quote#0000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F1</v>
      </c>
      <c r="E78" s="115" t="str">
        <f t="shared" si="2"/>
        <v>USDIMMFRA6MF1_Quote</v>
      </c>
      <c r="F78" s="114" t="str">
        <f>_xll.qlSimpleQuote(E78,,PriceTickValue,Permanent,Trigger,ObjectOverwrite)</f>
        <v>USDIMMFRA6MF1_Quote#0000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G1</v>
      </c>
      <c r="E79" s="115" t="str">
        <f t="shared" si="2"/>
        <v>USDIMMFRA6MG1_Quote</v>
      </c>
      <c r="F79" s="114" t="str">
        <f>_xll.qlSimpleQuote(E79,,PriceTickValue,Permanent,Trigger,ObjectOverwrite)</f>
        <v>USDIMMFRA6MG1_Quote#0000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H1</v>
      </c>
      <c r="E80" s="115" t="str">
        <f t="shared" si="2"/>
        <v>USDIMMFRA6MH1_Quote</v>
      </c>
      <c r="F80" s="114" t="str">
        <f>_xll.qlSimpleQuote(E80,,PriceTickValue,Permanent,Trigger,ObjectOverwrite)</f>
        <v>USDIMMFRA6MH1_Quote#0000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J1</v>
      </c>
      <c r="E81" s="115" t="str">
        <f t="shared" si="2"/>
        <v>USDIMMFRA6MJ1_Quote</v>
      </c>
      <c r="F81" s="114" t="str">
        <f>_xll.qlSimpleQuote(E81,,PriceTickValue,Permanent,Trigger,ObjectOverwrite)</f>
        <v>USDIMMFRA6MJ1_Quote#0000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K1</v>
      </c>
      <c r="E82" s="115" t="str">
        <f t="shared" si="2"/>
        <v>USDIMMFRA6MK1_Quote</v>
      </c>
      <c r="F82" s="114" t="str">
        <f>_xll.qlSimpleQuote(E82,,PriceTickValue,Permanent,Trigger,ObjectOverwrite)</f>
        <v>USDIMMFRA6MK1_Quote#0000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M1</v>
      </c>
      <c r="E83" s="115" t="str">
        <f t="shared" si="2"/>
        <v>USDIMMFRA6MM1_Quote</v>
      </c>
      <c r="F83" s="114" t="str">
        <f>_xll.qlSimpleQuote(E83,,PriceTickValue,Permanent,Trigger,ObjectOverwrite)</f>
        <v>USDIMMFRA6MM1_Quote#0000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N1</v>
      </c>
      <c r="E84" s="115" t="str">
        <f t="shared" si="2"/>
        <v>USDIMMFRA6MN1_Quote</v>
      </c>
      <c r="F84" s="114" t="str">
        <f>_xll.qlSimpleQuote(E84,,PriceTickValue,Permanent,Trigger,ObjectOverwrite)</f>
        <v>USDIMMFRA6MN1_Quote#0000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Q1</v>
      </c>
      <c r="E85" s="115" t="str">
        <f t="shared" si="2"/>
        <v>USDIMMFRA6MQ1_Quote</v>
      </c>
      <c r="F85" s="114" t="str">
        <f>_xll.qlSimpleQuote(E85,,PriceTickValue,Permanent,Trigger,ObjectOverwrite)</f>
        <v>USDIMMFRA6MQ1_Quote#0000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U1</v>
      </c>
      <c r="E86" s="115" t="str">
        <f t="shared" si="2"/>
        <v>USDIMMFRA6MU1_Quote</v>
      </c>
      <c r="F86" s="114" t="str">
        <f>_xll.qlSimpleQuote(E86,,PriceTickValue,Permanent,Trigger,ObjectOverwrite)</f>
        <v>USDIMMFRA6MU1_Quote#0000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V1</v>
      </c>
      <c r="E87" s="115" t="str">
        <f t="shared" si="2"/>
        <v>USDIMMFRA6MV1_Quote</v>
      </c>
      <c r="F87" s="114" t="str">
        <f>_xll.qlSimpleQuote(E87,,PriceTickValue,Permanent,Trigger,ObjectOverwrite)</f>
        <v>USDIMMFRA6MV1_Quote#0000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X1</v>
      </c>
      <c r="E88" s="115" t="str">
        <f t="shared" si="2"/>
        <v>USDIMMFRA6MX1_Quote</v>
      </c>
      <c r="F88" s="114" t="str">
        <f>_xll.qlSimpleQuote(E88,,PriceTickValue,Permanent,Trigger,ObjectOverwrite)</f>
        <v>USDIMMFRA6MX1_Quote#0000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Z1</v>
      </c>
      <c r="E89" s="115" t="str">
        <f t="shared" si="2"/>
        <v>USDIMMFRA6MZ1_Quote</v>
      </c>
      <c r="F89" s="114" t="str">
        <f>_xll.qlSimpleQuote(E89,,PriceTickValue,Permanent,Trigger,ObjectOverwrite)</f>
        <v>USDIMMFRA6MZ1_Quote#0000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F2</v>
      </c>
      <c r="E90" s="115" t="str">
        <f t="shared" si="2"/>
        <v>USDIMMFRA6MF2_Quote</v>
      </c>
      <c r="F90" s="114" t="str">
        <f>_xll.qlSimpleQuote(E90,,PriceTickValue,Permanent,Trigger,ObjectOverwrite)</f>
        <v>USDIMMFRA6MF2_Quote#0000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G2</v>
      </c>
      <c r="E91" s="115" t="str">
        <f t="shared" si="2"/>
        <v>USDIMMFRA6MG2_Quote</v>
      </c>
      <c r="F91" s="114" t="str">
        <f>_xll.qlSimpleQuote(E91,,PriceTickValue,Permanent,Trigger,ObjectOverwrite)</f>
        <v>USDIMMFRA6MG2_Quote#0000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H2</v>
      </c>
      <c r="E92" s="115" t="str">
        <f t="shared" si="2"/>
        <v>USDIMMFRA6MH2_Quote</v>
      </c>
      <c r="F92" s="114" t="str">
        <f>_xll.qlSimpleQuote(E92,,PriceTickValue,Permanent,Trigger,ObjectOverwrite)</f>
        <v>USDIMMFRA6MH2_Quote#0000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J2</v>
      </c>
      <c r="E93" s="115" t="str">
        <f t="shared" si="2"/>
        <v>USDIMMFRA6MJ2_Quote</v>
      </c>
      <c r="F93" s="114" t="str">
        <f>_xll.qlSimpleQuote(E93,,PriceTickValue,Permanent,Trigger,ObjectOverwrite)</f>
        <v>USDIMMFRA6MJ2_Quote#0000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K2</v>
      </c>
      <c r="E94" s="115" t="str">
        <f t="shared" si="2"/>
        <v>USDIMMFRA6MK2_Quote</v>
      </c>
      <c r="F94" s="114" t="str">
        <f>_xll.qlSimpleQuote(E94,,PriceTickValue,Permanent,Trigger,ObjectOverwrite)</f>
        <v>USDIMMFRA6MK2_Quote#0000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M2</v>
      </c>
      <c r="E95" s="115" t="str">
        <f t="shared" si="2"/>
        <v>USDIMMFRA6MM2_Quote</v>
      </c>
      <c r="F95" s="114" t="str">
        <f>_xll.qlSimpleQuote(E95,,PriceTickValue,Permanent,Trigger,ObjectOverwrite)</f>
        <v>USDIMMFRA6MM2_Quote#0000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N2</v>
      </c>
      <c r="E96" s="115" t="str">
        <f t="shared" si="2"/>
        <v>USDIMMFRA6MN2_Quote</v>
      </c>
      <c r="F96" s="114" t="str">
        <f>_xll.qlSimpleQuote(E96,,PriceTickValue,Permanent,Trigger,ObjectOverwrite)</f>
        <v>USDIMMFRA6MN2_Quote#0000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Q2</v>
      </c>
      <c r="E97" s="115" t="str">
        <f t="shared" si="2"/>
        <v>USDIMMFRA6MQ2_Quote</v>
      </c>
      <c r="F97" s="114" t="str">
        <f>_xll.qlSimpleQuote(E97,,PriceTickValue,Permanent,Trigger,ObjectOverwrite)</f>
        <v>USDIMMFRA6MQ2_Quote#0000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U2</v>
      </c>
      <c r="E98" s="115" t="str">
        <f t="shared" si="2"/>
        <v>USDIMMFRA6MU2_Quote</v>
      </c>
      <c r="F98" s="114" t="str">
        <f>_xll.qlSimpleQuote(E98,,PriceTickValue,Permanent,Trigger,ObjectOverwrite)</f>
        <v>USDIMMFRA6MU2_Quote#0000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V2</v>
      </c>
      <c r="E99" s="115" t="str">
        <f t="shared" ref="E99:E122" si="3">Currency&amp;$D$1&amp;$E$1&amp;$D99&amp;QuoteSuffix</f>
        <v>USDIMMFRA6MV2_Quote</v>
      </c>
      <c r="F99" s="114" t="str">
        <f>_xll.qlSimpleQuote(E99,,PriceTickValue,Permanent,Trigger,ObjectOverwrite)</f>
        <v>USDIMMFRA6MV2_Quote#0000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X2</v>
      </c>
      <c r="E100" s="115" t="str">
        <f t="shared" si="3"/>
        <v>USDIMMFRA6MX2_Quote</v>
      </c>
      <c r="F100" s="114" t="str">
        <f>_xll.qlSimpleQuote(E100,,PriceTickValue,Permanent,Trigger,ObjectOverwrite)</f>
        <v>USDIMMFRA6MX2_Quote#0000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Z2</v>
      </c>
      <c r="E101" s="115" t="str">
        <f t="shared" si="3"/>
        <v>USDIMMFRA6MZ2_Quote</v>
      </c>
      <c r="F101" s="114" t="str">
        <f>_xll.qlSimpleQuote(E101,,PriceTickValue,Permanent,Trigger,ObjectOverwrite)</f>
        <v>USDIMMFRA6MZ2_Quote#0000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F3</v>
      </c>
      <c r="E102" s="115" t="str">
        <f t="shared" si="3"/>
        <v>USDIMMFRA6MF3_Quote</v>
      </c>
      <c r="F102" s="114" t="str">
        <f>_xll.qlSimpleQuote(E102,,PriceTickValue,Permanent,Trigger,ObjectOverwrite)</f>
        <v>USDIMMFRA6MF3_Quote#0000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G3</v>
      </c>
      <c r="E103" s="115" t="str">
        <f t="shared" si="3"/>
        <v>USDIMMFRA6MG3_Quote</v>
      </c>
      <c r="F103" s="114" t="str">
        <f>_xll.qlSimpleQuote(E103,,PriceTickValue,Permanent,Trigger,ObjectOverwrite)</f>
        <v>USDIMMFRA6MG3_Quote#0000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H3</v>
      </c>
      <c r="E104" s="115" t="str">
        <f t="shared" si="3"/>
        <v>USDIMMFRA6MH3_Quote</v>
      </c>
      <c r="F104" s="114" t="str">
        <f>_xll.qlSimpleQuote(E104,,PriceTickValue,Permanent,Trigger,ObjectOverwrite)</f>
        <v>USDIMMFRA6MH3_Quote#0000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J3</v>
      </c>
      <c r="E105" s="115" t="str">
        <f t="shared" si="3"/>
        <v>USDIMMFRA6MJ3_Quote</v>
      </c>
      <c r="F105" s="114" t="str">
        <f>_xll.qlSimpleQuote(E105,,PriceTickValue,Permanent,Trigger,ObjectOverwrite)</f>
        <v>USDIMMFRA6MJ3_Quote#0000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K3</v>
      </c>
      <c r="E106" s="115" t="str">
        <f t="shared" si="3"/>
        <v>USDIMMFRA6MK3_Quote</v>
      </c>
      <c r="F106" s="114" t="str">
        <f>_xll.qlSimpleQuote(E106,,PriceTickValue,Permanent,Trigger,ObjectOverwrite)</f>
        <v>USDIMMFRA6MK3_Quote#0000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M3</v>
      </c>
      <c r="E107" s="115" t="str">
        <f t="shared" si="3"/>
        <v>USDIMMFRA6MM3_Quote</v>
      </c>
      <c r="F107" s="114" t="str">
        <f>_xll.qlSimpleQuote(E107,,PriceTickValue,Permanent,Trigger,ObjectOverwrite)</f>
        <v>USDIMMFRA6MM3_Quote#0000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N3</v>
      </c>
      <c r="E108" s="115" t="str">
        <f t="shared" si="3"/>
        <v>USDIMMFRA6MN3_Quote</v>
      </c>
      <c r="F108" s="114" t="str">
        <f>_xll.qlSimpleQuote(E108,,PriceTickValue,Permanent,Trigger,ObjectOverwrite)</f>
        <v>USDIMMFRA6MN3_Quote#0000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Q3</v>
      </c>
      <c r="E109" s="115" t="str">
        <f t="shared" si="3"/>
        <v>USDIMMFRA6MQ3_Quote</v>
      </c>
      <c r="F109" s="114" t="str">
        <f>_xll.qlSimpleQuote(E109,,PriceTickValue,Permanent,Trigger,ObjectOverwrite)</f>
        <v>USDIMMFRA6MQ3_Quote#0000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U3</v>
      </c>
      <c r="E110" s="115" t="str">
        <f t="shared" si="3"/>
        <v>USDIMMFRA6MU3_Quote</v>
      </c>
      <c r="F110" s="114" t="str">
        <f>_xll.qlSimpleQuote(E110,,PriceTickValue,Permanent,Trigger,ObjectOverwrite)</f>
        <v>USDIMMFRA6MU3_Quote#0000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V3</v>
      </c>
      <c r="E111" s="115" t="str">
        <f t="shared" si="3"/>
        <v>USDIMMFRA6MV3_Quote</v>
      </c>
      <c r="F111" s="114" t="str">
        <f>_xll.qlSimpleQuote(E111,,PriceTickValue,Permanent,Trigger,ObjectOverwrite)</f>
        <v>USDIMMFRA6MV3_Quote#0000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X3</v>
      </c>
      <c r="E112" s="115" t="str">
        <f t="shared" si="3"/>
        <v>USDIMMFRA6MX3_Quote</v>
      </c>
      <c r="F112" s="114" t="str">
        <f>_xll.qlSimpleQuote(E112,,PriceTickValue,Permanent,Trigger,ObjectOverwrite)</f>
        <v>USDIMMFRA6MX3_Quote#0000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Z3</v>
      </c>
      <c r="E113" s="115" t="str">
        <f t="shared" si="3"/>
        <v>USDIMMFRA6MZ3_Quote</v>
      </c>
      <c r="F113" s="114" t="str">
        <f>_xll.qlSimpleQuote(E113,,PriceTickValue,Permanent,Trigger,ObjectOverwrite)</f>
        <v>USDIMMFRA6MZ3_Quote#0000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F4</v>
      </c>
      <c r="E114" s="115" t="str">
        <f t="shared" si="3"/>
        <v>USDIMMFRA6MF4_Quote</v>
      </c>
      <c r="F114" s="114" t="str">
        <f>_xll.qlSimpleQuote(E114,,PriceTickValue,Permanent,Trigger,ObjectOverwrite)</f>
        <v>USDIMMFRA6MF4_Quote#0000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G4</v>
      </c>
      <c r="E115" s="115" t="str">
        <f t="shared" si="3"/>
        <v>USDIMMFRA6MG4_Quote</v>
      </c>
      <c r="F115" s="114" t="str">
        <f>_xll.qlSimpleQuote(E115,,PriceTickValue,Permanent,Trigger,ObjectOverwrite)</f>
        <v>USDIMMFRA6MG4_Quote#0000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H4</v>
      </c>
      <c r="E116" s="115" t="str">
        <f t="shared" si="3"/>
        <v>USDIMMFRA6MH4_Quote</v>
      </c>
      <c r="F116" s="114" t="str">
        <f>_xll.qlSimpleQuote(E116,,PriceTickValue,Permanent,Trigger,ObjectOverwrite)</f>
        <v>USDIMMFRA6MH4_Quote#0000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J4</v>
      </c>
      <c r="E117" s="115" t="str">
        <f t="shared" si="3"/>
        <v>USDIMMFRA6MJ4_Quote</v>
      </c>
      <c r="F117" s="114" t="str">
        <f>_xll.qlSimpleQuote(E117,,PriceTickValue,Permanent,Trigger,ObjectOverwrite)</f>
        <v>USDIMMFRA6MJ4_Quote#0000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K4</v>
      </c>
      <c r="E118" s="115" t="str">
        <f t="shared" si="3"/>
        <v>USDIMMFRA6MK4_Quote</v>
      </c>
      <c r="F118" s="114" t="str">
        <f>_xll.qlSimpleQuote(E118,,PriceTickValue,Permanent,Trigger,ObjectOverwrite)</f>
        <v>USDIMMFRA6MK4_Quote#0000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M4</v>
      </c>
      <c r="E119" s="115" t="str">
        <f t="shared" si="3"/>
        <v>USDIMMFRA6MM4_Quote</v>
      </c>
      <c r="F119" s="114" t="str">
        <f>_xll.qlSimpleQuote(E119,,PriceTickValue,Permanent,Trigger,ObjectOverwrite)</f>
        <v>USDIMMFRA6MM4_Quote#0000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N4</v>
      </c>
      <c r="E120" s="115" t="str">
        <f t="shared" si="3"/>
        <v>USDIMMFRA6MN4_Quote</v>
      </c>
      <c r="F120" s="114" t="str">
        <f>_xll.qlSimpleQuote(E120,,PriceTickValue,Permanent,Trigger,ObjectOverwrite)</f>
        <v>USDIMMFRA6MN4_Quote#0000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Q4</v>
      </c>
      <c r="E121" s="115" t="str">
        <f t="shared" si="3"/>
        <v>USDIMMFRA6MQ4_Quote</v>
      </c>
      <c r="F121" s="114" t="str">
        <f>_xll.qlSimpleQuote(E121,,PriceTickValue,Permanent,Trigger,ObjectOverwrite)</f>
        <v>USDIMMFRA6MQ4_Quote#0000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U4</v>
      </c>
      <c r="E122" s="115" t="str">
        <f t="shared" si="3"/>
        <v>USDIMMFRA6MU4_Quote</v>
      </c>
      <c r="F122" s="114" t="str">
        <f>_xll.qlSimpleQuote(E122,,PriceTickValue,Permanent,Trigger,ObjectOverwrite)</f>
        <v>USDIMMFRA6MU4_Quote#0000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13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Paused at 09:40:37</v>
      </c>
      <c r="I4" s="305" t="s">
        <v>199</v>
      </c>
      <c r="J4" s="296"/>
      <c r="K4" s="517" t="s">
        <v>252</v>
      </c>
      <c r="L4" s="518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63.31</v>
      </c>
      <c r="J5" s="296"/>
      <c r="K5" s="302" t="s">
        <v>251</v>
      </c>
      <c r="L5" s="300">
        <f>I5/100*IF(ISNUMBER(Swap3M4Y),Swap3M4Y/100,Swap6M4Y/100)</f>
        <v>1.0205572000000001E-2</v>
      </c>
      <c r="M5" s="296"/>
      <c r="N5" s="301">
        <v>9.4931500000000005E-3</v>
      </c>
      <c r="O5" s="294"/>
      <c r="P5" s="427">
        <f t="array" ref="P5:P6">QuoteLive</f>
        <v>1.0205572000000001E-2</v>
      </c>
      <c r="Q5" s="300">
        <f>_xll.qlSimpleQuoteSetValue(C5,P5,Trigger)</f>
        <v>6.3310000000017796E-6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21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Paused at 09:40:37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5.7000000000000002E-2</v>
      </c>
      <c r="Q5" s="217">
        <v>8.6999999999999994E-2</v>
      </c>
      <c r="R5" s="217">
        <v>0</v>
      </c>
      <c r="S5" s="217">
        <v>0</v>
      </c>
      <c r="T5" s="219">
        <f>_xll.qlMidEquivalent($P5,$Q5,$R5,$S5)</f>
        <v>7.1999999999999995E-2</v>
      </c>
      <c r="U5" s="199"/>
      <c r="V5" s="218">
        <v>9.5000000000000001E-2</v>
      </c>
      <c r="W5" s="199"/>
      <c r="X5" s="272">
        <f t="array" ref="X5:X58">QuoteLive</f>
        <v>7.1999999999999995E-2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6.5000000000000002E-2</v>
      </c>
      <c r="Q6" s="197">
        <v>9.5000000000000001E-2</v>
      </c>
      <c r="R6" s="197">
        <v>0</v>
      </c>
      <c r="S6" s="197">
        <v>0</v>
      </c>
      <c r="T6" s="201">
        <f>_xll.qlMidEquivalent($P6,$Q6,$R6,$S6)</f>
        <v>0.08</v>
      </c>
      <c r="U6" s="199"/>
      <c r="V6" s="200">
        <v>9.6000000000000002E-2</v>
      </c>
      <c r="W6" s="199"/>
      <c r="X6" s="265">
        <v>0.08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6.7000000000000004E-2</v>
      </c>
      <c r="Q7" s="197">
        <v>9.7000000000000003E-2</v>
      </c>
      <c r="R7" s="197">
        <v>0</v>
      </c>
      <c r="S7" s="197">
        <v>0</v>
      </c>
      <c r="T7" s="201">
        <f>_xll.qlMidEquivalent($P7,$Q7,$R7,$S7)</f>
        <v>8.2000000000000003E-2</v>
      </c>
      <c r="U7" s="199"/>
      <c r="V7" s="200">
        <v>9.6000000000000002E-2</v>
      </c>
      <c r="W7" s="199"/>
      <c r="X7" s="265">
        <v>8.2000000000000003E-2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6.9000000000000006E-2</v>
      </c>
      <c r="Q8" s="197">
        <v>9.9000000000000005E-2</v>
      </c>
      <c r="R8" s="197">
        <v>0</v>
      </c>
      <c r="S8" s="197">
        <v>0</v>
      </c>
      <c r="T8" s="201">
        <f>_xll.qlMidEquivalent($P8,$Q8,$R8,$S8)</f>
        <v>8.4000000000000005E-2</v>
      </c>
      <c r="U8" s="199"/>
      <c r="V8" s="200">
        <v>9.7000000000000003E-2</v>
      </c>
      <c r="W8" s="199"/>
      <c r="X8" s="265">
        <v>8.4000000000000005E-2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7.0999999999999994E-2</v>
      </c>
      <c r="Q9" s="197">
        <v>0.10100000000000001</v>
      </c>
      <c r="R9" s="197">
        <v>0</v>
      </c>
      <c r="S9" s="197">
        <v>0</v>
      </c>
      <c r="T9" s="201">
        <f>_xll.qlMidEquivalent($P9,$Q9,$R9,$S9)</f>
        <v>8.5999999999999993E-2</v>
      </c>
      <c r="U9" s="199"/>
      <c r="V9" s="200">
        <v>9.9000000000000005E-2</v>
      </c>
      <c r="W9" s="199"/>
      <c r="X9" s="265">
        <v>8.5999999999999993E-2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7.2999999999999995E-2</v>
      </c>
      <c r="Q10" s="197">
        <v>0.10299999999999999</v>
      </c>
      <c r="R10" s="197">
        <v>0</v>
      </c>
      <c r="S10" s="197">
        <v>0</v>
      </c>
      <c r="T10" s="201">
        <f>_xll.qlMidEquivalent($P10,$Q10,$R10,$S10)</f>
        <v>8.7999999999999995E-2</v>
      </c>
      <c r="U10" s="199"/>
      <c r="V10" s="200">
        <v>0.10200000000000001</v>
      </c>
      <c r="W10" s="199"/>
      <c r="X10" s="265">
        <v>8.7999999999999995E-2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7.2999999999999995E-2</v>
      </c>
      <c r="Q11" s="197">
        <v>0.10299999999999999</v>
      </c>
      <c r="R11" s="197">
        <v>0</v>
      </c>
      <c r="S11" s="197">
        <v>0</v>
      </c>
      <c r="T11" s="201">
        <f>_xll.qlMidEquivalent($P11,$Q11,$R11,$S11)</f>
        <v>8.7999999999999995E-2</v>
      </c>
      <c r="U11" s="199"/>
      <c r="V11" s="200">
        <v>0.106</v>
      </c>
      <c r="W11" s="199"/>
      <c r="X11" s="265">
        <v>8.7999999999999995E-2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7.4999999999999997E-2</v>
      </c>
      <c r="Q12" s="197">
        <v>0.105</v>
      </c>
      <c r="R12" s="197">
        <v>0</v>
      </c>
      <c r="S12" s="197">
        <v>0</v>
      </c>
      <c r="T12" s="201">
        <f>_xll.qlMidEquivalent($P12,$Q12,$R12,$S12)</f>
        <v>0.09</v>
      </c>
      <c r="U12" s="199"/>
      <c r="V12" s="200">
        <v>0.109</v>
      </c>
      <c r="W12" s="199"/>
      <c r="X12" s="265">
        <v>0.09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0.08</v>
      </c>
      <c r="Q13" s="197">
        <v>0.11</v>
      </c>
      <c r="R13" s="197">
        <v>0</v>
      </c>
      <c r="S13" s="197">
        <v>0</v>
      </c>
      <c r="T13" s="201">
        <f>_xll.qlMidEquivalent($P13,$Q13,$R13,$S13)</f>
        <v>9.5000000000000001E-2</v>
      </c>
      <c r="U13" s="199"/>
      <c r="V13" s="200">
        <v>0.114</v>
      </c>
      <c r="W13" s="199"/>
      <c r="X13" s="265">
        <v>9.5000000000000001E-2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8.7999999999999995E-2</v>
      </c>
      <c r="Q14" s="197">
        <v>0.11799999999999999</v>
      </c>
      <c r="R14" s="197">
        <v>0</v>
      </c>
      <c r="S14" s="197">
        <v>0</v>
      </c>
      <c r="T14" s="201">
        <f>_xll.qlMidEquivalent($P14,$Q14,$R14,$S14)</f>
        <v>0.10299999999999999</v>
      </c>
      <c r="U14" s="199"/>
      <c r="V14" s="200">
        <v>0.11899999999999999</v>
      </c>
      <c r="W14" s="199"/>
      <c r="X14" s="265">
        <v>0.10299999999999999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9.9000000000000005E-2</v>
      </c>
      <c r="Q15" s="197">
        <v>0.129</v>
      </c>
      <c r="R15" s="197">
        <v>0</v>
      </c>
      <c r="S15" s="197">
        <v>0</v>
      </c>
      <c r="T15" s="201">
        <f>_xll.qlMidEquivalent($P15,$Q15,$R15,$S15)</f>
        <v>0.114</v>
      </c>
      <c r="U15" s="199"/>
      <c r="V15" s="200">
        <v>0.125</v>
      </c>
      <c r="W15" s="199"/>
      <c r="X15" s="265">
        <v>0.114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0.113</v>
      </c>
      <c r="Q16" s="197">
        <v>0.14299999999999999</v>
      </c>
      <c r="R16" s="197">
        <v>0</v>
      </c>
      <c r="S16" s="197">
        <v>0</v>
      </c>
      <c r="T16" s="201">
        <f>_xll.qlMidEquivalent($P16,$Q16,$R16,$S16)</f>
        <v>0.128</v>
      </c>
      <c r="U16" s="199"/>
      <c r="V16" s="200">
        <v>0.13</v>
      </c>
      <c r="W16" s="199"/>
      <c r="X16" s="265">
        <v>0.128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0.13400000000000001</v>
      </c>
      <c r="Q17" s="197">
        <v>0.16400000000000001</v>
      </c>
      <c r="R17" s="197">
        <v>0</v>
      </c>
      <c r="S17" s="197">
        <v>0</v>
      </c>
      <c r="T17" s="201">
        <f>_xll.qlMidEquivalent($P17,$Q17,$R17,$S17)</f>
        <v>0.14900000000000002</v>
      </c>
      <c r="U17" s="199"/>
      <c r="V17" s="200">
        <v>0.13800000000000001</v>
      </c>
      <c r="W17" s="199"/>
      <c r="X17" s="265">
        <v>0.14900000000000002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0.158</v>
      </c>
      <c r="Q18" s="197">
        <v>0.188</v>
      </c>
      <c r="R18" s="197">
        <v>0</v>
      </c>
      <c r="S18" s="197">
        <v>0</v>
      </c>
      <c r="T18" s="201">
        <f>_xll.qlMidEquivalent($P18,$Q18,$R18,$S18)</f>
        <v>0.17299999999999999</v>
      </c>
      <c r="U18" s="199"/>
      <c r="V18" s="200">
        <v>0.15000000000000002</v>
      </c>
      <c r="W18" s="199"/>
      <c r="X18" s="265">
        <v>0.17299999999999999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0.182</v>
      </c>
      <c r="Q19" s="197">
        <v>0.21199999999999999</v>
      </c>
      <c r="R19" s="197">
        <v>0</v>
      </c>
      <c r="S19" s="197">
        <v>0</v>
      </c>
      <c r="T19" s="201">
        <f>_xll.qlMidEquivalent($P19,$Q19,$R19,$S19)</f>
        <v>0.19700000000000001</v>
      </c>
      <c r="U19" s="199"/>
      <c r="V19" s="200">
        <v>0.16199999999999998</v>
      </c>
      <c r="W19" s="199"/>
      <c r="X19" s="265">
        <v>0.19700000000000001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0.20899999999999999</v>
      </c>
      <c r="Q20" s="197">
        <v>0.23899999999999999</v>
      </c>
      <c r="R20" s="197">
        <v>0</v>
      </c>
      <c r="S20" s="197">
        <v>0</v>
      </c>
      <c r="T20" s="201">
        <f>_xll.qlMidEquivalent($P20,$Q20,$R20,$S20)</f>
        <v>0.22399999999999998</v>
      </c>
      <c r="U20" s="199"/>
      <c r="V20" s="200">
        <v>0.17699999999999999</v>
      </c>
      <c r="W20" s="199"/>
      <c r="X20" s="265">
        <v>0.22399999999999998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0.24</v>
      </c>
      <c r="Q21" s="197">
        <v>0.27</v>
      </c>
      <c r="R21" s="197">
        <v>0</v>
      </c>
      <c r="S21" s="197">
        <v>0</v>
      </c>
      <c r="T21" s="201">
        <f>_xll.qlMidEquivalent($P21,$Q21,$R21,$S21)</f>
        <v>0.255</v>
      </c>
      <c r="U21" s="199"/>
      <c r="V21" s="200">
        <v>0.19600000000000001</v>
      </c>
      <c r="W21" s="199"/>
      <c r="X21" s="265">
        <v>0.255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0.27</v>
      </c>
      <c r="Q22" s="197">
        <v>0.3</v>
      </c>
      <c r="R22" s="197">
        <v>0</v>
      </c>
      <c r="S22" s="197">
        <v>0</v>
      </c>
      <c r="T22" s="201">
        <f>_xll.qlMidEquivalent($P22,$Q22,$R22,$S22)</f>
        <v>0.28500000000000003</v>
      </c>
      <c r="U22" s="199"/>
      <c r="V22" s="200">
        <v>0.21800000000000003</v>
      </c>
      <c r="W22" s="199"/>
      <c r="X22" s="265">
        <v>0.28500000000000003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0.29899999999999999</v>
      </c>
      <c r="Q23" s="197">
        <v>0.32900000000000001</v>
      </c>
      <c r="R23" s="197">
        <v>0</v>
      </c>
      <c r="S23" s="197">
        <v>0</v>
      </c>
      <c r="T23" s="201">
        <f>_xll.qlMidEquivalent($P23,$Q23,$R23,$S23)</f>
        <v>0.314</v>
      </c>
      <c r="U23" s="199"/>
      <c r="V23" s="200">
        <v>0.23799999999999999</v>
      </c>
      <c r="W23" s="199"/>
      <c r="X23" s="265">
        <v>0.314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0.33300000000000002</v>
      </c>
      <c r="Q24" s="197">
        <v>0.36299999999999999</v>
      </c>
      <c r="R24" s="197">
        <v>0</v>
      </c>
      <c r="S24" s="197">
        <v>0</v>
      </c>
      <c r="T24" s="201">
        <f>_xll.qlMidEquivalent($P24,$Q24,$R24,$S24)</f>
        <v>0.34799999999999998</v>
      </c>
      <c r="U24" s="199"/>
      <c r="V24" s="200">
        <v>0.26400000000000001</v>
      </c>
      <c r="W24" s="199"/>
      <c r="X24" s="265">
        <v>0.34799999999999998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0.36799999999999999</v>
      </c>
      <c r="Q25" s="197">
        <v>0.39800000000000002</v>
      </c>
      <c r="R25" s="197">
        <v>0</v>
      </c>
      <c r="S25" s="197">
        <v>0</v>
      </c>
      <c r="T25" s="201">
        <f>_xll.qlMidEquivalent($P25,$Q25,$R25,$S25)</f>
        <v>0.38300000000000001</v>
      </c>
      <c r="U25" s="199"/>
      <c r="V25" s="200">
        <v>0.28900000000000003</v>
      </c>
      <c r="W25" s="199"/>
      <c r="X25" s="265">
        <v>0.38300000000000001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0.40200000000000002</v>
      </c>
      <c r="Q26" s="197">
        <v>0.432</v>
      </c>
      <c r="R26" s="197">
        <v>0</v>
      </c>
      <c r="S26" s="197">
        <v>0</v>
      </c>
      <c r="T26" s="201">
        <f>_xll.qlMidEquivalent($P26,$Q26,$R26,$S26)</f>
        <v>0.41700000000000004</v>
      </c>
      <c r="U26" s="199"/>
      <c r="V26" s="200">
        <v>0.315</v>
      </c>
      <c r="W26" s="199"/>
      <c r="X26" s="265">
        <v>0.41700000000000004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0.439</v>
      </c>
      <c r="Q27" s="197">
        <v>0.46899999999999997</v>
      </c>
      <c r="R27" s="197">
        <v>0</v>
      </c>
      <c r="S27" s="197">
        <v>0</v>
      </c>
      <c r="T27" s="201">
        <f>_xll.qlMidEquivalent($P27,$Q27,$R27,$S27)</f>
        <v>0.45399999999999996</v>
      </c>
      <c r="U27" s="199"/>
      <c r="V27" s="200">
        <v>0.34499999999999997</v>
      </c>
      <c r="W27" s="199"/>
      <c r="X27" s="265">
        <v>0.45399999999999996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0.47499999999999998</v>
      </c>
      <c r="Q28" s="197">
        <v>0.505</v>
      </c>
      <c r="R28" s="197">
        <v>0</v>
      </c>
      <c r="S28" s="197">
        <v>0</v>
      </c>
      <c r="T28" s="201">
        <f>_xll.qlMidEquivalent($P28,$Q28,$R28,$S28)</f>
        <v>0.49</v>
      </c>
      <c r="U28" s="199"/>
      <c r="V28" s="200">
        <v>0.375</v>
      </c>
      <c r="W28" s="199"/>
      <c r="X28" s="265">
        <v>0.49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0.51100000000000001</v>
      </c>
      <c r="Q29" s="197">
        <v>0.54100000000000004</v>
      </c>
      <c r="R29" s="197">
        <v>0</v>
      </c>
      <c r="S29" s="197">
        <v>0</v>
      </c>
      <c r="T29" s="201">
        <f>_xll.qlMidEquivalent($P29,$Q29,$R29,$S29)</f>
        <v>0.52600000000000002</v>
      </c>
      <c r="U29" s="199"/>
      <c r="V29" s="200">
        <v>0.40500000000000003</v>
      </c>
      <c r="W29" s="199"/>
      <c r="X29" s="265">
        <v>0.52600000000000002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0.55200000000000005</v>
      </c>
      <c r="Q30" s="197">
        <v>0.58199999999999996</v>
      </c>
      <c r="R30" s="197">
        <v>0</v>
      </c>
      <c r="S30" s="197">
        <v>0</v>
      </c>
      <c r="T30" s="201">
        <f>_xll.qlMidEquivalent($P30,$Q30,$R30,$S30)</f>
        <v>0.56699999999999995</v>
      </c>
      <c r="U30" s="199"/>
      <c r="V30" s="200">
        <v>0.436</v>
      </c>
      <c r="W30" s="199"/>
      <c r="X30" s="265">
        <v>0.56699999999999995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0.59</v>
      </c>
      <c r="Q31" s="197">
        <v>0.62</v>
      </c>
      <c r="R31" s="197">
        <v>0</v>
      </c>
      <c r="S31" s="197">
        <v>0</v>
      </c>
      <c r="T31" s="201">
        <f>_xll.qlMidEquivalent($P31,$Q31,$R31,$S31)</f>
        <v>0.60499999999999998</v>
      </c>
      <c r="U31" s="199"/>
      <c r="V31" s="200">
        <v>0.47099999999999997</v>
      </c>
      <c r="W31" s="199"/>
      <c r="X31" s="265">
        <v>0.60499999999999998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0.69399999999999995</v>
      </c>
      <c r="Q32" s="197">
        <v>0.74399999999999999</v>
      </c>
      <c r="R32" s="197">
        <v>0</v>
      </c>
      <c r="S32" s="197">
        <v>0</v>
      </c>
      <c r="T32" s="201">
        <f>_xll.qlMidEquivalent($P32,$Q32,$R32,$S32)</f>
        <v>0.71899999999999997</v>
      </c>
      <c r="U32" s="199"/>
      <c r="V32" s="200">
        <v>0.57499999999999996</v>
      </c>
      <c r="W32" s="199"/>
      <c r="X32" s="265">
        <v>0.71899999999999997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0.81</v>
      </c>
      <c r="Q33" s="197">
        <v>0.86</v>
      </c>
      <c r="R33" s="197">
        <v>0</v>
      </c>
      <c r="S33" s="197">
        <v>0</v>
      </c>
      <c r="T33" s="201">
        <f>_xll.qlMidEquivalent($P33,$Q33,$R33,$S33)</f>
        <v>0.83499999999999996</v>
      </c>
      <c r="U33" s="199"/>
      <c r="V33" s="200">
        <v>0.68399999999999994</v>
      </c>
      <c r="W33" s="199"/>
      <c r="X33" s="265">
        <v>0.83499999999999996</v>
      </c>
      <c r="Y33" s="196">
        <f>_xll.qlSimpleQuoteSetValue(F33,X33/100,Trigger)</f>
        <v>9.9999999999995925E-6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0.92300000000000004</v>
      </c>
      <c r="Q34" s="197">
        <v>0.97299999999999998</v>
      </c>
      <c r="R34" s="197">
        <v>0</v>
      </c>
      <c r="S34" s="197">
        <v>0</v>
      </c>
      <c r="T34" s="201">
        <f>_xll.qlMidEquivalent($P34,$Q34,$R34,$S34)</f>
        <v>0.94799999999999995</v>
      </c>
      <c r="U34" s="199"/>
      <c r="V34" s="200">
        <v>0.79200000000000004</v>
      </c>
      <c r="W34" s="199"/>
      <c r="X34" s="265">
        <v>0.94799999999999995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1.03</v>
      </c>
      <c r="Q35" s="197">
        <v>1.08</v>
      </c>
      <c r="R35" s="197">
        <v>0</v>
      </c>
      <c r="S35" s="197">
        <v>0</v>
      </c>
      <c r="T35" s="201">
        <f>_xll.qlMidEquivalent($P35,$Q35,$R35,$S35)</f>
        <v>1.0550000000000002</v>
      </c>
      <c r="U35" s="199"/>
      <c r="V35" s="200">
        <v>0.89800000000000002</v>
      </c>
      <c r="W35" s="199"/>
      <c r="X35" s="265">
        <v>1.0550000000000002</v>
      </c>
      <c r="Y35" s="196">
        <f>_xll.qlSimpleQuoteSetValue(F35,X35/100,Trigger)</f>
        <v>-9.9999999999978578E-6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1.1319999999999999</v>
      </c>
      <c r="Q36" s="197">
        <v>1.1819999999999999</v>
      </c>
      <c r="R36" s="197">
        <v>0</v>
      </c>
      <c r="S36" s="197">
        <v>0</v>
      </c>
      <c r="T36" s="201">
        <f>_xll.qlMidEquivalent($P36,$Q36,$R36,$S36)</f>
        <v>1.157</v>
      </c>
      <c r="U36" s="199"/>
      <c r="V36" s="200">
        <v>1.0009999999999999</v>
      </c>
      <c r="W36" s="199"/>
      <c r="X36" s="265">
        <v>1.157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1.2210000000000001</v>
      </c>
      <c r="Q37" s="197">
        <v>1.2709999999999999</v>
      </c>
      <c r="R37" s="197">
        <v>0</v>
      </c>
      <c r="S37" s="197">
        <v>0</v>
      </c>
      <c r="T37" s="201">
        <f>_xll.qlMidEquivalent($P37,$Q37,$R37,$S37)</f>
        <v>1.246</v>
      </c>
      <c r="U37" s="199"/>
      <c r="V37" s="200">
        <v>1.1080000000000001</v>
      </c>
      <c r="W37" s="199"/>
      <c r="X37" s="265">
        <v>1.246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1.3169999999999999</v>
      </c>
      <c r="Q38" s="197">
        <v>1.367</v>
      </c>
      <c r="R38" s="197">
        <v>0</v>
      </c>
      <c r="S38" s="197">
        <v>0</v>
      </c>
      <c r="T38" s="201">
        <f>_xll.qlMidEquivalent($P38,$Q38,$R38,$S38)</f>
        <v>1.3420000000000001</v>
      </c>
      <c r="U38" s="199"/>
      <c r="V38" s="200">
        <v>1.1890000000000001</v>
      </c>
      <c r="W38" s="199"/>
      <c r="X38" s="265">
        <v>1.3420000000000001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1.39</v>
      </c>
      <c r="Q39" s="197">
        <v>1.44</v>
      </c>
      <c r="R39" s="197">
        <v>0</v>
      </c>
      <c r="S39" s="197">
        <v>0</v>
      </c>
      <c r="T39" s="201">
        <f>_xll.qlMidEquivalent($P39,$Q39,$R39,$S39)</f>
        <v>1.415</v>
      </c>
      <c r="U39" s="199"/>
      <c r="V39" s="200">
        <v>1.2879999999999998</v>
      </c>
      <c r="W39" s="199"/>
      <c r="X39" s="265">
        <v>1.415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1.478</v>
      </c>
      <c r="Q40" s="197">
        <v>1.528</v>
      </c>
      <c r="R40" s="197">
        <v>0</v>
      </c>
      <c r="S40" s="197">
        <v>0</v>
      </c>
      <c r="T40" s="201">
        <f>_xll.qlMidEquivalent($P40,$Q40,$R40,$S40)</f>
        <v>1.5030000000000001</v>
      </c>
      <c r="U40" s="199"/>
      <c r="V40" s="200">
        <v>1.363</v>
      </c>
      <c r="W40" s="199"/>
      <c r="X40" s="265">
        <v>1.5030000000000001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1.534</v>
      </c>
      <c r="Q41" s="197">
        <v>1.5840000000000001</v>
      </c>
      <c r="R41" s="197">
        <v>0</v>
      </c>
      <c r="S41" s="197">
        <v>0</v>
      </c>
      <c r="T41" s="201">
        <f>_xll.qlMidEquivalent($P41,$Q41,$R41,$S41)</f>
        <v>1.5590000000000002</v>
      </c>
      <c r="U41" s="199"/>
      <c r="V41" s="200">
        <v>1.4529999999999998</v>
      </c>
      <c r="W41" s="199"/>
      <c r="X41" s="265">
        <v>1.5590000000000002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1.6120000000000001</v>
      </c>
      <c r="Q42" s="197">
        <v>1.6619999999999999</v>
      </c>
      <c r="R42" s="197">
        <v>0</v>
      </c>
      <c r="S42" s="197">
        <v>0</v>
      </c>
      <c r="T42" s="201">
        <f>_xll.qlMidEquivalent($P42,$Q42,$R42,$S42)</f>
        <v>1.637</v>
      </c>
      <c r="U42" s="199"/>
      <c r="V42" s="200">
        <v>1.5169999999999999</v>
      </c>
      <c r="W42" s="199"/>
      <c r="X42" s="265">
        <v>1.637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1.6619999999999999</v>
      </c>
      <c r="Q43" s="197">
        <v>1.712</v>
      </c>
      <c r="R43" s="197">
        <v>0</v>
      </c>
      <c r="S43" s="197">
        <v>0</v>
      </c>
      <c r="T43" s="201">
        <f>_xll.qlMidEquivalent($P43,$Q43,$R43,$S43)</f>
        <v>1.6869999999999998</v>
      </c>
      <c r="U43" s="199"/>
      <c r="V43" s="200">
        <v>1.5990000000000002</v>
      </c>
      <c r="W43" s="199"/>
      <c r="X43" s="265">
        <v>1.6869999999999998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1.8720000000000001</v>
      </c>
      <c r="Q44" s="197">
        <v>1.9219999999999999</v>
      </c>
      <c r="R44" s="197">
        <v>0</v>
      </c>
      <c r="S44" s="197">
        <v>0</v>
      </c>
      <c r="T44" s="201">
        <f>_xll.qlMidEquivalent($P44,$Q44,$R44,$S44)</f>
        <v>1.897</v>
      </c>
      <c r="U44" s="199"/>
      <c r="V44" s="200">
        <v>1.8490000000000002</v>
      </c>
      <c r="W44" s="199"/>
      <c r="X44" s="265">
        <v>1.897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2.0419999999999998</v>
      </c>
      <c r="Q45" s="197">
        <v>2.0920000000000001</v>
      </c>
      <c r="R45" s="197">
        <v>0</v>
      </c>
      <c r="S45" s="197">
        <v>0</v>
      </c>
      <c r="T45" s="201">
        <f>_xll.qlMidEquivalent($P45,$Q45,$R45,$S45)</f>
        <v>2.0670000000000002</v>
      </c>
      <c r="U45" s="199"/>
      <c r="V45" s="200">
        <v>2.0549999999999997</v>
      </c>
      <c r="W45" s="199"/>
      <c r="X45" s="265">
        <v>2.0670000000000002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2.1619999999999999</v>
      </c>
      <c r="Q46" s="197">
        <v>2.2120000000000002</v>
      </c>
      <c r="R46" s="197">
        <v>0</v>
      </c>
      <c r="S46" s="197">
        <v>0</v>
      </c>
      <c r="T46" s="201">
        <f>_xll.qlMidEquivalent($P46,$Q46,$R46,$S46)</f>
        <v>2.1870000000000003</v>
      </c>
      <c r="U46" s="199"/>
      <c r="V46" s="200">
        <v>2.2210000000000001</v>
      </c>
      <c r="W46" s="199"/>
      <c r="X46" s="265">
        <v>2.1870000000000003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2.2679999999999998</v>
      </c>
      <c r="Q47" s="197">
        <v>2.3180000000000001</v>
      </c>
      <c r="R47" s="197">
        <v>0</v>
      </c>
      <c r="S47" s="197">
        <v>0</v>
      </c>
      <c r="T47" s="201">
        <f>_xll.qlMidEquivalent($P47,$Q47,$R47,$S47)</f>
        <v>2.2930000000000001</v>
      </c>
      <c r="U47" s="199"/>
      <c r="V47" s="200">
        <v>2.36</v>
      </c>
      <c r="W47" s="199"/>
      <c r="X47" s="265">
        <v>2.2930000000000001</v>
      </c>
      <c r="Y47" s="196">
        <f>_xll.qlSimpleQuoteSetValue(F47,X47/100,Trigger)</f>
        <v>1.0000000000003062E-5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2.3620000000000001</v>
      </c>
      <c r="Q48" s="197">
        <v>2.4119999999999999</v>
      </c>
      <c r="R48" s="197">
        <v>0</v>
      </c>
      <c r="S48" s="197">
        <v>0</v>
      </c>
      <c r="T48" s="201">
        <f>_xll.qlMidEquivalent($P48,$Q48,$R48,$S48)</f>
        <v>2.387</v>
      </c>
      <c r="U48" s="199"/>
      <c r="V48" s="200">
        <v>2.4790000000000001</v>
      </c>
      <c r="W48" s="199"/>
      <c r="X48" s="265">
        <v>2.387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2.5099999999999998</v>
      </c>
      <c r="Q49" s="197">
        <v>2.56</v>
      </c>
      <c r="R49" s="197">
        <v>0</v>
      </c>
      <c r="S49" s="197">
        <v>0</v>
      </c>
      <c r="T49" s="201">
        <f>_xll.qlMidEquivalent($P49,$Q49,$R49,$S49)</f>
        <v>2.5350000000000001</v>
      </c>
      <c r="U49" s="199"/>
      <c r="V49" s="200">
        <v>2.6739999999999999</v>
      </c>
      <c r="W49" s="199"/>
      <c r="X49" s="265">
        <v>2.5350000000000001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2.661</v>
      </c>
      <c r="Q50" s="197">
        <v>2.7109999999999999</v>
      </c>
      <c r="R50" s="197">
        <v>0</v>
      </c>
      <c r="S50" s="197">
        <v>0</v>
      </c>
      <c r="T50" s="201">
        <f>_xll.qlMidEquivalent($P50,$Q50,$R50,$S50)</f>
        <v>2.6859999999999999</v>
      </c>
      <c r="U50" s="199"/>
      <c r="V50" s="200">
        <v>2.8730000000000002</v>
      </c>
      <c r="W50" s="199"/>
      <c r="X50" s="265">
        <v>2.6859999999999999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2.8029999999999999</v>
      </c>
      <c r="Q51" s="197">
        <v>2.8530000000000002</v>
      </c>
      <c r="R51" s="197">
        <v>0</v>
      </c>
      <c r="S51" s="197">
        <v>0</v>
      </c>
      <c r="T51" s="201">
        <f>_xll.qlMidEquivalent($P51,$Q51,$R51,$S51)</f>
        <v>2.8280000000000003</v>
      </c>
      <c r="U51" s="199"/>
      <c r="V51" s="200">
        <v>3.052</v>
      </c>
      <c r="W51" s="199"/>
      <c r="X51" s="265">
        <v>2.8280000000000003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2.875</v>
      </c>
      <c r="Q52" s="197">
        <v>2.9249999999999998</v>
      </c>
      <c r="R52" s="197">
        <v>0</v>
      </c>
      <c r="S52" s="197">
        <v>0</v>
      </c>
      <c r="T52" s="201">
        <f>_xll.qlMidEquivalent($P52,$Q52,$R52,$S52)</f>
        <v>2.9</v>
      </c>
      <c r="U52" s="199"/>
      <c r="V52" s="200">
        <v>3.1339999999999999</v>
      </c>
      <c r="W52" s="199"/>
      <c r="X52" s="265">
        <v>2.9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2.911</v>
      </c>
      <c r="Q54" s="197">
        <v>2.9609999999999999</v>
      </c>
      <c r="R54" s="197">
        <v>0</v>
      </c>
      <c r="S54" s="197">
        <v>0</v>
      </c>
      <c r="T54" s="201">
        <f>_xll.qlMidEquivalent($P54,$Q54,$R54,$S54)</f>
        <v>2.9359999999999999</v>
      </c>
      <c r="U54" s="199"/>
      <c r="V54" s="200">
        <v>3.1669999999999998</v>
      </c>
      <c r="W54" s="199"/>
      <c r="X54" s="265">
        <v>2.9359999999999999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2.9209999999999998</v>
      </c>
      <c r="Q55" s="197">
        <v>2.9710000000000001</v>
      </c>
      <c r="R55" s="197">
        <v>0</v>
      </c>
      <c r="S55" s="197">
        <v>0</v>
      </c>
      <c r="T55" s="201">
        <f>_xll.qlMidEquivalent($P55,$Q55,$R55,$S55)</f>
        <v>2.9459999999999997</v>
      </c>
      <c r="U55" s="199"/>
      <c r="V55" s="200">
        <v>3.1819999999999999</v>
      </c>
      <c r="W55" s="199"/>
      <c r="X55" s="265">
        <v>2.9459999999999997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2.919</v>
      </c>
      <c r="Q56" s="197">
        <v>2.9689999999999999</v>
      </c>
      <c r="R56" s="197">
        <v>0</v>
      </c>
      <c r="S56" s="197">
        <v>0</v>
      </c>
      <c r="T56" s="201">
        <f>_xll.qlMidEquivalent($P56,$Q56,$R56,$S56)</f>
        <v>2.944</v>
      </c>
      <c r="U56" s="199"/>
      <c r="V56" s="200">
        <v>3.1850000000000001</v>
      </c>
      <c r="W56" s="199"/>
      <c r="X56" s="265">
        <v>2.944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2.911</v>
      </c>
      <c r="Q57" s="197">
        <v>2.9609999999999999</v>
      </c>
      <c r="R57" s="197">
        <v>0</v>
      </c>
      <c r="S57" s="197">
        <v>0</v>
      </c>
      <c r="T57" s="201">
        <f>_xll.qlMidEquivalent($P57,$Q57,$R57,$S57)</f>
        <v>2.9359999999999999</v>
      </c>
      <c r="U57" s="199"/>
      <c r="V57" s="200">
        <v>3.1739999999999999</v>
      </c>
      <c r="W57" s="199"/>
      <c r="X57" s="265">
        <v>2.9359999999999999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2.9020000000000001</v>
      </c>
      <c r="Q58" s="210">
        <v>2.952</v>
      </c>
      <c r="R58" s="210">
        <v>0</v>
      </c>
      <c r="S58" s="210">
        <v>0</v>
      </c>
      <c r="T58" s="213">
        <f>_xll.qlMidEquivalent($P58,$Q58,$R58,$S58)</f>
        <v>2.927</v>
      </c>
      <c r="U58" s="199"/>
      <c r="V58" s="200">
        <v>3.1639999999999997</v>
      </c>
      <c r="W58" s="199"/>
      <c r="X58" s="258">
        <v>2.927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OCT13</v>
      </c>
      <c r="E60" s="177" t="str">
        <f t="shared" ref="E60:E95" si="4">Currency&amp;$B60&amp;$C60&amp;$D60&amp;QuoteSuffix</f>
        <v>USDFEDOISOCT13_Quote</v>
      </c>
      <c r="F60" s="177" t="str">
        <f>_xll.qlSimpleQuote(Currency&amp;$B60&amp;$C60&amp;$D60&amp;QuoteSuffix,,RateTickValue,Permanent,Trigger,ObjectOverwrite)</f>
        <v>USDFEDOISOCT13_Quote#0000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NOV13</v>
      </c>
      <c r="E61" s="177" t="str">
        <f t="shared" si="4"/>
        <v>USDFEDOISNOV13_Quote</v>
      </c>
      <c r="F61" s="177" t="str">
        <f>_xll.qlSimpleQuote(Currency&amp;$B61&amp;$C61&amp;$D61&amp;QuoteSuffix,,RateTickValue,Permanent,Trigger,ObjectOverwrite)</f>
        <v>USDFEDOISNOV13_Quote#0000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DEC13</v>
      </c>
      <c r="E62" s="177" t="str">
        <f t="shared" si="4"/>
        <v>USDFEDOISDEC13_Quote</v>
      </c>
      <c r="F62" s="177" t="str">
        <f>_xll.qlSimpleQuote(Currency&amp;$B62&amp;$C62&amp;$D62&amp;QuoteSuffix,,RateTickValue,Permanent,Trigger,ObjectOverwrite)</f>
        <v>USDFEDOISDEC13_Quote#0000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JAN14</v>
      </c>
      <c r="E63" s="177" t="str">
        <f t="shared" si="4"/>
        <v>USDFEDOISJAN14_Quote</v>
      </c>
      <c r="F63" s="177" t="str">
        <f>_xll.qlSimpleQuote(Currency&amp;$B63&amp;$C63&amp;$D63&amp;QuoteSuffix,,RateTickValue,Permanent,Trigger,ObjectOverwrite)</f>
        <v>USDFEDOISJAN14_Quote#0000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FEB14</v>
      </c>
      <c r="E64" s="177" t="str">
        <f t="shared" si="4"/>
        <v>USDFEDOISFEB14_Quote</v>
      </c>
      <c r="F64" s="177" t="str">
        <f>_xll.qlSimpleQuote(Currency&amp;$B64&amp;$C64&amp;$D64&amp;QuoteSuffix,,RateTickValue,Permanent,Trigger,ObjectOverwrite)</f>
        <v>USDFEDOISFEB14_Quote#0000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MAR14</v>
      </c>
      <c r="E65" s="177" t="str">
        <f t="shared" si="4"/>
        <v>USDFEDOISMAR14_Quote</v>
      </c>
      <c r="F65" s="177" t="str">
        <f>_xll.qlSimpleQuote(Currency&amp;$B65&amp;$C65&amp;$D65&amp;QuoteSuffix,,RateTickValue,Permanent,Trigger,ObjectOverwrite)</f>
        <v>USDFEDOISMAR14_Quote#0000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APR14</v>
      </c>
      <c r="E66" s="177" t="str">
        <f t="shared" si="4"/>
        <v>USDFEDOISAPR14_Quote</v>
      </c>
      <c r="F66" s="177" t="str">
        <f>_xll.qlSimpleQuote(Currency&amp;$B66&amp;$C66&amp;$D66&amp;QuoteSuffix,,RateTickValue,Permanent,Trigger,ObjectOverwrite)</f>
        <v>USDFEDOISAPR14_Quote#0000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MAY14</v>
      </c>
      <c r="E67" s="177" t="str">
        <f t="shared" si="4"/>
        <v>USDFEDOISMAY14_Quote</v>
      </c>
      <c r="F67" s="177" t="str">
        <f>_xll.qlSimpleQuote(Currency&amp;$B67&amp;$C67&amp;$D67&amp;QuoteSuffix,,RateTickValue,Permanent,Trigger,ObjectOverwrite)</f>
        <v>USDFEDOISMAY14_Quote#0000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JUN14</v>
      </c>
      <c r="E68" s="177" t="str">
        <f t="shared" si="4"/>
        <v>USDFEDOISJUN14_Quote</v>
      </c>
      <c r="F68" s="177" t="str">
        <f>_xll.qlSimpleQuote(Currency&amp;$B68&amp;$C68&amp;$D68&amp;QuoteSuffix,,RateTickValue,Permanent,Trigger,ObjectOverwrite)</f>
        <v>USDFEDOISJUN14_Quote#0000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JUL14</v>
      </c>
      <c r="E69" s="177" t="str">
        <f t="shared" si="4"/>
        <v>USDFEDOISJUL14_Quote</v>
      </c>
      <c r="F69" s="177" t="str">
        <f>_xll.qlSimpleQuote(Currency&amp;$B69&amp;$C69&amp;$D69&amp;QuoteSuffix,,RateTickValue,Permanent,Trigger,ObjectOverwrite)</f>
        <v>USDFEDOISJUL14_Quote#0000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AUG14</v>
      </c>
      <c r="E70" s="177" t="str">
        <f t="shared" si="4"/>
        <v>USDFEDOISAUG14_Quote</v>
      </c>
      <c r="F70" s="177" t="str">
        <f>_xll.qlSimpleQuote(Currency&amp;$B70&amp;$C70&amp;$D70&amp;QuoteSuffix,,RateTickValue,Permanent,Trigger,ObjectOverwrite)</f>
        <v>USDFEDOISAUG14_Quote#0000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SEP14</v>
      </c>
      <c r="E71" s="177" t="str">
        <f t="shared" si="4"/>
        <v>USDFEDOISSEP14_Quote</v>
      </c>
      <c r="F71" s="177" t="str">
        <f>_xll.qlSimpleQuote(Currency&amp;$B71&amp;$C71&amp;$D71&amp;QuoteSuffix,,RateTickValue,Permanent,Trigger,ObjectOverwrite)</f>
        <v>USDFEDOISSEP14_Quote#0000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OCT14</v>
      </c>
      <c r="E72" s="177" t="str">
        <f t="shared" si="4"/>
        <v>USDFEDOISOCT14_Quote</v>
      </c>
      <c r="F72" s="177" t="str">
        <f>_xll.qlSimpleQuote(Currency&amp;$B72&amp;$C72&amp;$D72&amp;QuoteSuffix,,RateTickValue,Permanent,Trigger,ObjectOverwrite)</f>
        <v>USDFEDOISOCT14_Quote#0000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NOV14</v>
      </c>
      <c r="E73" s="177" t="str">
        <f t="shared" si="4"/>
        <v>USDFEDOISNOV14_Quote</v>
      </c>
      <c r="F73" s="177" t="str">
        <f>_xll.qlSimpleQuote(Currency&amp;$B73&amp;$C73&amp;$D73&amp;QuoteSuffix,,RateTickValue,Permanent,Trigger,ObjectOverwrite)</f>
        <v>USDFEDOISNOV14_Quote#0000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DEC14</v>
      </c>
      <c r="E74" s="177" t="str">
        <f t="shared" si="4"/>
        <v>USDFEDOISDEC14_Quote</v>
      </c>
      <c r="F74" s="177" t="str">
        <f>_xll.qlSimpleQuote(Currency&amp;$B74&amp;$C74&amp;$D74&amp;QuoteSuffix,,RateTickValue,Permanent,Trigger,ObjectOverwrite)</f>
        <v>USDFEDOISDEC14_Quote#0000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JAN15</v>
      </c>
      <c r="E75" s="177" t="str">
        <f t="shared" si="4"/>
        <v>USDFEDOISJAN15_Quote</v>
      </c>
      <c r="F75" s="177" t="str">
        <f>_xll.qlSimpleQuote(Currency&amp;$B75&amp;$C75&amp;$D75&amp;QuoteSuffix,,RateTickValue,Permanent,Trigger,ObjectOverwrite)</f>
        <v>USDFEDOISJAN15_Quote#0000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MAR15</v>
      </c>
      <c r="E76" s="177" t="str">
        <f t="shared" si="4"/>
        <v>USDFEDOISMAR15_Quote</v>
      </c>
      <c r="F76" s="177" t="str">
        <f>_xll.qlSimpleQuote(Currency&amp;$B76&amp;$C76&amp;$D76&amp;QuoteSuffix,,RateTickValue,Permanent,Trigger,ObjectOverwrite)</f>
        <v>USDFEDOISMAR15_Quote#0000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APR15</v>
      </c>
      <c r="E77" s="177" t="str">
        <f t="shared" si="4"/>
        <v>USDFEDOISAPR15_Quote</v>
      </c>
      <c r="F77" s="177" t="str">
        <f>_xll.qlSimpleQuote(Currency&amp;$B77&amp;$C77&amp;$D77&amp;QuoteSuffix,,RateTickValue,Permanent,Trigger,ObjectOverwrite)</f>
        <v>USDFEDOISAPR15_Quote#0000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JUN15</v>
      </c>
      <c r="E78" s="177" t="str">
        <f t="shared" si="4"/>
        <v>USDFEDOISJUN15_Quote</v>
      </c>
      <c r="F78" s="177" t="str">
        <f>_xll.qlSimpleQuote(Currency&amp;$B78&amp;$C78&amp;$D78&amp;QuoteSuffix,,RateTickValue,Permanent,Trigger,ObjectOverwrite)</f>
        <v>USDFEDOISJUN15_Quote#0000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JUL15</v>
      </c>
      <c r="E79" s="177" t="str">
        <f t="shared" si="4"/>
        <v>USDFEDOISJUL15_Quote</v>
      </c>
      <c r="F79" s="177" t="str">
        <f>_xll.qlSimpleQuote(Currency&amp;$B79&amp;$C79&amp;$D79&amp;QuoteSuffix,,RateTickValue,Permanent,Trigger,ObjectOverwrite)</f>
        <v>USDFEDOISJUL15_Quote#0000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SEP15</v>
      </c>
      <c r="E80" s="177" t="str">
        <f t="shared" si="4"/>
        <v>USDFEDOISSEP15_Quote</v>
      </c>
      <c r="F80" s="177" t="str">
        <f>_xll.qlSimpleQuote(Currency&amp;$B80&amp;$C80&amp;$D80&amp;QuoteSuffix,,RateTickValue,Permanent,Trigger,ObjectOverwrite)</f>
        <v>USDFEDOISSEP15_Quote#0000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str">
        <f>_xll.qlECBNextCode(_xll.qlECBdate(D80))</f>
        <v>OCT15</v>
      </c>
      <c r="E81" s="177" t="str">
        <f t="shared" si="4"/>
        <v>USDFEDOISOCT15_Quote</v>
      </c>
      <c r="F81" s="177" t="str">
        <f>_xll.qlSimpleQuote(Currency&amp;$B81&amp;$C81&amp;$D81&amp;QuoteSuffix,,RateTickValue,Permanent,Trigger,ObjectOverwrite)</f>
        <v>USDFEDOISOCT15_Quote#0000</v>
      </c>
      <c r="G81" s="24" t="str">
        <f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str">
        <f>_xll.qlECBNextCode(_xll.qlECBdate(D81))</f>
        <v>DEC15</v>
      </c>
      <c r="E82" s="177" t="str">
        <f t="shared" si="4"/>
        <v>USDFEDOISDEC15_Quote</v>
      </c>
      <c r="F82" s="177" t="str">
        <f>_xll.qlSimpleQuote(Currency&amp;$B82&amp;$C82&amp;$D82&amp;QuoteSuffix,,RateTickValue,Permanent,Trigger,ObjectOverwrite)</f>
        <v>USDFEDOISDEC15_Quote#0000</v>
      </c>
      <c r="G82" s="24" t="str">
        <f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5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Paused at 09:40:37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0.127</v>
      </c>
      <c r="Q5" s="197">
        <v>0.17699999999999999</v>
      </c>
      <c r="R5" s="197">
        <v>0</v>
      </c>
      <c r="S5" s="197">
        <v>0</v>
      </c>
      <c r="T5" s="201">
        <f>_xll.qlMidSafe($P5,$Q5)</f>
        <v>0.152</v>
      </c>
      <c r="U5" s="199"/>
      <c r="V5" s="200">
        <v>0.153</v>
      </c>
      <c r="W5" s="199"/>
      <c r="X5" s="265">
        <f t="array" ref="X5:X18">QuoteLive</f>
        <v>0.152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0.129</v>
      </c>
      <c r="Q6" s="197">
        <v>0.17899999999999999</v>
      </c>
      <c r="R6" s="197">
        <v>0</v>
      </c>
      <c r="S6" s="197">
        <v>0</v>
      </c>
      <c r="T6" s="201">
        <f>_xll.qlMidSafe($P6,$Q6)</f>
        <v>0.154</v>
      </c>
      <c r="U6" s="199"/>
      <c r="V6" s="200">
        <v>0.154</v>
      </c>
      <c r="W6" s="199"/>
      <c r="X6" s="265">
        <v>0.154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0.13</v>
      </c>
      <c r="Q7" s="197">
        <v>0.18</v>
      </c>
      <c r="R7" s="197">
        <v>0</v>
      </c>
      <c r="S7" s="197">
        <v>0</v>
      </c>
      <c r="T7" s="201">
        <f>_xll.qlMidSafe($P7,$Q7)</f>
        <v>0.155</v>
      </c>
      <c r="U7" s="199"/>
      <c r="V7" s="200">
        <v>0.155</v>
      </c>
      <c r="W7" s="199"/>
      <c r="X7" s="265">
        <v>0.155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0.13100000000000001</v>
      </c>
      <c r="Q8" s="197">
        <v>0.18099999999999999</v>
      </c>
      <c r="R8" s="197">
        <v>0</v>
      </c>
      <c r="S8" s="197">
        <v>0</v>
      </c>
      <c r="T8" s="201">
        <f>_xll.qlMidSafe($P8,$Q8)</f>
        <v>0.156</v>
      </c>
      <c r="U8" s="199"/>
      <c r="V8" s="200">
        <v>0.156</v>
      </c>
      <c r="W8" s="199"/>
      <c r="X8" s="265">
        <v>0.156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0.13500000000000001</v>
      </c>
      <c r="Q9" s="197">
        <v>0.185</v>
      </c>
      <c r="R9" s="197">
        <v>0</v>
      </c>
      <c r="S9" s="197">
        <v>0</v>
      </c>
      <c r="T9" s="201">
        <f>_xll.qlMidSafe($P9,$Q9)</f>
        <v>0.16</v>
      </c>
      <c r="U9" s="199"/>
      <c r="V9" s="200">
        <v>0.159</v>
      </c>
      <c r="W9" s="199"/>
      <c r="X9" s="265">
        <v>0.16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0.14199999999999999</v>
      </c>
      <c r="Q10" s="197">
        <v>0.192</v>
      </c>
      <c r="R10" s="197">
        <v>0</v>
      </c>
      <c r="S10" s="197">
        <v>0</v>
      </c>
      <c r="T10" s="201">
        <f>_xll.qlMidSafe($P10,$Q10)</f>
        <v>0.16699999999999998</v>
      </c>
      <c r="U10" s="199"/>
      <c r="V10" s="200">
        <v>0.16300000000000001</v>
      </c>
      <c r="W10" s="199"/>
      <c r="X10" s="265">
        <v>0.16699999999999998</v>
      </c>
      <c r="Y10" s="196">
        <f>_xll.qlSimpleQuoteSetValue(F10,X10/100,Trigger)</f>
        <v>0</v>
      </c>
      <c r="Z10" s="167"/>
      <c r="AB10" s="234">
        <f t="shared" si="2"/>
        <v>5.0000000000000044E-4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0.153</v>
      </c>
      <c r="Q11" s="197">
        <v>0.20300000000000001</v>
      </c>
      <c r="R11" s="197">
        <v>0</v>
      </c>
      <c r="S11" s="197">
        <v>0</v>
      </c>
      <c r="T11" s="201">
        <f>_xll.qlMidSafe($P11,$Q11)</f>
        <v>0.17799999999999999</v>
      </c>
      <c r="U11" s="199"/>
      <c r="V11" s="200">
        <v>0.16799999999999998</v>
      </c>
      <c r="W11" s="199"/>
      <c r="X11" s="265">
        <v>0.17799999999999999</v>
      </c>
      <c r="Y11" s="196">
        <f>_xll.qlSimpleQuoteSetValue(F11,X11/100,Trigger)</f>
        <v>0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0.16800000000000001</v>
      </c>
      <c r="Q12" s="197">
        <v>0.218</v>
      </c>
      <c r="R12" s="197">
        <v>0</v>
      </c>
      <c r="S12" s="197">
        <v>0</v>
      </c>
      <c r="T12" s="201">
        <f>_xll.qlMidSafe($P12,$Q12)</f>
        <v>0.193</v>
      </c>
      <c r="U12" s="199"/>
      <c r="V12" s="200">
        <v>0.17399999999999999</v>
      </c>
      <c r="W12" s="199"/>
      <c r="X12" s="265">
        <v>0.193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0.187</v>
      </c>
      <c r="Q13" s="197">
        <v>0.23699999999999999</v>
      </c>
      <c r="R13" s="197">
        <v>0</v>
      </c>
      <c r="S13" s="197">
        <v>0</v>
      </c>
      <c r="T13" s="201">
        <f>_xll.qlMidSafe($P13,$Q13)</f>
        <v>0.21199999999999999</v>
      </c>
      <c r="U13" s="199"/>
      <c r="V13" s="200">
        <v>0.183</v>
      </c>
      <c r="W13" s="199"/>
      <c r="X13" s="265">
        <v>0.21199999999999999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0.20899999999999999</v>
      </c>
      <c r="Q14" s="197">
        <v>0.25900000000000001</v>
      </c>
      <c r="R14" s="197">
        <v>0</v>
      </c>
      <c r="S14" s="197">
        <v>0</v>
      </c>
      <c r="T14" s="201">
        <f>_xll.qlMidSafe($P14,$Q14)</f>
        <v>0.23399999999999999</v>
      </c>
      <c r="U14" s="199"/>
      <c r="V14" s="200">
        <v>0.193</v>
      </c>
      <c r="W14" s="199"/>
      <c r="X14" s="265">
        <v>0.23399999999999999</v>
      </c>
      <c r="Y14" s="196">
        <f>_xll.qlSimpleQuoteSetValue(F14,X14/100,Trigger)</f>
        <v>0</v>
      </c>
      <c r="Z14" s="167"/>
      <c r="AB14" s="234">
        <f t="shared" si="2"/>
        <v>5.0000000000000044E-4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0.23699999999999999</v>
      </c>
      <c r="Q15" s="197">
        <v>0.28699999999999998</v>
      </c>
      <c r="R15" s="197">
        <v>0</v>
      </c>
      <c r="S15" s="197">
        <v>0</v>
      </c>
      <c r="T15" s="201">
        <f>_xll.qlMidSafe($P15,$Q15)</f>
        <v>0.26200000000000001</v>
      </c>
      <c r="U15" s="199"/>
      <c r="V15" s="200">
        <v>0.20700000000000002</v>
      </c>
      <c r="W15" s="199"/>
      <c r="X15" s="265">
        <v>0.26200000000000001</v>
      </c>
      <c r="Y15" s="196">
        <f>_xll.qlSimpleQuoteSetValue(F15,X15/100,Trigger)</f>
        <v>0</v>
      </c>
      <c r="Z15" s="167"/>
      <c r="AB15" s="234">
        <f t="shared" si="2"/>
        <v>4.9999999999999936E-4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0.32400000000000001</v>
      </c>
      <c r="Q16" s="197">
        <v>0.374</v>
      </c>
      <c r="R16" s="197">
        <v>0</v>
      </c>
      <c r="S16" s="197">
        <v>0</v>
      </c>
      <c r="T16" s="201">
        <f>_xll.qlMidSafe($P16,$Q16)</f>
        <v>0.34899999999999998</v>
      </c>
      <c r="U16" s="199"/>
      <c r="V16" s="200">
        <v>0.26500000000000001</v>
      </c>
      <c r="W16" s="199"/>
      <c r="X16" s="265">
        <v>0.34899999999999998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0.42399999999999999</v>
      </c>
      <c r="Q17" s="197">
        <v>0.47399999999999998</v>
      </c>
      <c r="R17" s="197">
        <v>0</v>
      </c>
      <c r="S17" s="197">
        <v>0</v>
      </c>
      <c r="T17" s="201">
        <f>_xll.qlMidSafe($P17,$Q17)</f>
        <v>0.44899999999999995</v>
      </c>
      <c r="U17" s="199"/>
      <c r="V17" s="200">
        <v>0.34099999999999997</v>
      </c>
      <c r="W17" s="199"/>
      <c r="X17" s="265">
        <v>0.44899999999999995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0.64700000000000002</v>
      </c>
      <c r="Q18" s="197">
        <v>0.69699999999999995</v>
      </c>
      <c r="R18" s="197">
        <v>0</v>
      </c>
      <c r="S18" s="197">
        <v>0</v>
      </c>
      <c r="T18" s="201">
        <f>_xll.qlMidSafe($P18,$Q18)</f>
        <v>0.67199999999999993</v>
      </c>
      <c r="U18" s="199"/>
      <c r="V18" s="212">
        <v>0.52600000000000002</v>
      </c>
      <c r="W18" s="199"/>
      <c r="X18" s="258">
        <v>0.67199999999999993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4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Paused at 09:40:37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0.44400000000000001</v>
      </c>
      <c r="Q5" s="197">
        <v>0.49399999999999999</v>
      </c>
      <c r="R5" s="197">
        <v>0</v>
      </c>
      <c r="S5" s="197">
        <v>0</v>
      </c>
      <c r="T5" s="201">
        <f>_xll.qlMidSafe($P5,$Q5)</f>
        <v>0.46899999999999997</v>
      </c>
      <c r="U5" s="199"/>
      <c r="V5" s="200">
        <v>0.317</v>
      </c>
      <c r="W5" s="199"/>
      <c r="X5" s="265">
        <f t="array" ref="X5:X11">QuoteLive</f>
        <v>0.46899999999999997</v>
      </c>
      <c r="Y5" s="196">
        <f>_xll.qlSimpleQuoteSetValue(F5,X5/100,Trigger)</f>
        <v>0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0.63800000000000001</v>
      </c>
      <c r="Q6" s="197">
        <v>0.68799999999999994</v>
      </c>
      <c r="R6" s="197">
        <v>0</v>
      </c>
      <c r="S6" s="197">
        <v>0</v>
      </c>
      <c r="T6" s="201">
        <f>_xll.qlMidSafe($P6,$Q6)</f>
        <v>0.66300000000000003</v>
      </c>
      <c r="U6" s="199"/>
      <c r="V6" s="200">
        <v>0.36899999999999999</v>
      </c>
      <c r="W6" s="199"/>
      <c r="X6" s="265">
        <v>0.66300000000000003</v>
      </c>
      <c r="Y6" s="196">
        <f>_xll.qlSimpleQuoteSetValue(F6,X6/100,Trigger)</f>
        <v>0</v>
      </c>
      <c r="Z6" s="167"/>
      <c r="AB6" s="234">
        <f t="shared" si="2"/>
        <v>4.9999999999999828E-4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0.875</v>
      </c>
      <c r="Q7" s="197">
        <v>0.92500000000000004</v>
      </c>
      <c r="R7" s="197">
        <v>0</v>
      </c>
      <c r="S7" s="197">
        <v>0</v>
      </c>
      <c r="T7" s="201">
        <f>_xll.qlMidSafe($P7,$Q7)</f>
        <v>0.9</v>
      </c>
      <c r="U7" s="199"/>
      <c r="V7" s="200">
        <v>0.434</v>
      </c>
      <c r="W7" s="199"/>
      <c r="X7" s="265">
        <v>0.9</v>
      </c>
      <c r="Y7" s="196">
        <f>_xll.qlSimpleQuoteSetValue(F7,X7/100,Trigger)</f>
        <v>0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1.1379999999999999</v>
      </c>
      <c r="Q8" s="197">
        <v>1.1879999999999999</v>
      </c>
      <c r="R8" s="197">
        <v>0</v>
      </c>
      <c r="S8" s="197">
        <v>0</v>
      </c>
      <c r="T8" s="201">
        <f>_xll.qlMidSafe($P8,$Q8)</f>
        <v>1.1629999999999998</v>
      </c>
      <c r="U8" s="199"/>
      <c r="V8" s="200">
        <v>0.51900000000000002</v>
      </c>
      <c r="W8" s="199"/>
      <c r="X8" s="265">
        <v>1.1629999999999998</v>
      </c>
      <c r="Y8" s="196">
        <f>_xll.qlSimpleQuoteSetValue(F8,X8/100,Trigger)</f>
        <v>0</v>
      </c>
      <c r="Z8" s="167"/>
      <c r="AB8" s="234">
        <f t="shared" si="2"/>
        <v>5.0000000000000261E-4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11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Paused at 09:40:37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0.33600000000000002</v>
      </c>
      <c r="U6" s="197">
        <v>0.36599999999999999</v>
      </c>
      <c r="V6" s="197">
        <v>0</v>
      </c>
      <c r="W6" s="197">
        <v>0</v>
      </c>
      <c r="X6" s="201">
        <f>_xll.qlMidSafe($T6,$U6)</f>
        <v>0.35099999999999998</v>
      </c>
      <c r="Y6" s="199"/>
      <c r="Z6" s="200">
        <v>0.28900000000000003</v>
      </c>
      <c r="AA6" s="199"/>
      <c r="AB6" s="265">
        <v>0.35099999999999998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0.75800000000000001</v>
      </c>
      <c r="U10" s="197">
        <v>0.78800000000000003</v>
      </c>
      <c r="V10" s="197">
        <v>0</v>
      </c>
      <c r="W10" s="197">
        <v>0</v>
      </c>
      <c r="X10" s="201">
        <f>_xll.qlMidSafe($T10,$U10)</f>
        <v>0.77300000000000002</v>
      </c>
      <c r="Y10" s="199"/>
      <c r="Z10" s="200">
        <v>0.60899999999999999</v>
      </c>
      <c r="AA10" s="199"/>
      <c r="AB10" s="265">
        <v>0.77300000000000002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1.2210000000000001</v>
      </c>
      <c r="U11" s="197">
        <v>1.2509999999999999</v>
      </c>
      <c r="V11" s="197">
        <v>0</v>
      </c>
      <c r="W11" s="197">
        <v>0</v>
      </c>
      <c r="X11" s="201">
        <f>_xll.qlMidSafe($T11,$U11)</f>
        <v>1.236</v>
      </c>
      <c r="Y11" s="199"/>
      <c r="Z11" s="200">
        <v>1.0489999999999999</v>
      </c>
      <c r="AA11" s="199"/>
      <c r="AB11" s="265">
        <v>1.236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1.597</v>
      </c>
      <c r="U12" s="197">
        <v>1.627</v>
      </c>
      <c r="V12" s="197">
        <v>0</v>
      </c>
      <c r="W12" s="197">
        <v>0</v>
      </c>
      <c r="X12" s="201">
        <f>_xll.qlMidSafe($T12,$U12)</f>
        <v>1.6120000000000001</v>
      </c>
      <c r="Y12" s="199"/>
      <c r="Z12" s="200">
        <v>1.4500000000000002</v>
      </c>
      <c r="AA12" s="199"/>
      <c r="AB12" s="265">
        <v>1.6120000000000001</v>
      </c>
      <c r="AC12" s="196">
        <f>_xll.qlSimpleQuoteSetValue(F12,AB12/100,Trigger)</f>
        <v>1.0000000000003062E-5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1.8720000000000001</v>
      </c>
      <c r="U13" s="197">
        <v>1.9019999999999999</v>
      </c>
      <c r="V13" s="197">
        <v>0</v>
      </c>
      <c r="W13" s="197">
        <v>0</v>
      </c>
      <c r="X13" s="201">
        <f>_xll.qlMidSafe($T13,$U13)</f>
        <v>1.887</v>
      </c>
      <c r="Y13" s="199"/>
      <c r="Z13" s="200">
        <v>1.77</v>
      </c>
      <c r="AA13" s="199"/>
      <c r="AB13" s="265">
        <v>1.887</v>
      </c>
      <c r="AC13" s="196">
        <f>_xll.qlSimpleQuoteSetValue(F13,AB13/100,Trigger)</f>
        <v>9.9999999999995925E-6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2.081</v>
      </c>
      <c r="U14" s="197">
        <v>2.1110000000000002</v>
      </c>
      <c r="V14" s="197">
        <v>0</v>
      </c>
      <c r="W14" s="197">
        <v>0</v>
      </c>
      <c r="X14" s="201">
        <f>_xll.qlMidSafe($T14,$U14)</f>
        <v>2.0960000000000001</v>
      </c>
      <c r="Y14" s="199"/>
      <c r="Z14" s="200">
        <v>2.0289999999999999</v>
      </c>
      <c r="AA14" s="199"/>
      <c r="AB14" s="265">
        <v>2.0960000000000001</v>
      </c>
      <c r="AC14" s="196">
        <f>_xll.qlSimpleQuoteSetValue(F14,AB14/100,Trigger)</f>
        <v>1.0000000000003062E-5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2.2480000000000002</v>
      </c>
      <c r="U15" s="197">
        <v>2.278</v>
      </c>
      <c r="V15" s="197">
        <v>0</v>
      </c>
      <c r="W15" s="197">
        <v>0</v>
      </c>
      <c r="X15" s="201">
        <f>_xll.qlMidSafe($T15,$U15)</f>
        <v>2.2629999999999999</v>
      </c>
      <c r="Y15" s="199"/>
      <c r="Z15" s="200">
        <v>2.2400000000000002</v>
      </c>
      <c r="AA15" s="199"/>
      <c r="AB15" s="265">
        <v>2.2629999999999999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2.3820000000000001</v>
      </c>
      <c r="U16" s="197">
        <v>2.4119999999999999</v>
      </c>
      <c r="V16" s="197">
        <v>0</v>
      </c>
      <c r="W16" s="197">
        <v>0</v>
      </c>
      <c r="X16" s="201">
        <f>_xll.qlMidSafe($T16,$U16)</f>
        <v>2.3970000000000002</v>
      </c>
      <c r="Y16" s="199"/>
      <c r="Z16" s="200">
        <v>2.411</v>
      </c>
      <c r="AA16" s="199"/>
      <c r="AB16" s="265">
        <v>2.3970000000000002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2.9999999999999363E-4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2.4940000000000002</v>
      </c>
      <c r="U17" s="197">
        <v>2.524</v>
      </c>
      <c r="V17" s="197">
        <v>0</v>
      </c>
      <c r="W17" s="197">
        <v>0</v>
      </c>
      <c r="X17" s="201">
        <f>_xll.qlMidSafe($T17,$U17)</f>
        <v>2.5090000000000003</v>
      </c>
      <c r="Y17" s="199"/>
      <c r="Z17" s="200">
        <v>2.5540000000000003</v>
      </c>
      <c r="AA17" s="199"/>
      <c r="AB17" s="265">
        <v>2.5090000000000003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2.9999999999999363E-4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2.59</v>
      </c>
      <c r="U18" s="197">
        <v>2.62</v>
      </c>
      <c r="V18" s="197">
        <v>0</v>
      </c>
      <c r="W18" s="197">
        <v>0</v>
      </c>
      <c r="X18" s="201">
        <f>_xll.qlMidSafe($T18,$U18)</f>
        <v>2.605</v>
      </c>
      <c r="Y18" s="199"/>
      <c r="Z18" s="200">
        <v>2.6749999999999998</v>
      </c>
      <c r="AA18" s="199"/>
      <c r="AB18" s="265">
        <v>2.605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2.7450000000000001</v>
      </c>
      <c r="U20" s="197">
        <v>2.7749999999999999</v>
      </c>
      <c r="V20" s="197">
        <v>0</v>
      </c>
      <c r="W20" s="197">
        <v>0</v>
      </c>
      <c r="X20" s="201">
        <f>_xll.qlMidSafe($T20,$U20)</f>
        <v>2.76</v>
      </c>
      <c r="Y20" s="199"/>
      <c r="Z20" s="200">
        <v>2.8739999999999997</v>
      </c>
      <c r="AA20" s="199"/>
      <c r="AB20" s="265">
        <v>2.76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2.9020000000000001</v>
      </c>
      <c r="U23" s="197">
        <v>2.9319999999999999</v>
      </c>
      <c r="V23" s="197">
        <v>0</v>
      </c>
      <c r="W23" s="197">
        <v>0</v>
      </c>
      <c r="X23" s="201">
        <f>_xll.qlMidSafe($T23,$U23)</f>
        <v>2.9169999999999998</v>
      </c>
      <c r="Y23" s="199"/>
      <c r="Z23" s="200">
        <v>3.0739999999999998</v>
      </c>
      <c r="AA23" s="199"/>
      <c r="AB23" s="265">
        <v>2.9169999999999998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3.048</v>
      </c>
      <c r="U28" s="197">
        <v>3.0779999999999998</v>
      </c>
      <c r="V28" s="197">
        <v>0</v>
      </c>
      <c r="W28" s="197">
        <v>0</v>
      </c>
      <c r="X28" s="201">
        <f>_xll.qlMidSafe($T28,$U28)</f>
        <v>3.0629999999999997</v>
      </c>
      <c r="Y28" s="199"/>
      <c r="Z28" s="200">
        <v>3.2489999999999997</v>
      </c>
      <c r="AA28" s="199"/>
      <c r="AB28" s="265">
        <v>3.0629999999999997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3.1190000000000002</v>
      </c>
      <c r="U33" s="197">
        <v>3.149</v>
      </c>
      <c r="V33" s="197">
        <v>0</v>
      </c>
      <c r="W33" s="197">
        <v>0</v>
      </c>
      <c r="X33" s="201">
        <f>_xll.qlMidSafe($T33,$U33)</f>
        <v>3.1340000000000003</v>
      </c>
      <c r="Y33" s="199"/>
      <c r="Z33" s="200">
        <v>3.327</v>
      </c>
      <c r="AA33" s="199"/>
      <c r="AB33" s="265">
        <v>3.1340000000000003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2.9999999999999363E-4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3.1549999999999998</v>
      </c>
      <c r="U38" s="197">
        <v>3.1850000000000001</v>
      </c>
      <c r="V38" s="197">
        <v>0</v>
      </c>
      <c r="W38" s="197">
        <v>0</v>
      </c>
      <c r="X38" s="201">
        <f>_xll.qlMidSafe($T38,$U38)</f>
        <v>3.17</v>
      </c>
      <c r="Y38" s="199"/>
      <c r="Z38" s="200">
        <v>3.363</v>
      </c>
      <c r="AA38" s="199"/>
      <c r="AB38" s="265">
        <v>3.17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3.173</v>
      </c>
      <c r="U40" s="197">
        <v>3.2029999999999998</v>
      </c>
      <c r="V40" s="197">
        <v>0</v>
      </c>
      <c r="W40" s="197">
        <v>0</v>
      </c>
      <c r="X40" s="201">
        <f>_xll.qlMidSafe($T40,$U40)</f>
        <v>3.1879999999999997</v>
      </c>
      <c r="Y40" s="199"/>
      <c r="Z40" s="200">
        <v>3.3810000000000002</v>
      </c>
      <c r="AA40" s="199"/>
      <c r="AB40" s="265">
        <v>3.1879999999999997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3.1549999999999998</v>
      </c>
      <c r="U41" s="197">
        <v>3.1850000000000001</v>
      </c>
      <c r="V41" s="197">
        <v>0</v>
      </c>
      <c r="W41" s="197">
        <v>0</v>
      </c>
      <c r="X41" s="201">
        <f>_xll.qlMidSafe($T41,$U41)</f>
        <v>3.17</v>
      </c>
      <c r="Y41" s="199"/>
      <c r="Z41" s="200">
        <v>3.3620000000000001</v>
      </c>
      <c r="AA41" s="199"/>
      <c r="AB41" s="265">
        <v>3.17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Paused at 09:40:37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Paused at 09:40:37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Paused at 09:40:37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09:40:37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09:40:37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1.6999999999999999E-3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1.2175E-3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1.5149999999999999E-3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1.9950000000000002E-3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2.336E-3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3.3139999999999997E-3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5.8220000000000008E-3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2" width="2.7109375" customWidth="1"/>
    <col min="13" max="13" width="5.7109375" bestFit="1" customWidth="1"/>
    <col min="14" max="14" width="2.7109375" customWidth="1"/>
    <col min="15" max="15" width="7.7109375" bestFit="1" customWidth="1"/>
    <col min="16" max="16" width="7.140625" bestFit="1" customWidth="1"/>
    <col min="17" max="17" width="3.7109375" customWidth="1"/>
  </cols>
  <sheetData>
    <row r="1" spans="1:17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23"/>
    </row>
    <row r="2" spans="1:17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230"/>
      <c r="P2" s="229">
        <f>_xll.ohTrigger(P4:P17)</f>
        <v>3</v>
      </c>
      <c r="Q2" s="167"/>
    </row>
    <row r="3" spans="1:17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_xll.RData(J4:J21,K3,"RTFEED:DTSIMI1",ReutersRtMode,,K4)</f>
        <v>Paused at 09:40:37</v>
      </c>
      <c r="K3" s="228" t="s">
        <v>198</v>
      </c>
      <c r="L3" s="199"/>
      <c r="M3" s="227" t="s">
        <v>229</v>
      </c>
      <c r="N3" s="199"/>
      <c r="O3" s="226" t="s">
        <v>227</v>
      </c>
      <c r="P3" s="225" t="s">
        <v>226</v>
      </c>
      <c r="Q3" s="167"/>
    </row>
    <row r="4" spans="1:17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USDOND_Mx_Quote#0000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0.22</v>
      </c>
      <c r="L4" s="199"/>
      <c r="M4" s="218">
        <v>0.22</v>
      </c>
      <c r="N4" s="199"/>
      <c r="O4" s="272">
        <f t="array" ref="O4:O21">QuoteLive</f>
        <v>0.22</v>
      </c>
      <c r="P4" s="216">
        <f>_xll.qlSimpleQuoteSetValue(D4,O4/100,Trigger)</f>
        <v>0</v>
      </c>
      <c r="Q4" s="167"/>
    </row>
    <row r="5" spans="1:17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USDTND_Mx_Quote#0000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0.22</v>
      </c>
      <c r="L5" s="199"/>
      <c r="M5" s="200">
        <v>0.22</v>
      </c>
      <c r="N5" s="199"/>
      <c r="O5" s="265">
        <v>0.22</v>
      </c>
      <c r="P5" s="196">
        <f>_xll.qlSimpleQuoteSetValue(D5,O5/100,Trigger)</f>
        <v>0</v>
      </c>
      <c r="Q5" s="167"/>
    </row>
    <row r="6" spans="1:17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USDSND_Mx_Quote#0000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0.23</v>
      </c>
      <c r="L6" s="199"/>
      <c r="M6" s="212">
        <v>0.23</v>
      </c>
      <c r="N6" s="199"/>
      <c r="O6" s="258">
        <v>0.23</v>
      </c>
      <c r="P6" s="209">
        <f>_xll.qlSimpleQuoteSetValue(D6,O6/100,Trigger)</f>
        <v>0</v>
      </c>
      <c r="Q6" s="167"/>
    </row>
    <row r="7" spans="1:17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USDSWD_Mx_Quote#0000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0.12675</v>
      </c>
      <c r="L7" s="199"/>
      <c r="M7" s="200">
        <v>0.12675</v>
      </c>
      <c r="N7" s="199"/>
      <c r="O7" s="265">
        <v>0.12675</v>
      </c>
      <c r="P7" s="196">
        <f>_xll.qlSimpleQuoteSetValue(D7,O7/100,Trigger)</f>
        <v>0</v>
      </c>
      <c r="Q7" s="167"/>
    </row>
    <row r="8" spans="1:17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USD2WD_Mx_Quote#0000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0.135427083</v>
      </c>
      <c r="L8" s="199"/>
      <c r="M8" s="200">
        <v>0.13709782600000001</v>
      </c>
      <c r="N8" s="199"/>
      <c r="O8" s="265">
        <v>0.135427083</v>
      </c>
      <c r="P8" s="196">
        <f>_xll.qlSimpleQuoteSetValue(D8,O8/100,Trigger)</f>
        <v>0</v>
      </c>
      <c r="Q8" s="167"/>
    </row>
    <row r="9" spans="1:17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USD3WD_Mx_Quote#0000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0.14410416700000001</v>
      </c>
      <c r="L9" s="199"/>
      <c r="M9" s="200">
        <v>0.14485869600000001</v>
      </c>
      <c r="N9" s="199"/>
      <c r="O9" s="265">
        <v>0.14410416700000001</v>
      </c>
      <c r="P9" s="196">
        <f>_xll.qlSimpleQuoteSetValue(D9,O9/100,Trigger)</f>
        <v>0</v>
      </c>
      <c r="Q9" s="167"/>
    </row>
    <row r="10" spans="1:17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USD1MD_Mx_Quote#0000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0.1565</v>
      </c>
      <c r="L10" s="199"/>
      <c r="M10" s="200">
        <v>0.1565</v>
      </c>
      <c r="N10" s="199"/>
      <c r="O10" s="265">
        <v>0.1565</v>
      </c>
      <c r="P10" s="196">
        <f>_xll.qlSimpleQuoteSetValue(D10,O10/100,Trigger)</f>
        <v>0</v>
      </c>
      <c r="Q10" s="167"/>
    </row>
    <row r="11" spans="1:17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USD2MD_Mx_Quote#0000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0.20449999999999999</v>
      </c>
      <c r="L11" s="199"/>
      <c r="M11" s="200">
        <v>0.20449999999999999</v>
      </c>
      <c r="N11" s="199"/>
      <c r="O11" s="265">
        <v>0.20449999999999999</v>
      </c>
      <c r="P11" s="196">
        <f>_xll.qlSimpleQuoteSetValue(D11,O11/100,Trigger)</f>
        <v>0</v>
      </c>
      <c r="Q11" s="167"/>
    </row>
    <row r="12" spans="1:17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USD3MD_Mx_Quote#0000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0.23860000000000001</v>
      </c>
      <c r="L12" s="199"/>
      <c r="M12" s="200">
        <v>0.23860000000000001</v>
      </c>
      <c r="N12" s="199"/>
      <c r="O12" s="265">
        <v>0.23860000000000001</v>
      </c>
      <c r="P12" s="196">
        <f>_xll.qlSimpleQuoteSetValue(D12,O12/100,Trigger)</f>
        <v>0</v>
      </c>
      <c r="Q12" s="167"/>
    </row>
    <row r="13" spans="1:17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USD4MD_Mx_Quote#0000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0.2712</v>
      </c>
      <c r="L13" s="199"/>
      <c r="M13" s="200">
        <v>0.27191648400000001</v>
      </c>
      <c r="N13" s="199"/>
      <c r="O13" s="265">
        <v>0.2712</v>
      </c>
      <c r="P13" s="196">
        <f>_xll.qlSimpleQuoteSetValue(D13,O13/100,Trigger)</f>
        <v>0</v>
      </c>
      <c r="Q13" s="167"/>
    </row>
    <row r="14" spans="1:17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USD5MD_Mx_Quote#0000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0.30162666700000001</v>
      </c>
      <c r="L14" s="199"/>
      <c r="M14" s="200">
        <v>0.303083516</v>
      </c>
      <c r="N14" s="199"/>
      <c r="O14" s="265">
        <v>0.30162666700000001</v>
      </c>
      <c r="P14" s="196">
        <f>_xll.qlSimpleQuoteSetValue(D14,O14/100,Trigger)</f>
        <v>0</v>
      </c>
      <c r="Q14" s="167"/>
    </row>
    <row r="15" spans="1:17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USD6MD_Mx_Quote#0000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0.33639999999999998</v>
      </c>
      <c r="L15" s="199"/>
      <c r="M15" s="200">
        <v>0.33639999999999998</v>
      </c>
      <c r="N15" s="199"/>
      <c r="O15" s="265">
        <v>0.33639999999999998</v>
      </c>
      <c r="P15" s="196">
        <f>_xll.qlSimpleQuoteSetValue(D15,O15/100,Trigger)</f>
        <v>0</v>
      </c>
      <c r="Q15" s="167"/>
    </row>
    <row r="16" spans="1:17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USD7MD_Mx_Quote#0000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0.37751475400000001</v>
      </c>
      <c r="L16" s="199"/>
      <c r="M16" s="200">
        <v>0.37751475400000001</v>
      </c>
      <c r="N16" s="199"/>
      <c r="O16" s="265">
        <v>0.37751475400000001</v>
      </c>
      <c r="P16" s="196">
        <f>_xll.qlSimpleQuoteSetValue(D16,O16/100,Trigger)</f>
        <v>0</v>
      </c>
      <c r="Q16" s="167"/>
    </row>
    <row r="17" spans="1:17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USD8MD_Mx_Quote#0000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0.41725901599999998</v>
      </c>
      <c r="L17" s="199"/>
      <c r="M17" s="200">
        <v>0.41862950799999998</v>
      </c>
      <c r="N17" s="199"/>
      <c r="O17" s="265">
        <v>0.41725901599999998</v>
      </c>
      <c r="P17" s="196">
        <f>_xll.qlSimpleQuoteSetValue(D17,O17/100,Trigger)</f>
        <v>0</v>
      </c>
      <c r="Q17" s="167"/>
    </row>
    <row r="18" spans="1:17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USD9MD_Mx_Quote#0000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0.46111475400000002</v>
      </c>
      <c r="L18" s="199"/>
      <c r="M18" s="200">
        <v>0.46111475400000002</v>
      </c>
      <c r="N18" s="199"/>
      <c r="O18" s="265">
        <v>0.46111475400000002</v>
      </c>
      <c r="P18" s="196">
        <f>_xll.qlSimpleQuoteSetValue(D18,O18/100,Trigger)</f>
        <v>0</v>
      </c>
      <c r="Q18" s="167"/>
    </row>
    <row r="19" spans="1:17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USD10MD_Mx_Quote#0000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0.50360000000000005</v>
      </c>
      <c r="L19" s="199"/>
      <c r="M19" s="200">
        <v>0.50222950799999999</v>
      </c>
      <c r="N19" s="199"/>
      <c r="O19" s="265">
        <v>0.50360000000000005</v>
      </c>
      <c r="P19" s="196">
        <f>_xll.qlSimpleQuoteSetValue(D19,O19/100,Trigger)</f>
        <v>0</v>
      </c>
      <c r="Q19" s="167"/>
    </row>
    <row r="20" spans="1:17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USD11MD_Mx_Quote#0000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0.54608524599999997</v>
      </c>
      <c r="L20" s="199"/>
      <c r="M20" s="200">
        <v>0.54745573800000003</v>
      </c>
      <c r="N20" s="199"/>
      <c r="O20" s="265">
        <v>0.54608524599999997</v>
      </c>
      <c r="P20" s="196">
        <f>_xll.qlSimpleQuoteSetValue(D20,O20/100,Trigger)</f>
        <v>0</v>
      </c>
      <c r="Q20" s="167"/>
    </row>
    <row r="21" spans="1:17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USD1YD_Mx_Quote#0000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01">
        <v>0.58720000000000006</v>
      </c>
      <c r="L21" s="199"/>
      <c r="M21" s="200">
        <v>0.58720000000000006</v>
      </c>
      <c r="N21" s="199"/>
      <c r="O21" s="258">
        <v>0.58720000000000006</v>
      </c>
      <c r="P21" s="209">
        <f>_xll.qlSimpleQuoteSetValue(D21,O21/100,Trigger)</f>
        <v>0</v>
      </c>
      <c r="Q21" s="167"/>
    </row>
    <row r="22" spans="1:17" ht="12" customHeight="1" thickBot="1" x14ac:dyDescent="0.3">
      <c r="A22" s="46"/>
      <c r="B22" s="45"/>
      <c r="C22" s="45"/>
      <c r="D22" s="45"/>
      <c r="E22" s="45"/>
      <c r="F22" s="43"/>
      <c r="G22" s="77"/>
      <c r="H22" s="22"/>
      <c r="I22" s="195"/>
      <c r="J22" s="195"/>
      <c r="K22" s="195"/>
      <c r="L22" s="21"/>
      <c r="M22" s="195"/>
      <c r="N22" s="21"/>
      <c r="O22" s="195"/>
      <c r="P22" s="195"/>
      <c r="Q22" s="20"/>
    </row>
    <row r="23" spans="1:17" ht="12" customHeight="1" x14ac:dyDescent="0.25"/>
    <row r="24" spans="1:17" ht="12" customHeight="1" x14ac:dyDescent="0.25"/>
    <row r="25" spans="1:17" ht="12" customHeight="1" x14ac:dyDescent="0.25"/>
  </sheetData>
  <conditionalFormatting sqref="P4:P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124</vt:i4>
      </vt:variant>
    </vt:vector>
  </HeadingPairs>
  <TitlesOfParts>
    <vt:vector size="151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2014-09-26T07:44:09Z</dcterms:modified>
</cp:coreProperties>
</file>