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e342190b4c8ac1/Dokumente/Elektronik/Projekte/Tang9k_baseboard/"/>
    </mc:Choice>
  </mc:AlternateContent>
  <xr:revisionPtr revIDLastSave="120" documentId="8_{31219FA8-4038-4B3A-9433-039C70419F56}" xr6:coauthVersionLast="47" xr6:coauthVersionMax="47" xr10:uidLastSave="{95D20B53-30EC-4C0C-A150-2FABEE60B1A0}"/>
  <bookViews>
    <workbookView xWindow="-120" yWindow="-120" windowWidth="38640" windowHeight="21840" xr2:uid="{763863F1-55F3-4ADA-B4F0-5FE5DD1B0234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9" i="1"/>
  <c r="G15" i="1"/>
  <c r="G14" i="1"/>
  <c r="G13" i="1"/>
  <c r="G12" i="1"/>
  <c r="G11" i="1"/>
  <c r="G10" i="1"/>
  <c r="G8" i="1"/>
  <c r="G6" i="1"/>
  <c r="G5" i="1"/>
  <c r="G4" i="1"/>
  <c r="G17" i="1" l="1"/>
  <c r="G27" i="1" s="1"/>
</calcChain>
</file>

<file path=xl/sharedStrings.xml><?xml version="1.0" encoding="utf-8"?>
<sst xmlns="http://schemas.openxmlformats.org/spreadsheetml/2006/main" count="73" uniqueCount="68">
  <si>
    <t>Reference</t>
  </si>
  <si>
    <t>Value</t>
  </si>
  <si>
    <t>Footprint</t>
  </si>
  <si>
    <t>Qty</t>
  </si>
  <si>
    <t>DNP</t>
  </si>
  <si>
    <t>DigiKey_Part_Number</t>
  </si>
  <si>
    <t>C1,C2</t>
  </si>
  <si>
    <t>100nF</t>
  </si>
  <si>
    <t>Capacitor_SMD:C_0805_2012Metric_Pad1.18x1.45mm_HandSolder</t>
  </si>
  <si>
    <t>311-1140-1-ND</t>
  </si>
  <si>
    <t>C3,C4,C5,C8,C9,C10,C11,C12</t>
  </si>
  <si>
    <t>10nF</t>
  </si>
  <si>
    <t>311-1136-1-ND</t>
  </si>
  <si>
    <t>C6,C7</t>
  </si>
  <si>
    <t>2.2uF</t>
  </si>
  <si>
    <t>4713-GMC21X7R225K25NTCT-ND</t>
  </si>
  <si>
    <t>D1</t>
  </si>
  <si>
    <t>APA-106-F5</t>
  </si>
  <si>
    <t>LED_THT:LED_D5.0mm-4_RGB</t>
  </si>
  <si>
    <t>1568-1202-ND</t>
  </si>
  <si>
    <t>J1,J2,J8,J9</t>
  </si>
  <si>
    <t>FPGA I/O</t>
  </si>
  <si>
    <t>Connector_PinSocket_2.54mm:PinSocket_1x24_P2.54mm_Vertical</t>
  </si>
  <si>
    <t>S7057-ND</t>
  </si>
  <si>
    <t>J3,J4,J5</t>
  </si>
  <si>
    <t>PMOD-FULL</t>
  </si>
  <si>
    <t>Connector_PinSocket_2.54mm:PinSocket_2x06_P2.54mm_Horizontal</t>
  </si>
  <si>
    <t>J6</t>
  </si>
  <si>
    <t>PMOD-HALF</t>
  </si>
  <si>
    <t>Connector_PinSocket_2.54mm:PinSocket_1x06_P2.54mm_Horizontal</t>
  </si>
  <si>
    <t>732-613006143121-ND</t>
  </si>
  <si>
    <t>MT1</t>
  </si>
  <si>
    <t>PEC11R-4115F-S0018</t>
  </si>
  <si>
    <t>PEC11R-4215F-S0024:XDCR_PEC11R-4215F-S0024</t>
  </si>
  <si>
    <t>PEC11R-4115F-S0018-ND</t>
  </si>
  <si>
    <t>R1,R2,R3,R4,R5,R6,R7,R8,R9,R10,R11,R12,R13,R14,R15,R16</t>
  </si>
  <si>
    <t>10k</t>
  </si>
  <si>
    <t>Resistor_SMD:R_0805_2012Metric_Pad1.20x1.40mm_HandSolder</t>
  </si>
  <si>
    <t>311-10.0KCRCT-ND</t>
  </si>
  <si>
    <t>S1</t>
  </si>
  <si>
    <t>JS5208</t>
  </si>
  <si>
    <t>JS5208:SW_JS5208</t>
  </si>
  <si>
    <t>EG4561-ND</t>
  </si>
  <si>
    <t>U1</t>
  </si>
  <si>
    <t>SN74LV1T34DBV</t>
  </si>
  <si>
    <t>Package_TO_SOT_SMD:SOT-23-5</t>
  </si>
  <si>
    <t>296-37176-1-ND</t>
  </si>
  <si>
    <t>U2</t>
  </si>
  <si>
    <t>AP2205-18W5-7</t>
  </si>
  <si>
    <t>31-AP2205-18W5-7CT-ND</t>
  </si>
  <si>
    <t>Price 10 PCS</t>
  </si>
  <si>
    <t>732-613012243121-ND</t>
  </si>
  <si>
    <t>~20 CHF shipping</t>
  </si>
  <si>
    <t>FPGA Sipeed Tang 9k</t>
  </si>
  <si>
    <t>PCB costs at JLCPCB (blue, HASL (lead), 2 Layers, 99 x 81 mm, 10 Stück</t>
  </si>
  <si>
    <t>2 reserve, in case someone ruins / looses one</t>
  </si>
  <si>
    <t>+1 for everyone</t>
  </si>
  <si>
    <t>+2 for everyone</t>
  </si>
  <si>
    <t>TOTAL COMPONENTS EXCL. FPGA:</t>
  </si>
  <si>
    <t>Base variant</t>
  </si>
  <si>
    <t>With 7" LCD</t>
  </si>
  <si>
    <t>With 5" LCD</t>
  </si>
  <si>
    <t>With 4.3" LCD</t>
  </si>
  <si>
    <t>With 1.14" LCD</t>
  </si>
  <si>
    <t>Project cost per student (Excl. Shipping, with FPGA base variant)</t>
  </si>
  <si>
    <t>An FPGA Development System for around ~30 CHF!</t>
  </si>
  <si>
    <t>Students would order the FPGA separately as some students want other LCDs to go with it.</t>
  </si>
  <si>
    <t>Note: This BOM sheet summarizes the costs for a small production run of 10 pieces, which was the target of this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</si>
</sst>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0" fontId="16" fillId="0" borderId="0" xfId="0" applyFont="1"/>
    <xf numFmtId="44" fontId="16" fillId="0" borderId="0" xfId="0" applyNumberFormat="1" applyFont="1"/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C01D-4E2F-4045-92F3-922CD74C5DA5}">
  <dimension ref="A1:K29"/>
  <sheetViews>
    <sheetView tabSelected="1" workbookViewId="0">
      <selection activeCell="A2" sqref="A2"/>
    </sheetView>
  </sheetViews>
  <sheetFormatPr baseColWidth="10" defaultRowHeight="15" x14ac:dyDescent="0.25"/>
  <cols>
    <col min="2" max="2" width="15.28515625" customWidth="1"/>
    <col min="5" max="5" width="5.7109375" customWidth="1"/>
    <col min="6" max="6" width="24.140625" customWidth="1"/>
  </cols>
  <sheetData>
    <row r="1" spans="1:11" x14ac:dyDescent="0.25">
      <c r="A1" t="s">
        <v>67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50</v>
      </c>
    </row>
    <row r="4" spans="1:11" x14ac:dyDescent="0.25">
      <c r="A4" t="s">
        <v>6</v>
      </c>
      <c r="B4" t="s">
        <v>7</v>
      </c>
      <c r="C4" t="s">
        <v>8</v>
      </c>
      <c r="D4">
        <v>2</v>
      </c>
      <c r="F4" t="s">
        <v>9</v>
      </c>
      <c r="G4" s="1">
        <f>0.064 * 10*D4</f>
        <v>1.28</v>
      </c>
      <c r="I4" s="5" t="s">
        <v>56</v>
      </c>
    </row>
    <row r="5" spans="1:11" x14ac:dyDescent="0.25">
      <c r="A5" t="s">
        <v>10</v>
      </c>
      <c r="B5" t="s">
        <v>11</v>
      </c>
      <c r="C5" t="s">
        <v>8</v>
      </c>
      <c r="D5">
        <v>8</v>
      </c>
      <c r="F5" t="s">
        <v>12</v>
      </c>
      <c r="G5" s="1">
        <f>0.0304*10*D5</f>
        <v>2.4319999999999999</v>
      </c>
      <c r="I5" s="5" t="s">
        <v>56</v>
      </c>
    </row>
    <row r="6" spans="1:11" x14ac:dyDescent="0.25">
      <c r="A6" t="s">
        <v>13</v>
      </c>
      <c r="B6" t="s">
        <v>14</v>
      </c>
      <c r="C6" t="s">
        <v>8</v>
      </c>
      <c r="D6">
        <v>2</v>
      </c>
      <c r="F6" t="s">
        <v>15</v>
      </c>
      <c r="G6" s="1">
        <f>0.058*10*D6</f>
        <v>1.1600000000000001</v>
      </c>
      <c r="I6" s="5" t="s">
        <v>56</v>
      </c>
    </row>
    <row r="7" spans="1:11" x14ac:dyDescent="0.25">
      <c r="A7" t="s">
        <v>16</v>
      </c>
      <c r="B7" t="s">
        <v>17</v>
      </c>
      <c r="C7" t="s">
        <v>18</v>
      </c>
      <c r="D7">
        <v>1</v>
      </c>
      <c r="F7" t="s">
        <v>19</v>
      </c>
      <c r="G7" s="1">
        <f>6.38*2</f>
        <v>12.76</v>
      </c>
    </row>
    <row r="8" spans="1:11" x14ac:dyDescent="0.25">
      <c r="A8" t="s">
        <v>20</v>
      </c>
      <c r="B8" t="s">
        <v>21</v>
      </c>
      <c r="C8" t="s">
        <v>22</v>
      </c>
      <c r="D8">
        <v>4</v>
      </c>
      <c r="F8" t="s">
        <v>23</v>
      </c>
      <c r="G8" s="1">
        <f>1.142*10*D8</f>
        <v>45.679999999999993</v>
      </c>
    </row>
    <row r="9" spans="1:11" x14ac:dyDescent="0.25">
      <c r="A9" t="s">
        <v>24</v>
      </c>
      <c r="B9" t="s">
        <v>25</v>
      </c>
      <c r="C9" t="s">
        <v>26</v>
      </c>
      <c r="D9">
        <v>3</v>
      </c>
      <c r="F9" t="s">
        <v>51</v>
      </c>
      <c r="G9" s="1">
        <f>0.7952*10*D9</f>
        <v>23.856000000000002</v>
      </c>
    </row>
    <row r="10" spans="1:11" x14ac:dyDescent="0.25">
      <c r="A10" t="s">
        <v>27</v>
      </c>
      <c r="B10" t="s">
        <v>28</v>
      </c>
      <c r="C10" t="s">
        <v>29</v>
      </c>
      <c r="D10">
        <v>1</v>
      </c>
      <c r="F10" t="s">
        <v>30</v>
      </c>
      <c r="G10" s="1">
        <f>0.49*10*D10</f>
        <v>4.9000000000000004</v>
      </c>
    </row>
    <row r="11" spans="1:11" x14ac:dyDescent="0.25">
      <c r="A11" t="s">
        <v>31</v>
      </c>
      <c r="B11" t="s">
        <v>32</v>
      </c>
      <c r="C11" t="s">
        <v>33</v>
      </c>
      <c r="D11">
        <v>1</v>
      </c>
      <c r="F11" t="s">
        <v>34</v>
      </c>
      <c r="G11" s="1">
        <f>1.146*10*D11</f>
        <v>11.459999999999999</v>
      </c>
    </row>
    <row r="12" spans="1:11" x14ac:dyDescent="0.25">
      <c r="A12" t="s">
        <v>35</v>
      </c>
      <c r="B12" t="s">
        <v>36</v>
      </c>
      <c r="C12" t="s">
        <v>37</v>
      </c>
      <c r="D12">
        <v>16</v>
      </c>
      <c r="F12" t="s">
        <v>38</v>
      </c>
      <c r="G12" s="1">
        <f>0.0129*10*D12</f>
        <v>2.0640000000000001</v>
      </c>
      <c r="I12" s="5" t="s">
        <v>57</v>
      </c>
    </row>
    <row r="13" spans="1:11" x14ac:dyDescent="0.25">
      <c r="A13" t="s">
        <v>39</v>
      </c>
      <c r="B13" t="s">
        <v>40</v>
      </c>
      <c r="C13" t="s">
        <v>41</v>
      </c>
      <c r="D13">
        <v>1</v>
      </c>
      <c r="F13" t="s">
        <v>42</v>
      </c>
      <c r="G13" s="1">
        <f>2.451*10*D13</f>
        <v>24.51</v>
      </c>
    </row>
    <row r="14" spans="1:11" ht="15" customHeight="1" x14ac:dyDescent="0.25">
      <c r="A14" t="s">
        <v>43</v>
      </c>
      <c r="B14" t="s">
        <v>44</v>
      </c>
      <c r="C14" t="s">
        <v>45</v>
      </c>
      <c r="D14">
        <v>1</v>
      </c>
      <c r="F14" t="s">
        <v>46</v>
      </c>
      <c r="G14" s="1">
        <f>10*0.281</f>
        <v>2.8100000000000005</v>
      </c>
      <c r="I14" s="8" t="s">
        <v>55</v>
      </c>
      <c r="J14" s="8"/>
      <c r="K14" s="8"/>
    </row>
    <row r="15" spans="1:11" x14ac:dyDescent="0.25">
      <c r="A15" t="s">
        <v>47</v>
      </c>
      <c r="B15" t="s">
        <v>48</v>
      </c>
      <c r="C15" t="s">
        <v>45</v>
      </c>
      <c r="D15">
        <v>1</v>
      </c>
      <c r="F15" t="s">
        <v>49</v>
      </c>
      <c r="G15" s="1">
        <f>10*0.337</f>
        <v>3.37</v>
      </c>
      <c r="I15" s="8"/>
      <c r="J15" s="8"/>
      <c r="K15" s="8"/>
    </row>
    <row r="17" spans="1:10" x14ac:dyDescent="0.25">
      <c r="E17" t="s">
        <v>58</v>
      </c>
      <c r="G17" s="2">
        <f>SUM(G4:G15)</f>
        <v>136.28199999999998</v>
      </c>
    </row>
    <row r="19" spans="1:10" x14ac:dyDescent="0.25">
      <c r="A19" s="3" t="s">
        <v>54</v>
      </c>
      <c r="G19" s="1">
        <v>5</v>
      </c>
      <c r="I19" t="s">
        <v>52</v>
      </c>
    </row>
    <row r="21" spans="1:10" x14ac:dyDescent="0.25">
      <c r="A21" s="3" t="s">
        <v>53</v>
      </c>
      <c r="C21" t="s">
        <v>59</v>
      </c>
      <c r="G21" s="1">
        <v>14.68</v>
      </c>
      <c r="H21" s="6" t="s">
        <v>66</v>
      </c>
      <c r="I21" s="6"/>
      <c r="J21" s="6"/>
    </row>
    <row r="22" spans="1:10" x14ac:dyDescent="0.25">
      <c r="C22" t="s">
        <v>60</v>
      </c>
      <c r="G22" s="1">
        <v>35.880000000000003</v>
      </c>
      <c r="H22" s="6"/>
      <c r="I22" s="6"/>
      <c r="J22" s="6"/>
    </row>
    <row r="23" spans="1:10" x14ac:dyDescent="0.25">
      <c r="C23" t="s">
        <v>61</v>
      </c>
      <c r="G23" s="1">
        <v>32.090000000000003</v>
      </c>
      <c r="H23" s="6"/>
      <c r="I23" s="6"/>
      <c r="J23" s="6"/>
    </row>
    <row r="24" spans="1:10" x14ac:dyDescent="0.25">
      <c r="C24" t="s">
        <v>62</v>
      </c>
      <c r="G24" s="1">
        <v>26.34</v>
      </c>
      <c r="H24" s="6"/>
      <c r="I24" s="6"/>
      <c r="J24" s="6"/>
    </row>
    <row r="25" spans="1:10" x14ac:dyDescent="0.25">
      <c r="C25" t="s">
        <v>63</v>
      </c>
      <c r="G25" s="1">
        <v>17.78</v>
      </c>
      <c r="H25" s="6"/>
      <c r="I25" s="6"/>
      <c r="J25" s="6"/>
    </row>
    <row r="27" spans="1:10" x14ac:dyDescent="0.25">
      <c r="B27" s="7" t="s">
        <v>64</v>
      </c>
      <c r="C27" s="7"/>
      <c r="D27" s="7"/>
      <c r="E27" s="7"/>
      <c r="F27" s="7"/>
      <c r="G27" s="4">
        <f>G17/10 + G19 + G21</f>
        <v>33.308199999999999</v>
      </c>
    </row>
    <row r="29" spans="1:10" x14ac:dyDescent="0.25">
      <c r="D29" s="3" t="s">
        <v>65</v>
      </c>
    </row>
  </sheetData>
  <mergeCells count="3">
    <mergeCell ref="H21:J25"/>
    <mergeCell ref="B27:F27"/>
    <mergeCell ref="I14:K15"/>
  </mergeCells>
  <phoneticPr fontId="18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Gesell</dc:creator>
  <cp:lastModifiedBy>Pascal Gesell</cp:lastModifiedBy>
  <cp:lastPrinted>2024-07-01T18:11:34Z</cp:lastPrinted>
  <dcterms:created xsi:type="dcterms:W3CDTF">2024-06-23T11:45:51Z</dcterms:created>
  <dcterms:modified xsi:type="dcterms:W3CDTF">2024-07-01T18:11:36Z</dcterms:modified>
</cp:coreProperties>
</file>