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_03" sheetId="1" r:id="rId4"/>
  </sheets>
  <definedNames/>
  <calcPr/>
</workbook>
</file>

<file path=xl/sharedStrings.xml><?xml version="1.0" encoding="utf-8"?>
<sst xmlns="http://schemas.openxmlformats.org/spreadsheetml/2006/main" count="49" uniqueCount="48">
  <si>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</si>
  <si>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</si>
  <si>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</si>
  <si>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</si>
  <si>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</si>
  <si>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</si>
  <si>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</si>
  <si>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</si>
  <si>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</si>
  <si>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</si>
  <si>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</si>
  <si>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</si>
  <si>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</si>
  <si>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</si>
  <si>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Assumptions</t>
  </si>
  <si>
    <t>Financial Metrics</t>
  </si>
  <si>
    <t>Revenues</t>
  </si>
  <si>
    <t>Daily Customers</t>
  </si>
  <si>
    <t>Contribution Margin</t>
  </si>
  <si>
    <t>Seasonality</t>
  </si>
  <si>
    <t>Wkend Multiplier</t>
  </si>
  <si>
    <t>Op. Margin</t>
  </si>
  <si>
    <t>Sales</t>
  </si>
  <si>
    <t>Cost of Meal</t>
  </si>
  <si>
    <t>Net Margin</t>
  </si>
  <si>
    <t>Costs</t>
  </si>
  <si>
    <t>Cost Assumptions</t>
  </si>
  <si>
    <t>Rent</t>
  </si>
  <si>
    <t>Sq Ft.</t>
  </si>
  <si>
    <t>Utilities</t>
  </si>
  <si>
    <t>Insurance</t>
  </si>
  <si>
    <t>Meal Wholesale</t>
  </si>
  <si>
    <t>Inventory</t>
  </si>
  <si>
    <t>Employees</t>
  </si>
  <si>
    <t>Supplies</t>
  </si>
  <si>
    <t>Hrs/Wk</t>
  </si>
  <si>
    <t>Labor</t>
  </si>
  <si>
    <t>Wage</t>
  </si>
  <si>
    <t>Manager</t>
  </si>
  <si>
    <t>Payroll Taxes</t>
  </si>
  <si>
    <t>Marketing</t>
  </si>
  <si>
    <t>D&amp;A</t>
  </si>
  <si>
    <t>Sum</t>
  </si>
  <si>
    <t>Profits</t>
  </si>
  <si>
    <t>Op Inc.</t>
  </si>
  <si>
    <t>Taxes</t>
  </si>
  <si>
    <t>Net Income</t>
  </si>
  <si>
    <t>Cash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</si>
</sst>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_);[Red]\(&quot;$&quot;#,##0.00\)"/>
    <numFmt numFmtId="165" formatCode="0.0%"/>
    <numFmt numFmtId="166" formatCode="&quot;$&quot;#,##0_);[Red]\(&quot;$&quot;#,##0\)"/>
    <numFmt numFmtId="167" formatCode="&quot;$&quot;#,##0.00"/>
  </numFmts>
  <fonts count="13">
    <font>
      <sz val="11.0"/>
      <color theme="1"/>
      <name val="Arial"/>
    </font>
    <font>
      <i/>
      <u/>
      <sz val="11.0"/>
      <color theme="1"/>
      <name val="Calibri"/>
    </font>
    <font>
      <i/>
      <u/>
      <sz val="11.0"/>
      <color theme="1"/>
      <name val="Calibri"/>
    </font>
    <font>
      <b/>
      <i/>
      <u/>
      <sz val="11.0"/>
      <color theme="1"/>
      <name val="Calibri"/>
    </font>
    <font>
      <u/>
      <sz val="11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sz val="11.0"/>
      <color rgb="FF2E75B5"/>
      <name val="Calibri"/>
    </font>
    <font>
      <color theme="1"/>
      <name val="Calibri"/>
    </font>
    <font>
      <b/>
      <sz val="11.0"/>
      <color rgb="FF2E75B5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i/>
      <sz val="11.0"/>
      <color rgb="FF00B050"/>
      <name val="Calibri"/>
    </font>
  </fonts>
  <fills count="2">
    <fill>
      <patternFill patternType="none"/>
    </fill>
    <fill>
      <patternFill patternType="lightGray"/>
    </fill>
  </fills>
  <borders count="6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2" fillId="0" fontId="5" numFmtId="0" xfId="0" applyBorder="1" applyFont="1"/>
    <xf borderId="3" fillId="0" fontId="6" numFmtId="0" xfId="0" applyBorder="1" applyFont="1"/>
    <xf borderId="4" fillId="0" fontId="6" numFmtId="0" xfId="0" applyBorder="1" applyFont="1"/>
    <xf borderId="5" fillId="0" fontId="7" numFmtId="0" xfId="0" applyBorder="1" applyFont="1"/>
    <xf borderId="0" fillId="0" fontId="8" numFmtId="0" xfId="0" applyFont="1"/>
    <xf borderId="0" fillId="0" fontId="6" numFmtId="164" xfId="0" applyFont="1" applyNumberFormat="1"/>
    <xf borderId="1" fillId="0" fontId="6" numFmtId="0" xfId="0" applyBorder="1" applyFont="1"/>
    <xf borderId="0" fillId="0" fontId="6" numFmtId="9" xfId="0" applyFont="1" applyNumberFormat="1"/>
    <xf borderId="2" fillId="0" fontId="7" numFmtId="0" xfId="0" applyBorder="1" applyFont="1"/>
    <xf borderId="0" fillId="0" fontId="6" numFmtId="165" xfId="0" applyFont="1" applyNumberFormat="1"/>
    <xf borderId="0" fillId="0" fontId="6" numFmtId="166" xfId="0" applyFont="1" applyNumberFormat="1"/>
    <xf borderId="4" fillId="0" fontId="6" numFmtId="166" xfId="0" applyBorder="1" applyFont="1" applyNumberFormat="1"/>
    <xf borderId="5" fillId="0" fontId="7" numFmtId="167" xfId="0" applyBorder="1" applyFont="1" applyNumberFormat="1"/>
    <xf borderId="2" fillId="0" fontId="9" numFmtId="0" xfId="0" applyBorder="1" applyFont="1"/>
    <xf borderId="5" fillId="0" fontId="7" numFmtId="3" xfId="0" applyBorder="1" applyFont="1" applyNumberFormat="1"/>
    <xf borderId="0" fillId="0" fontId="6" numFmtId="167" xfId="0" applyFont="1" applyNumberFormat="1"/>
    <xf borderId="3" fillId="0" fontId="5" numFmtId="0" xfId="0" applyBorder="1" applyFont="1"/>
    <xf borderId="1" fillId="0" fontId="10" numFmtId="0" xfId="0" applyBorder="1" applyFont="1"/>
    <xf borderId="0" fillId="0" fontId="10" numFmtId="164" xfId="0" applyFont="1" applyNumberFormat="1"/>
    <xf borderId="4" fillId="0" fontId="10" numFmtId="166" xfId="0" applyBorder="1" applyFont="1" applyNumberFormat="1"/>
    <xf borderId="1" fillId="0" fontId="11" numFmtId="0" xfId="0" applyBorder="1" applyFont="1"/>
    <xf borderId="0" fillId="0" fontId="12" numFmtId="164" xfId="0" applyFont="1" applyNumberFormat="1"/>
    <xf borderId="4" fillId="0" fontId="12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0.13"/>
    <col customWidth="1" min="3" max="3" width="9.75"/>
    <col customWidth="1" min="4" max="14" width="9.63"/>
    <col customWidth="1" min="15" max="15" width="14.0"/>
    <col customWidth="1" min="16" max="17" width="7.63"/>
    <col customWidth="1" min="18" max="18" width="15.38"/>
    <col customWidth="1" min="19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R1" s="4" t="s">
        <v>15</v>
      </c>
    </row>
    <row r="2" ht="14.25" customHeight="1">
      <c r="A2" s="5" t="s">
        <v>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8" t="s">
        <v>17</v>
      </c>
      <c r="P2" s="8">
        <v>180.0</v>
      </c>
      <c r="R2" s="9" t="s">
        <v>18</v>
      </c>
      <c r="S2" s="10">
        <f>P4-P8</f>
        <v>13</v>
      </c>
    </row>
    <row r="3" ht="14.25" customHeight="1">
      <c r="A3" s="11" t="s">
        <v>19</v>
      </c>
      <c r="B3" s="12">
        <v>1.0</v>
      </c>
      <c r="C3" s="12">
        <f t="shared" ref="C3:H3" si="1">B3+5%</f>
        <v>1.05</v>
      </c>
      <c r="D3" s="12">
        <f t="shared" si="1"/>
        <v>1.1</v>
      </c>
      <c r="E3" s="12">
        <f t="shared" si="1"/>
        <v>1.15</v>
      </c>
      <c r="F3" s="12">
        <f t="shared" si="1"/>
        <v>1.2</v>
      </c>
      <c r="G3" s="12">
        <f t="shared" si="1"/>
        <v>1.25</v>
      </c>
      <c r="H3" s="12">
        <f t="shared" si="1"/>
        <v>1.3</v>
      </c>
      <c r="I3" s="12">
        <f t="shared" ref="I3:K3" si="2">H3-5%</f>
        <v>1.25</v>
      </c>
      <c r="J3" s="12">
        <f t="shared" si="2"/>
        <v>1.2</v>
      </c>
      <c r="K3" s="12">
        <f t="shared" si="2"/>
        <v>1.15</v>
      </c>
      <c r="L3" s="12">
        <f t="shared" ref="L3:M3" si="3">K3</f>
        <v>1.15</v>
      </c>
      <c r="M3" s="12">
        <f t="shared" si="3"/>
        <v>1.15</v>
      </c>
      <c r="N3" s="7"/>
      <c r="O3" s="13" t="s">
        <v>20</v>
      </c>
      <c r="P3" s="8">
        <v>1.5</v>
      </c>
      <c r="R3" s="9" t="s">
        <v>21</v>
      </c>
      <c r="S3" s="14">
        <f>N18/N4</f>
        <v>0.01977027197</v>
      </c>
    </row>
    <row r="4" ht="14.25" customHeight="1">
      <c r="A4" s="11" t="s">
        <v>22</v>
      </c>
      <c r="B4" s="15">
        <f>((($P$2*5)+(2*$P$2*$P$3))*$P$4*4.25)*B3</f>
        <v>97920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>
        <f>SUM(B4:M4)</f>
        <v>97920</v>
      </c>
      <c r="O4" s="13" t="s">
        <v>23</v>
      </c>
      <c r="P4" s="17">
        <v>16.0</v>
      </c>
      <c r="R4" s="9" t="s">
        <v>24</v>
      </c>
      <c r="S4" s="14">
        <f>N20/N4</f>
        <v>0.01482770397</v>
      </c>
    </row>
    <row r="5" ht="14.25" customHeight="1">
      <c r="A5" s="5" t="s">
        <v>25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18" t="s">
        <v>26</v>
      </c>
      <c r="P5" s="8"/>
    </row>
    <row r="6" ht="14.25" customHeight="1">
      <c r="A6" s="11" t="s">
        <v>27</v>
      </c>
      <c r="B6" s="15">
        <f>-($P$6*$P$7)/12</f>
        <v>-7291.666667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>
        <f t="shared" ref="N6:N16" si="4">SUM(B6:M6)</f>
        <v>-7291.666667</v>
      </c>
      <c r="O6" s="13" t="s">
        <v>28</v>
      </c>
      <c r="P6" s="8">
        <v>3500.0</v>
      </c>
    </row>
    <row r="7" ht="14.25" customHeight="1">
      <c r="A7" s="11" t="s">
        <v>29</v>
      </c>
      <c r="B7" s="15">
        <v>-1200.0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>
        <f t="shared" si="4"/>
        <v>-1200</v>
      </c>
      <c r="O7" s="13" t="s">
        <v>27</v>
      </c>
      <c r="P7" s="17">
        <v>25.0</v>
      </c>
    </row>
    <row r="8" ht="14.25" customHeight="1">
      <c r="A8" s="11" t="s">
        <v>30</v>
      </c>
      <c r="B8" s="15">
        <v>-1000.0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>
        <f t="shared" si="4"/>
        <v>-1000</v>
      </c>
      <c r="O8" s="13" t="s">
        <v>31</v>
      </c>
      <c r="P8" s="17">
        <v>3.0</v>
      </c>
    </row>
    <row r="9" ht="14.25" customHeight="1">
      <c r="A9" s="11" t="s">
        <v>32</v>
      </c>
      <c r="B9" s="15">
        <f>((($P$2*5)+(2*$P$2*$P$3))*$P$8*4.25)*-B3</f>
        <v>-18360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>
        <f t="shared" si="4"/>
        <v>-18360</v>
      </c>
      <c r="O9" s="13" t="s">
        <v>33</v>
      </c>
      <c r="P9" s="19">
        <v>9.0</v>
      </c>
    </row>
    <row r="10" ht="14.25" customHeight="1">
      <c r="A10" s="11" t="s">
        <v>34</v>
      </c>
      <c r="B10" s="15">
        <v>-500.0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>
        <f t="shared" si="4"/>
        <v>-500</v>
      </c>
      <c r="O10" s="13" t="s">
        <v>35</v>
      </c>
      <c r="P10" s="8">
        <v>77.0</v>
      </c>
    </row>
    <row r="11" ht="14.25" customHeight="1">
      <c r="A11" s="11" t="s">
        <v>36</v>
      </c>
      <c r="B11" s="15">
        <f>-$P$9*$P$10*$P$11*4.25</f>
        <v>-44178.75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>
        <f t="shared" si="4"/>
        <v>-44178.75</v>
      </c>
      <c r="O11" s="13" t="s">
        <v>37</v>
      </c>
      <c r="P11" s="17">
        <v>15.0</v>
      </c>
    </row>
    <row r="12" ht="14.25" customHeight="1">
      <c r="A12" s="11" t="s">
        <v>38</v>
      </c>
      <c r="B12" s="15">
        <f>-(5000+0.05*B4)</f>
        <v>-9896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>
        <f t="shared" si="4"/>
        <v>-9896</v>
      </c>
      <c r="P12" s="20"/>
    </row>
    <row r="13" ht="14.25" customHeight="1">
      <c r="A13" s="11" t="s">
        <v>39</v>
      </c>
      <c r="B13" s="15">
        <f>SUM(B11:B12)*0.15</f>
        <v>-8111.2125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>
        <f t="shared" si="4"/>
        <v>-8111.2125</v>
      </c>
    </row>
    <row r="14" ht="14.25" customHeight="1">
      <c r="A14" s="11" t="s">
        <v>40</v>
      </c>
      <c r="B14" s="15">
        <v>-1200.0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6">
        <f t="shared" si="4"/>
        <v>-1200</v>
      </c>
    </row>
    <row r="15" ht="14.25" customHeight="1">
      <c r="A15" s="11" t="s">
        <v>41</v>
      </c>
      <c r="B15" s="15">
        <f>PMT(0.08/12,120,350000,0,0)</f>
        <v>-4246.465802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>
        <f t="shared" si="4"/>
        <v>-4246.465802</v>
      </c>
    </row>
    <row r="16" ht="14.25" customHeight="1">
      <c r="A16" s="11" t="s">
        <v>42</v>
      </c>
      <c r="B16" s="15">
        <f>SUM(B6:B15)</f>
        <v>-95984.09497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6">
        <f t="shared" si="4"/>
        <v>-95984.09497</v>
      </c>
    </row>
    <row r="17" ht="14.25" customHeight="1">
      <c r="A17" s="5" t="s">
        <v>43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7"/>
    </row>
    <row r="18" ht="14.25" customHeight="1">
      <c r="A18" s="22" t="s">
        <v>44</v>
      </c>
      <c r="B18" s="23">
        <f t="shared" ref="B18:M18" si="5">B4+B16</f>
        <v>1935.905031</v>
      </c>
      <c r="C18" s="23">
        <f t="shared" si="5"/>
        <v>0</v>
      </c>
      <c r="D18" s="23">
        <f t="shared" si="5"/>
        <v>0</v>
      </c>
      <c r="E18" s="23">
        <f t="shared" si="5"/>
        <v>0</v>
      </c>
      <c r="F18" s="23">
        <f t="shared" si="5"/>
        <v>0</v>
      </c>
      <c r="G18" s="23">
        <f t="shared" si="5"/>
        <v>0</v>
      </c>
      <c r="H18" s="23">
        <f t="shared" si="5"/>
        <v>0</v>
      </c>
      <c r="I18" s="23">
        <f t="shared" si="5"/>
        <v>0</v>
      </c>
      <c r="J18" s="23">
        <f t="shared" si="5"/>
        <v>0</v>
      </c>
      <c r="K18" s="23">
        <f t="shared" si="5"/>
        <v>0</v>
      </c>
      <c r="L18" s="23">
        <f t="shared" si="5"/>
        <v>0</v>
      </c>
      <c r="M18" s="23">
        <f t="shared" si="5"/>
        <v>0</v>
      </c>
      <c r="N18" s="24">
        <f t="shared" ref="N18:N21" si="7">SUM(B18:M18)</f>
        <v>1935.905031</v>
      </c>
    </row>
    <row r="19" ht="14.25" customHeight="1">
      <c r="A19" s="11" t="s">
        <v>45</v>
      </c>
      <c r="B19" s="10">
        <f t="shared" ref="B19:M19" si="6">B18*0.25</f>
        <v>483.9762577</v>
      </c>
      <c r="C19" s="10">
        <f t="shared" si="6"/>
        <v>0</v>
      </c>
      <c r="D19" s="10">
        <f t="shared" si="6"/>
        <v>0</v>
      </c>
      <c r="E19" s="10">
        <f t="shared" si="6"/>
        <v>0</v>
      </c>
      <c r="F19" s="10">
        <f t="shared" si="6"/>
        <v>0</v>
      </c>
      <c r="G19" s="10">
        <f t="shared" si="6"/>
        <v>0</v>
      </c>
      <c r="H19" s="10">
        <f t="shared" si="6"/>
        <v>0</v>
      </c>
      <c r="I19" s="10">
        <f t="shared" si="6"/>
        <v>0</v>
      </c>
      <c r="J19" s="10">
        <f t="shared" si="6"/>
        <v>0</v>
      </c>
      <c r="K19" s="10">
        <f t="shared" si="6"/>
        <v>0</v>
      </c>
      <c r="L19" s="10">
        <f t="shared" si="6"/>
        <v>0</v>
      </c>
      <c r="M19" s="10">
        <f t="shared" si="6"/>
        <v>0</v>
      </c>
      <c r="N19" s="16">
        <f t="shared" si="7"/>
        <v>483.9762577</v>
      </c>
    </row>
    <row r="20" ht="14.25" customHeight="1">
      <c r="A20" s="25" t="s">
        <v>46</v>
      </c>
      <c r="B20" s="26">
        <f t="shared" ref="B20:M20" si="8">B18-B19</f>
        <v>1451.928773</v>
      </c>
      <c r="C20" s="26">
        <f t="shared" si="8"/>
        <v>0</v>
      </c>
      <c r="D20" s="26">
        <f t="shared" si="8"/>
        <v>0</v>
      </c>
      <c r="E20" s="26">
        <f t="shared" si="8"/>
        <v>0</v>
      </c>
      <c r="F20" s="26">
        <f t="shared" si="8"/>
        <v>0</v>
      </c>
      <c r="G20" s="26">
        <f t="shared" si="8"/>
        <v>0</v>
      </c>
      <c r="H20" s="26">
        <f t="shared" si="8"/>
        <v>0</v>
      </c>
      <c r="I20" s="26">
        <f t="shared" si="8"/>
        <v>0</v>
      </c>
      <c r="J20" s="26">
        <f t="shared" si="8"/>
        <v>0</v>
      </c>
      <c r="K20" s="26">
        <f t="shared" si="8"/>
        <v>0</v>
      </c>
      <c r="L20" s="26">
        <f t="shared" si="8"/>
        <v>0</v>
      </c>
      <c r="M20" s="26">
        <f t="shared" si="8"/>
        <v>0</v>
      </c>
      <c r="N20" s="27">
        <f t="shared" si="7"/>
        <v>1451.928773</v>
      </c>
    </row>
    <row r="21" ht="14.25" customHeight="1">
      <c r="A21" s="25" t="s">
        <v>47</v>
      </c>
      <c r="B21" s="26">
        <f t="shared" ref="B21:M21" si="9">B20-B15</f>
        <v>5698.394576</v>
      </c>
      <c r="C21" s="26">
        <f t="shared" si="9"/>
        <v>0</v>
      </c>
      <c r="D21" s="26">
        <f t="shared" si="9"/>
        <v>0</v>
      </c>
      <c r="E21" s="26">
        <f t="shared" si="9"/>
        <v>0</v>
      </c>
      <c r="F21" s="26">
        <f t="shared" si="9"/>
        <v>0</v>
      </c>
      <c r="G21" s="26">
        <f t="shared" si="9"/>
        <v>0</v>
      </c>
      <c r="H21" s="26">
        <f t="shared" si="9"/>
        <v>0</v>
      </c>
      <c r="I21" s="26">
        <f t="shared" si="9"/>
        <v>0</v>
      </c>
      <c r="J21" s="26">
        <f t="shared" si="9"/>
        <v>0</v>
      </c>
      <c r="K21" s="26">
        <f t="shared" si="9"/>
        <v>0</v>
      </c>
      <c r="L21" s="26">
        <f t="shared" si="9"/>
        <v>0</v>
      </c>
      <c r="M21" s="26">
        <f t="shared" si="9"/>
        <v>0</v>
      </c>
      <c r="N21" s="27">
        <f t="shared" si="7"/>
        <v>5698.394576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