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Jupyter\Codemig\Magnet Fit\"/>
    </mc:Choice>
  </mc:AlternateContent>
  <bookViews>
    <workbookView xWindow="0" yWindow="0" windowWidth="28800" windowHeight="141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4" i="1"/>
  <c r="M99" i="1"/>
  <c r="D99" i="1"/>
  <c r="H9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4" i="1"/>
  <c r="G99" i="1" l="1"/>
  <c r="I99" i="1" s="1"/>
  <c r="J99" i="1" s="1"/>
  <c r="L99" i="1" s="1"/>
  <c r="D60" i="1"/>
  <c r="E61" i="1"/>
  <c r="E62" i="1" s="1"/>
  <c r="E63" i="1" s="1"/>
  <c r="E64" i="1" s="1"/>
  <c r="D98" i="1"/>
  <c r="D97" i="1"/>
  <c r="D96" i="1"/>
  <c r="E95" i="1"/>
  <c r="E96" i="1" s="1"/>
  <c r="E97" i="1" s="1"/>
  <c r="E98" i="1" s="1"/>
  <c r="D95" i="1"/>
  <c r="D94" i="1"/>
  <c r="D93" i="1"/>
  <c r="D92" i="1"/>
  <c r="D91" i="1"/>
  <c r="E90" i="1"/>
  <c r="E91" i="1" s="1"/>
  <c r="E92" i="1" s="1"/>
  <c r="E93" i="1" s="1"/>
  <c r="D90" i="1"/>
  <c r="D89" i="1"/>
  <c r="D88" i="1"/>
  <c r="D87" i="1"/>
  <c r="D86" i="1"/>
  <c r="E85" i="1"/>
  <c r="E86" i="1" s="1"/>
  <c r="D85" i="1"/>
  <c r="D84" i="1"/>
  <c r="L84" i="1" s="1"/>
  <c r="N84" i="1" s="1"/>
  <c r="D83" i="1"/>
  <c r="D82" i="1"/>
  <c r="D81" i="1"/>
  <c r="D80" i="1"/>
  <c r="D79" i="1"/>
  <c r="D78" i="1"/>
  <c r="D77" i="1"/>
  <c r="E76" i="1"/>
  <c r="E77" i="1" s="1"/>
  <c r="E78" i="1" s="1"/>
  <c r="E79" i="1" s="1"/>
  <c r="E80" i="1" s="1"/>
  <c r="E81" i="1" s="1"/>
  <c r="E82" i="1" s="1"/>
  <c r="D76" i="1"/>
  <c r="D75" i="1"/>
  <c r="D74" i="1"/>
  <c r="D73" i="1"/>
  <c r="D72" i="1"/>
  <c r="E71" i="1"/>
  <c r="E72" i="1" s="1"/>
  <c r="E73" i="1" s="1"/>
  <c r="D71" i="1"/>
  <c r="D70" i="1"/>
  <c r="L70" i="1" s="1"/>
  <c r="N70" i="1" s="1"/>
  <c r="D69" i="1"/>
  <c r="D68" i="1"/>
  <c r="D67" i="1"/>
  <c r="E66" i="1"/>
  <c r="E67" i="1" s="1"/>
  <c r="E68" i="1" s="1"/>
  <c r="D66" i="1"/>
  <c r="D65" i="1"/>
  <c r="D64" i="1"/>
  <c r="D63" i="1"/>
  <c r="D62" i="1"/>
  <c r="D61" i="1"/>
  <c r="E56" i="1"/>
  <c r="E57" i="1" s="1"/>
  <c r="E51" i="1"/>
  <c r="E52" i="1" s="1"/>
  <c r="E46" i="1"/>
  <c r="E47" i="1" s="1"/>
  <c r="E41" i="1"/>
  <c r="D59" i="1"/>
  <c r="D56" i="1"/>
  <c r="D57" i="1"/>
  <c r="D58" i="1"/>
  <c r="D55" i="1"/>
  <c r="D54" i="1"/>
  <c r="D51" i="1"/>
  <c r="D52" i="1"/>
  <c r="D53" i="1"/>
  <c r="D50" i="1"/>
  <c r="D46" i="1"/>
  <c r="D47" i="1"/>
  <c r="D48" i="1"/>
  <c r="D49" i="1"/>
  <c r="D45" i="1"/>
  <c r="D41" i="1"/>
  <c r="D42" i="1"/>
  <c r="D43" i="1"/>
  <c r="D44" i="1"/>
  <c r="D39" i="1"/>
  <c r="L39" i="1" s="1"/>
  <c r="N39" i="1" s="1"/>
  <c r="D35" i="1"/>
  <c r="L31" i="1"/>
  <c r="N31" i="1" s="1"/>
  <c r="D31" i="1"/>
  <c r="D27" i="1"/>
  <c r="D23" i="1"/>
  <c r="D19" i="1"/>
  <c r="D15" i="1"/>
  <c r="D16" i="1"/>
  <c r="D11" i="1"/>
  <c r="D7" i="1"/>
  <c r="D40" i="1"/>
  <c r="D38" i="1"/>
  <c r="D37" i="1"/>
  <c r="D36" i="1"/>
  <c r="L36" i="1" s="1"/>
  <c r="N36" i="1" s="1"/>
  <c r="D34" i="1"/>
  <c r="D33" i="1"/>
  <c r="D32" i="1"/>
  <c r="L32" i="1" s="1"/>
  <c r="N32" i="1" s="1"/>
  <c r="D30" i="1"/>
  <c r="L30" i="1" s="1"/>
  <c r="N30" i="1" s="1"/>
  <c r="D29" i="1"/>
  <c r="D28" i="1"/>
  <c r="D26" i="1"/>
  <c r="D25" i="1"/>
  <c r="L25" i="1" s="1"/>
  <c r="N25" i="1" s="1"/>
  <c r="D24" i="1"/>
  <c r="L24" i="1" s="1"/>
  <c r="N24" i="1" s="1"/>
  <c r="D22" i="1"/>
  <c r="L22" i="1" s="1"/>
  <c r="N22" i="1" s="1"/>
  <c r="D21" i="1"/>
  <c r="L21" i="1" s="1"/>
  <c r="N21" i="1" s="1"/>
  <c r="D20" i="1"/>
  <c r="L20" i="1" s="1"/>
  <c r="N20" i="1" s="1"/>
  <c r="D18" i="1"/>
  <c r="L18" i="1" s="1"/>
  <c r="N18" i="1" s="1"/>
  <c r="D17" i="1"/>
  <c r="L17" i="1" s="1"/>
  <c r="N17" i="1" s="1"/>
  <c r="D13" i="1"/>
  <c r="L13" i="1" s="1"/>
  <c r="N13" i="1" s="1"/>
  <c r="D14" i="1"/>
  <c r="L14" i="1" s="1"/>
  <c r="N14" i="1" s="1"/>
  <c r="D12" i="1"/>
  <c r="L12" i="1" s="1"/>
  <c r="N12" i="1" s="1"/>
  <c r="D9" i="1"/>
  <c r="L9" i="1" s="1"/>
  <c r="N9" i="1" s="1"/>
  <c r="D10" i="1"/>
  <c r="D8" i="1"/>
  <c r="L8" i="1" s="1"/>
  <c r="N8" i="1" s="1"/>
  <c r="D5" i="1"/>
  <c r="D6" i="1"/>
  <c r="D4" i="1"/>
  <c r="L26" i="1" l="1"/>
  <c r="N26" i="1" s="1"/>
  <c r="L71" i="1"/>
  <c r="N71" i="1" s="1"/>
  <c r="L10" i="1"/>
  <c r="N10" i="1" s="1"/>
  <c r="L75" i="1"/>
  <c r="N75" i="1" s="1"/>
  <c r="L90" i="1"/>
  <c r="N90" i="1" s="1"/>
  <c r="L4" i="1"/>
  <c r="L60" i="1"/>
  <c r="N60" i="1" s="1"/>
  <c r="L76" i="1"/>
  <c r="N76" i="1" s="1"/>
  <c r="L41" i="1"/>
  <c r="N41" i="1" s="1"/>
  <c r="L72" i="1"/>
  <c r="N72" i="1" s="1"/>
  <c r="L92" i="1"/>
  <c r="N92" i="1" s="1"/>
  <c r="L91" i="1"/>
  <c r="N91" i="1" s="1"/>
  <c r="E83" i="1"/>
  <c r="L83" i="1" s="1"/>
  <c r="N83" i="1" s="1"/>
  <c r="L82" i="1"/>
  <c r="N82" i="1" s="1"/>
  <c r="E87" i="1"/>
  <c r="E88" i="1" s="1"/>
  <c r="L88" i="1" s="1"/>
  <c r="N88" i="1" s="1"/>
  <c r="L86" i="1"/>
  <c r="N86" i="1" s="1"/>
  <c r="L80" i="1"/>
  <c r="N80" i="1" s="1"/>
  <c r="L95" i="1"/>
  <c r="N95" i="1" s="1"/>
  <c r="L97" i="1"/>
  <c r="N97" i="1" s="1"/>
  <c r="L89" i="1"/>
  <c r="N89" i="1" s="1"/>
  <c r="L93" i="1"/>
  <c r="N93" i="1" s="1"/>
  <c r="L81" i="1"/>
  <c r="N81" i="1" s="1"/>
  <c r="L85" i="1"/>
  <c r="N85" i="1" s="1"/>
  <c r="L94" i="1"/>
  <c r="N94" i="1" s="1"/>
  <c r="L96" i="1"/>
  <c r="N96" i="1" s="1"/>
  <c r="L98" i="1"/>
  <c r="N98" i="1" s="1"/>
  <c r="L66" i="1"/>
  <c r="N66" i="1" s="1"/>
  <c r="L77" i="1"/>
  <c r="N77" i="1" s="1"/>
  <c r="E74" i="1"/>
  <c r="L74" i="1" s="1"/>
  <c r="N74" i="1" s="1"/>
  <c r="L73" i="1"/>
  <c r="N73" i="1" s="1"/>
  <c r="L78" i="1"/>
  <c r="N78" i="1" s="1"/>
  <c r="L68" i="1"/>
  <c r="N68" i="1" s="1"/>
  <c r="E69" i="1"/>
  <c r="L69" i="1" s="1"/>
  <c r="N69" i="1" s="1"/>
  <c r="L79" i="1"/>
  <c r="N79" i="1" s="1"/>
  <c r="L67" i="1"/>
  <c r="N67" i="1" s="1"/>
  <c r="L61" i="1"/>
  <c r="N61" i="1" s="1"/>
  <c r="L63" i="1"/>
  <c r="N63" i="1" s="1"/>
  <c r="L65" i="1"/>
  <c r="N65" i="1" s="1"/>
  <c r="L62" i="1"/>
  <c r="N62" i="1" s="1"/>
  <c r="L64" i="1"/>
  <c r="N64" i="1" s="1"/>
  <c r="L56" i="1"/>
  <c r="N56" i="1" s="1"/>
  <c r="L57" i="1"/>
  <c r="N57" i="1" s="1"/>
  <c r="E58" i="1"/>
  <c r="E59" i="1" s="1"/>
  <c r="L59" i="1" s="1"/>
  <c r="N59" i="1" s="1"/>
  <c r="L52" i="1"/>
  <c r="N52" i="1" s="1"/>
  <c r="E53" i="1"/>
  <c r="E54" i="1" s="1"/>
  <c r="L54" i="1" s="1"/>
  <c r="N54" i="1" s="1"/>
  <c r="L51" i="1"/>
  <c r="N51" i="1" s="1"/>
  <c r="E42" i="1"/>
  <c r="L42" i="1" s="1"/>
  <c r="N42" i="1" s="1"/>
  <c r="L46" i="1"/>
  <c r="N46" i="1" s="1"/>
  <c r="E48" i="1"/>
  <c r="L47" i="1"/>
  <c r="N47" i="1" s="1"/>
  <c r="L35" i="1"/>
  <c r="N35" i="1" s="1"/>
  <c r="L27" i="1"/>
  <c r="N27" i="1" s="1"/>
  <c r="L23" i="1"/>
  <c r="N23" i="1" s="1"/>
  <c r="L19" i="1"/>
  <c r="N19" i="1" s="1"/>
  <c r="L15" i="1"/>
  <c r="N15" i="1" s="1"/>
  <c r="L33" i="1"/>
  <c r="N33" i="1" s="1"/>
  <c r="L16" i="1"/>
  <c r="N16" i="1" s="1"/>
  <c r="L45" i="1"/>
  <c r="N45" i="1" s="1"/>
  <c r="L37" i="1"/>
  <c r="N37" i="1" s="1"/>
  <c r="L53" i="1"/>
  <c r="N53" i="1" s="1"/>
  <c r="L40" i="1"/>
  <c r="N40" i="1" s="1"/>
  <c r="L28" i="1"/>
  <c r="N28" i="1" s="1"/>
  <c r="L5" i="1"/>
  <c r="N5" i="1" s="1"/>
  <c r="L38" i="1"/>
  <c r="N38" i="1" s="1"/>
  <c r="L50" i="1"/>
  <c r="N50" i="1" s="1"/>
  <c r="L29" i="1"/>
  <c r="N29" i="1" s="1"/>
  <c r="L6" i="1"/>
  <c r="N6" i="1" s="1"/>
  <c r="L55" i="1"/>
  <c r="N55" i="1" s="1"/>
  <c r="L34" i="1"/>
  <c r="N34" i="1" s="1"/>
  <c r="L11" i="1"/>
  <c r="N11" i="1" s="1"/>
  <c r="L7" i="1"/>
  <c r="N7" i="1" s="1"/>
  <c r="N4" i="1" l="1"/>
  <c r="L87" i="1"/>
  <c r="N87" i="1" s="1"/>
  <c r="L58" i="1"/>
  <c r="N58" i="1" s="1"/>
  <c r="E43" i="1"/>
  <c r="E49" i="1"/>
  <c r="L49" i="1" s="1"/>
  <c r="N49" i="1" s="1"/>
  <c r="L48" i="1"/>
  <c r="N48" i="1" s="1"/>
  <c r="E44" i="1"/>
  <c r="L44" i="1" s="1"/>
  <c r="N44" i="1" s="1"/>
  <c r="L43" i="1"/>
  <c r="N43" i="1" s="1"/>
</calcChain>
</file>

<file path=xl/sharedStrings.xml><?xml version="1.0" encoding="utf-8"?>
<sst xmlns="http://schemas.openxmlformats.org/spreadsheetml/2006/main" count="13" uniqueCount="13">
  <si>
    <t>B</t>
  </si>
  <si>
    <t>Erro</t>
  </si>
  <si>
    <t>Inputs</t>
  </si>
  <si>
    <t>Estimativas</t>
  </si>
  <si>
    <t>R1 [mm]</t>
  </si>
  <si>
    <t>R2 [mm]</t>
  </si>
  <si>
    <t>R3 [mm]</t>
  </si>
  <si>
    <t>B [T]</t>
  </si>
  <si>
    <t xml:space="preserve">R4_Esperado [mm] </t>
  </si>
  <si>
    <t>V_gap/V_out [-]</t>
  </si>
  <si>
    <t>V_gap</t>
  </si>
  <si>
    <t>V_in</t>
  </si>
  <si>
    <t>V_out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</si>
</sst>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Liberation Sans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V_gap/V_out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Planilha1!$L$4:$L$92</c:f>
              <c:numCache>
                <c:formatCode>General</c:formatCode>
                <c:ptCount val="89"/>
                <c:pt idx="0">
                  <c:v>0.14178033121174027</c:v>
                </c:pt>
                <c:pt idx="1">
                  <c:v>9.5158564285804284E-2</c:v>
                </c:pt>
                <c:pt idx="2">
                  <c:v>6.7366323237884773E-2</c:v>
                </c:pt>
                <c:pt idx="3">
                  <c:v>4.9673987734625308E-2</c:v>
                </c:pt>
                <c:pt idx="4">
                  <c:v>0.15836831666287668</c:v>
                </c:pt>
                <c:pt idx="5">
                  <c:v>0.10460304500100943</c:v>
                </c:pt>
                <c:pt idx="6">
                  <c:v>7.3172940873564005E-2</c:v>
                </c:pt>
                <c:pt idx="7">
                  <c:v>5.3458587204442777E-2</c:v>
                </c:pt>
                <c:pt idx="8">
                  <c:v>0.17774321019409212</c:v>
                </c:pt>
                <c:pt idx="9">
                  <c:v>0.11537975917463228</c:v>
                </c:pt>
                <c:pt idx="10">
                  <c:v>7.9684631155419142E-2</c:v>
                </c:pt>
                <c:pt idx="11">
                  <c:v>5.7646130875968184E-2</c:v>
                </c:pt>
                <c:pt idx="12">
                  <c:v>0.14776415296174572</c:v>
                </c:pt>
                <c:pt idx="13">
                  <c:v>9.917471999517613E-2</c:v>
                </c:pt>
                <c:pt idx="14">
                  <c:v>7.0209510771469363E-2</c:v>
                </c:pt>
                <c:pt idx="15">
                  <c:v>5.1770472385744122E-2</c:v>
                </c:pt>
                <c:pt idx="16">
                  <c:v>0.16505036255828581</c:v>
                </c:pt>
                <c:pt idx="17">
                  <c:v>0.10901656888144705</c:v>
                </c:pt>
                <c:pt idx="18">
                  <c:v>7.6260332086163951E-2</c:v>
                </c:pt>
                <c:pt idx="19">
                  <c:v>5.5714169259811916E-2</c:v>
                </c:pt>
                <c:pt idx="20">
                  <c:v>0.18524079161003079</c:v>
                </c:pt>
                <c:pt idx="21">
                  <c:v>0.12024671942148837</c:v>
                </c:pt>
                <c:pt idx="22">
                  <c:v>8.3045896033185351E-2</c:v>
                </c:pt>
                <c:pt idx="23">
                  <c:v>6.0077765586990121E-2</c:v>
                </c:pt>
                <c:pt idx="24">
                  <c:v>0.15262951177029566</c:v>
                </c:pt>
                <c:pt idx="25">
                  <c:v>0.10244019804139042</c:v>
                </c:pt>
                <c:pt idx="26">
                  <c:v>7.2521265380616165E-2</c:v>
                </c:pt>
                <c:pt idx="27">
                  <c:v>5.3475093694743077E-2</c:v>
                </c:pt>
                <c:pt idx="28">
                  <c:v>0.17048355065462245</c:v>
                </c:pt>
                <c:pt idx="29">
                  <c:v>0.1126052160989955</c:v>
                </c:pt>
                <c:pt idx="30">
                  <c:v>7.8770697541234738E-2</c:v>
                </c:pt>
                <c:pt idx="31">
                  <c:v>5.7548188625342216E-2</c:v>
                </c:pt>
                <c:pt idx="32">
                  <c:v>0.19133719506554792</c:v>
                </c:pt>
                <c:pt idx="33">
                  <c:v>0.12420412269872651</c:v>
                </c:pt>
                <c:pt idx="34">
                  <c:v>8.5778994305670708E-2</c:v>
                </c:pt>
                <c:pt idx="35">
                  <c:v>6.2054966691244343E-2</c:v>
                </c:pt>
                <c:pt idx="36">
                  <c:v>0.15677072442760376</c:v>
                </c:pt>
                <c:pt idx="37">
                  <c:v>0.11559821982366601</c:v>
                </c:pt>
                <c:pt idx="38">
                  <c:v>8.8022237052474597E-2</c:v>
                </c:pt>
                <c:pt idx="39">
                  <c:v>6.8789775782987242E-2</c:v>
                </c:pt>
                <c:pt idx="40">
                  <c:v>5.4926004021919543E-2</c:v>
                </c:pt>
                <c:pt idx="41">
                  <c:v>0.17508005091721091</c:v>
                </c:pt>
                <c:pt idx="42">
                  <c:v>0.1274996544872842</c:v>
                </c:pt>
                <c:pt idx="43">
                  <c:v>9.6125342664392849E-2</c:v>
                </c:pt>
                <c:pt idx="44">
                  <c:v>7.4516657844241455E-2</c:v>
                </c:pt>
                <c:pt idx="45">
                  <c:v>5.9099776817353664E-2</c:v>
                </c:pt>
                <c:pt idx="46">
                  <c:v>0.19647452520239758</c:v>
                </c:pt>
                <c:pt idx="47">
                  <c:v>0.14115692612099229</c:v>
                </c:pt>
                <c:pt idx="48">
                  <c:v>0.10529124302045675</c:v>
                </c:pt>
                <c:pt idx="49">
                  <c:v>8.0919412742192012E-2</c:v>
                </c:pt>
                <c:pt idx="50">
                  <c:v>6.3721118692766657E-2</c:v>
                </c:pt>
                <c:pt idx="51">
                  <c:v>0.22165630026116859</c:v>
                </c:pt>
                <c:pt idx="52">
                  <c:v>0.1569188236831682</c:v>
                </c:pt>
                <c:pt idx="53">
                  <c:v>0.11570742395194254</c:v>
                </c:pt>
                <c:pt idx="54">
                  <c:v>8.8105390510035991E-2</c:v>
                </c:pt>
                <c:pt idx="55">
                  <c:v>6.8854760585609548E-2</c:v>
                </c:pt>
                <c:pt idx="56">
                  <c:v>0.15953092832631416</c:v>
                </c:pt>
                <c:pt idx="57">
                  <c:v>0.11763351473096602</c:v>
                </c:pt>
                <c:pt idx="58">
                  <c:v>8.9572011876648608E-2</c:v>
                </c:pt>
                <c:pt idx="59">
                  <c:v>7.0000931807180242E-2</c:v>
                </c:pt>
                <c:pt idx="60">
                  <c:v>5.5893065767634025E-2</c:v>
                </c:pt>
                <c:pt idx="61">
                  <c:v>0.17816220793608303</c:v>
                </c:pt>
                <c:pt idx="62">
                  <c:v>0.12974419321641434</c:v>
                </c:pt>
                <c:pt idx="63">
                  <c:v>9.7817559441989332E-2</c:v>
                </c:pt>
                <c:pt idx="64">
                  <c:v>7.5828469434393059E-2</c:v>
                </c:pt>
                <c:pt idx="65">
                  <c:v>6.0140185424599937E-2</c:v>
                </c:pt>
                <c:pt idx="66">
                  <c:v>0.19993286787740705</c:v>
                </c:pt>
                <c:pt idx="67">
                  <c:v>0.14364156895687397</c:v>
                </c:pt>
                <c:pt idx="68">
                  <c:v>0.10714457845245419</c:v>
                </c:pt>
                <c:pt idx="69">
                  <c:v>8.2343755455501752E-2</c:v>
                </c:pt>
                <c:pt idx="70">
                  <c:v>6.4842737202074813E-2</c:v>
                </c:pt>
                <c:pt idx="71">
                  <c:v>0.22555740166617327</c:v>
                </c:pt>
                <c:pt idx="72">
                  <c:v>0.15968055995152938</c:v>
                </c:pt>
                <c:pt idx="73">
                  <c:v>0.1177438487845168</c:v>
                </c:pt>
                <c:pt idx="74">
                  <c:v>8.9656025715542209E-2</c:v>
                </c:pt>
                <c:pt idx="75">
                  <c:v>7.0066589001699334E-2</c:v>
                </c:pt>
                <c:pt idx="76">
                  <c:v>5.6778720182953546E-2</c:v>
                </c:pt>
                <c:pt idx="77">
                  <c:v>4.6160244142868422E-2</c:v>
                </c:pt>
                <c:pt idx="78">
                  <c:v>3.8108117313721428E-2</c:v>
                </c:pt>
                <c:pt idx="79">
                  <c:v>3.187961263640153E-2</c:v>
                </c:pt>
                <c:pt idx="80">
                  <c:v>0.1809849303050298</c:v>
                </c:pt>
                <c:pt idx="81">
                  <c:v>0.13179980220709497</c:v>
                </c:pt>
                <c:pt idx="82">
                  <c:v>9.9367337121056609E-2</c:v>
                </c:pt>
                <c:pt idx="83">
                  <c:v>7.7029861802365082E-2</c:v>
                </c:pt>
                <c:pt idx="84">
                  <c:v>6.1093019634712149E-2</c:v>
                </c:pt>
                <c:pt idx="85">
                  <c:v>0.2031001336235031</c:v>
                </c:pt>
                <c:pt idx="86">
                  <c:v>0.14591708786430824</c:v>
                </c:pt>
                <c:pt idx="87">
                  <c:v>0.10884192495088188</c:v>
                </c:pt>
                <c:pt idx="88">
                  <c:v>8.3648216091854119E-2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3-42BF-9198-0B3AB7E3C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51184"/>
        <c:axId val="560854464"/>
      </c:scatterChart>
      <c:valAx>
        <c:axId val="56085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Simulação [-]</a:t>
                </a:r>
              </a:p>
            </c:rich>
          </c:tx>
          <c:layout>
            <c:manualLayout>
              <c:xMode val="edge"/>
              <c:yMode val="edge"/>
              <c:x val="0.45970013123359588"/>
              <c:y val="0.89780782836927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854464"/>
        <c:crosses val="autoZero"/>
        <c:crossBetween val="midCat"/>
      </c:valAx>
      <c:valAx>
        <c:axId val="5608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V_gap/V_out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85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Planilha1!$I$3</c:f>
              <c:strCache>
                <c:ptCount val="1"/>
                <c:pt idx="0">
                  <c:v>R4_Esperado [mm]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Planilha1!$I$4:$I$98</c:f>
              <c:numCache>
                <c:formatCode>General</c:formatCode>
                <c:ptCount val="95"/>
                <c:pt idx="0">
                  <c:v>188.12600093529861</c:v>
                </c:pt>
                <c:pt idx="1">
                  <c:v>218.70434887499317</c:v>
                </c:pt>
                <c:pt idx="2">
                  <c:v>251.87132442085854</c:v>
                </c:pt>
                <c:pt idx="3">
                  <c:v>287.18032441408695</c:v>
                </c:pt>
                <c:pt idx="4">
                  <c:v>210.03534402194234</c:v>
                </c:pt>
                <c:pt idx="5">
                  <c:v>246.67741708533094</c:v>
                </c:pt>
                <c:pt idx="6">
                  <c:v>286.3963555565141</c:v>
                </c:pt>
                <c:pt idx="7">
                  <c:v>328.64786058402512</c:v>
                </c:pt>
                <c:pt idx="8">
                  <c:v>227.20715487618165</c:v>
                </c:pt>
                <c:pt idx="9">
                  <c:v>269.03064799366166</c:v>
                </c:pt>
                <c:pt idx="10">
                  <c:v>314.44417999115711</c:v>
                </c:pt>
                <c:pt idx="11">
                  <c:v>362.79438108826963</c:v>
                </c:pt>
                <c:pt idx="12">
                  <c:v>210.18368511114346</c:v>
                </c:pt>
                <c:pt idx="13">
                  <c:v>242.41729501617738</c:v>
                </c:pt>
                <c:pt idx="14">
                  <c:v>277.61407049545573</c:v>
                </c:pt>
                <c:pt idx="15">
                  <c:v>315.26264002259444</c:v>
                </c:pt>
                <c:pt idx="16">
                  <c:v>232.72590527034572</c:v>
                </c:pt>
                <c:pt idx="17">
                  <c:v>271.37486165963332</c:v>
                </c:pt>
                <c:pt idx="18">
                  <c:v>313.51924014805115</c:v>
                </c:pt>
                <c:pt idx="19">
                  <c:v>358.53612283862537</c:v>
                </c:pt>
                <c:pt idx="20">
                  <c:v>250.25320637891963</c:v>
                </c:pt>
                <c:pt idx="21">
                  <c:v>294.32301043165802</c:v>
                </c:pt>
                <c:pt idx="22">
                  <c:v>342.44213973610636</c:v>
                </c:pt>
                <c:pt idx="23">
                  <c:v>393.86658978768639</c:v>
                </c:pt>
                <c:pt idx="24">
                  <c:v>231.66662888522316</c:v>
                </c:pt>
                <c:pt idx="25">
                  <c:v>265.25708885124141</c:v>
                </c:pt>
                <c:pt idx="26">
                  <c:v>302.16403871369317</c:v>
                </c:pt>
                <c:pt idx="27">
                  <c:v>341.82090537402638</c:v>
                </c:pt>
                <c:pt idx="28">
                  <c:v>254.76572417015964</c:v>
                </c:pt>
                <c:pt idx="29">
                  <c:v>295.10005218112138</c:v>
                </c:pt>
                <c:pt idx="30">
                  <c:v>339.32934383173239</c:v>
                </c:pt>
                <c:pt idx="31">
                  <c:v>386.76078520755743</c:v>
                </c:pt>
                <c:pt idx="32">
                  <c:v>272.63320185253662</c:v>
                </c:pt>
                <c:pt idx="33">
                  <c:v>318.61952532240008</c:v>
                </c:pt>
                <c:pt idx="34">
                  <c:v>369.09613634907606</c:v>
                </c:pt>
                <c:pt idx="35">
                  <c:v>423.236844066934</c:v>
                </c:pt>
                <c:pt idx="36">
                  <c:v>252.72999789561402</c:v>
                </c:pt>
                <c:pt idx="37">
                  <c:v>278.39524686770966</c:v>
                </c:pt>
                <c:pt idx="38">
                  <c:v>306.21004786449214</c:v>
                </c:pt>
                <c:pt idx="39">
                  <c:v>335.89025623684432</c:v>
                </c:pt>
                <c:pt idx="40">
                  <c:v>367.20277191110125</c:v>
                </c:pt>
                <c:pt idx="41">
                  <c:v>266.03854352273925</c:v>
                </c:pt>
                <c:pt idx="42">
                  <c:v>295.00692132885996</c:v>
                </c:pt>
                <c:pt idx="43">
                  <c:v>326.41769922651872</c:v>
                </c:pt>
                <c:pt idx="44">
                  <c:v>359.93209589895247</c:v>
                </c:pt>
                <c:pt idx="45">
                  <c:v>395.27724415050346</c:v>
                </c:pt>
                <c:pt idx="46">
                  <c:v>276.10574212327072</c:v>
                </c:pt>
                <c:pt idx="47">
                  <c:v>307.87029898343485</c:v>
                </c:pt>
                <c:pt idx="48">
                  <c:v>342.38346008465174</c:v>
                </c:pt>
                <c:pt idx="49">
                  <c:v>379.24814876560106</c:v>
                </c:pt>
                <c:pt idx="50">
                  <c:v>418.14886518338187</c:v>
                </c:pt>
                <c:pt idx="51">
                  <c:v>283.4857460159601</c:v>
                </c:pt>
                <c:pt idx="52">
                  <c:v>317.6228223013365</c:v>
                </c:pt>
                <c:pt idx="53">
                  <c:v>354.83577610917001</c:v>
                </c:pt>
                <c:pt idx="54">
                  <c:v>394.66343601393976</c:v>
                </c:pt>
                <c:pt idx="55">
                  <c:v>436.7432284443683</c:v>
                </c:pt>
                <c:pt idx="56">
                  <c:v>268.32124053270388</c:v>
                </c:pt>
                <c:pt idx="57">
                  <c:v>294.50205303895245</c:v>
                </c:pt>
                <c:pt idx="58">
                  <c:v>322.96862182669707</c:v>
                </c:pt>
                <c:pt idx="59">
                  <c:v>353.42532339264943</c:v>
                </c:pt>
                <c:pt idx="60">
                  <c:v>385.62627807158793</c:v>
                </c:pt>
                <c:pt idx="61">
                  <c:v>281.79376248087783</c:v>
                </c:pt>
                <c:pt idx="62">
                  <c:v>311.36810211840657</c:v>
                </c:pt>
                <c:pt idx="63">
                  <c:v>343.53831590518223</c:v>
                </c:pt>
                <c:pt idx="64">
                  <c:v>377.95058461784089</c:v>
                </c:pt>
                <c:pt idx="65">
                  <c:v>414.31626532291108</c:v>
                </c:pt>
                <c:pt idx="66">
                  <c:v>291.96253944515036</c:v>
                </c:pt>
                <c:pt idx="67">
                  <c:v>324.39957591322781</c:v>
                </c:pt>
                <c:pt idx="68">
                  <c:v>359.75473670768667</c:v>
                </c:pt>
                <c:pt idx="69">
                  <c:v>397.61282617030975</c:v>
                </c:pt>
                <c:pt idx="70">
                  <c:v>437.63987678615774</c:v>
                </c:pt>
                <c:pt idx="71">
                  <c:v>299.38945304917985</c:v>
                </c:pt>
                <c:pt idx="72">
                  <c:v>334.24500714816742</c:v>
                </c:pt>
                <c:pt idx="73">
                  <c:v>372.36155553074241</c:v>
                </c:pt>
                <c:pt idx="74">
                  <c:v>413.2570755164158</c:v>
                </c:pt>
                <c:pt idx="75">
                  <c:v>456.54798392313666</c:v>
                </c:pt>
                <c:pt idx="76">
                  <c:v>403.61872026438186</c:v>
                </c:pt>
                <c:pt idx="77">
                  <c:v>438.26747289120351</c:v>
                </c:pt>
                <c:pt idx="78">
                  <c:v>474.37972613958885</c:v>
                </c:pt>
                <c:pt idx="79">
                  <c:v>511.81018962003964</c:v>
                </c:pt>
                <c:pt idx="80">
                  <c:v>297.39462400774391</c:v>
                </c:pt>
                <c:pt idx="81">
                  <c:v>327.50387983144378</c:v>
                </c:pt>
                <c:pt idx="82">
                  <c:v>360.35535312404113</c:v>
                </c:pt>
                <c:pt idx="83">
                  <c:v>395.58254847047675</c:v>
                </c:pt>
                <c:pt idx="84">
                  <c:v>432.88266240699954</c:v>
                </c:pt>
                <c:pt idx="85">
                  <c:v>307.65702396876776</c:v>
                </c:pt>
                <c:pt idx="86">
                  <c:v>340.69135165662635</c:v>
                </c:pt>
                <c:pt idx="87">
                  <c:v>376.80599892386908</c:v>
                </c:pt>
                <c:pt idx="88">
                  <c:v>415.57019387597819</c:v>
                </c:pt>
                <c:pt idx="89">
                  <c:v>456.6331784683295</c:v>
                </c:pt>
                <c:pt idx="90">
                  <c:v>315.12988806677026</c:v>
                </c:pt>
                <c:pt idx="91">
                  <c:v>350.62614974207469</c:v>
                </c:pt>
                <c:pt idx="92">
                  <c:v>389.56084115482065</c:v>
                </c:pt>
                <c:pt idx="93">
                  <c:v>431.43384475507003</c:v>
                </c:pt>
                <c:pt idx="94">
                  <c:v>475.84234111636619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2-4AB1-A3C3-D41D14F7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61024"/>
        <c:axId val="560858728"/>
      </c:scatterChart>
      <c:valAx>
        <c:axId val="5608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Simulação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858728"/>
        <c:crosses val="autoZero"/>
        <c:crossBetween val="midCat"/>
      </c:valAx>
      <c:valAx>
        <c:axId val="56085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R4_esperado</a:t>
                </a:r>
                <a:r>
                  <a:rPr lang="pt-BR" baseline="0"/>
                  <a:t> [mm]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8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Planilha1!$K$4:$K$99</c:f>
              <c:numCache>
                <c:formatCode>General</c:formatCode>
                <c:ptCount val="96"/>
                <c:pt idx="0">
                  <c:v>4.6166167687105402</c:v>
                </c:pt>
                <c:pt idx="1">
                  <c:v>6.8784713121517678</c:v>
                </c:pt>
                <c:pt idx="2">
                  <c:v>9.7162116482758858</c:v>
                </c:pt>
                <c:pt idx="3">
                  <c:v>13.17682522374186</c:v>
                </c:pt>
                <c:pt idx="4">
                  <c:v>5.9197446797119406</c:v>
                </c:pt>
                <c:pt idx="5">
                  <c:v>8.9624541999800584</c:v>
                </c:pt>
                <c:pt idx="6">
                  <c:v>12.812113177464225</c:v>
                </c:pt>
                <c:pt idx="7">
                  <c:v>17.536939321173968</c:v>
                </c:pt>
                <c:pt idx="8">
                  <c:v>6.9814711321689442</c:v>
                </c:pt>
                <c:pt idx="9">
                  <c:v>10.75499810179809</c:v>
                </c:pt>
                <c:pt idx="10">
                  <c:v>15.572753150965674</c:v>
                </c:pt>
                <c:pt idx="11">
                  <c:v>21.526320536221927</c:v>
                </c:pt>
                <c:pt idx="12">
                  <c:v>3.2722177458132204</c:v>
                </c:pt>
                <c:pt idx="13">
                  <c:v>4.875400540984657</c:v>
                </c:pt>
                <c:pt idx="14">
                  <c:v>6.8867661689072373</c:v>
                </c:pt>
                <c:pt idx="15">
                  <c:v>9.3396189224193371</c:v>
                </c:pt>
                <c:pt idx="16">
                  <c:v>4.165395272956256</c:v>
                </c:pt>
                <c:pt idx="17">
                  <c:v>6.3063808286577068</c:v>
                </c:pt>
                <c:pt idx="18">
                  <c:v>9.0151718618693817</c:v>
                </c:pt>
                <c:pt idx="19">
                  <c:v>12.339769382434492</c:v>
                </c:pt>
                <c:pt idx="20">
                  <c:v>4.8793040992230923</c:v>
                </c:pt>
                <c:pt idx="21">
                  <c:v>7.5165971944564705</c:v>
                </c:pt>
                <c:pt idx="22">
                  <c:v>10.883694402971757</c:v>
                </c:pt>
                <c:pt idx="23">
                  <c:v>15.044603357250727</c:v>
                </c:pt>
                <c:pt idx="24">
                  <c:v>2.5236612547439785</c:v>
                </c:pt>
                <c:pt idx="25">
                  <c:v>3.7600980137655839</c:v>
                </c:pt>
                <c:pt idx="26">
                  <c:v>5.3113412067977972</c:v>
                </c:pt>
                <c:pt idx="27">
                  <c:v>7.2030763963495632</c:v>
                </c:pt>
                <c:pt idx="28">
                  <c:v>3.1962462379219159</c:v>
                </c:pt>
                <c:pt idx="29">
                  <c:v>4.8390956146148563</c:v>
                </c:pt>
                <c:pt idx="30">
                  <c:v>6.9176410063165976</c:v>
                </c:pt>
                <c:pt idx="31">
                  <c:v>9.4687151832863972</c:v>
                </c:pt>
                <c:pt idx="32">
                  <c:v>3.7262120557308136</c:v>
                </c:pt>
                <c:pt idx="33">
                  <c:v>5.7402519938275214</c:v>
                </c:pt>
                <c:pt idx="34">
                  <c:v>8.3116265087270911</c:v>
                </c:pt>
                <c:pt idx="35">
                  <c:v>11.489216753758384</c:v>
                </c:pt>
                <c:pt idx="36">
                  <c:v>2.0466551784126774</c:v>
                </c:pt>
                <c:pt idx="37">
                  <c:v>2.7756103464456157</c:v>
                </c:pt>
                <c:pt idx="38">
                  <c:v>3.6451654231644151</c:v>
                </c:pt>
                <c:pt idx="39">
                  <c:v>4.664292205072349</c:v>
                </c:pt>
                <c:pt idx="40">
                  <c:v>5.8415976309730615</c:v>
                </c:pt>
                <c:pt idx="41">
                  <c:v>2.3289575743155306</c:v>
                </c:pt>
                <c:pt idx="42">
                  <c:v>3.1980793386059982</c:v>
                </c:pt>
                <c:pt idx="43">
                  <c:v>4.2418991640820343</c:v>
                </c:pt>
                <c:pt idx="44">
                  <c:v>5.4719846876049587</c:v>
                </c:pt>
                <c:pt idx="45">
                  <c:v>6.8994170985677394</c:v>
                </c:pt>
                <c:pt idx="46">
                  <c:v>2.5312503119487739</c:v>
                </c:pt>
                <c:pt idx="47">
                  <c:v>3.5232150265320623</c:v>
                </c:pt>
                <c:pt idx="48">
                  <c:v>4.7233387026491078</c:v>
                </c:pt>
                <c:pt idx="49">
                  <c:v>6.1459442963708799</c:v>
                </c:pt>
                <c:pt idx="50">
                  <c:v>7.8047312007566889</c:v>
                </c:pt>
                <c:pt idx="51">
                  <c:v>2.6598485665361196</c:v>
                </c:pt>
                <c:pt idx="52">
                  <c:v>3.7571795319072931</c:v>
                </c:pt>
                <c:pt idx="53">
                  <c:v>5.0953704816575947</c:v>
                </c:pt>
                <c:pt idx="54">
                  <c:v>6.6916699318892574</c:v>
                </c:pt>
                <c:pt idx="55">
                  <c:v>8.5625479995727112</c:v>
                </c:pt>
                <c:pt idx="56">
                  <c:v>1.7890286755030975</c:v>
                </c:pt>
                <c:pt idx="57">
                  <c:v>2.4262252646122362</c:v>
                </c:pt>
                <c:pt idx="58">
                  <c:v>3.1863234890653436</c:v>
                </c:pt>
                <c:pt idx="59">
                  <c:v>4.0771658039004901</c:v>
                </c:pt>
                <c:pt idx="60">
                  <c:v>5.1062757335933249</c:v>
                </c:pt>
                <c:pt idx="61">
                  <c:v>2.0327664680272171</c:v>
                </c:pt>
                <c:pt idx="62">
                  <c:v>2.7913554601867445</c:v>
                </c:pt>
                <c:pt idx="63">
                  <c:v>3.702424843025677</c:v>
                </c:pt>
                <c:pt idx="64">
                  <c:v>4.7760711097499549</c:v>
                </c:pt>
                <c:pt idx="65">
                  <c:v>6.0219661712918855</c:v>
                </c:pt>
                <c:pt idx="66">
                  <c:v>2.2061459216977721</c:v>
                </c:pt>
                <c:pt idx="67">
                  <c:v>3.0707063720078724</c:v>
                </c:pt>
                <c:pt idx="68">
                  <c:v>4.1166906198320845</c:v>
                </c:pt>
                <c:pt idx="69">
                  <c:v>5.3565820339520416</c:v>
                </c:pt>
                <c:pt idx="70">
                  <c:v>6.8023205082552796</c:v>
                </c:pt>
                <c:pt idx="71">
                  <c:v>2.3149857123064677</c:v>
                </c:pt>
                <c:pt idx="72">
                  <c:v>3.2700421536639346</c:v>
                </c:pt>
                <c:pt idx="73">
                  <c:v>4.4347298610713155</c:v>
                </c:pt>
                <c:pt idx="74">
                  <c:v>5.824060993054295</c:v>
                </c:pt>
                <c:pt idx="75">
                  <c:v>7.452370232401325</c:v>
                </c:pt>
                <c:pt idx="76">
                  <c:v>4.5288596909949046</c:v>
                </c:pt>
                <c:pt idx="77">
                  <c:v>5.5706563498014932</c:v>
                </c:pt>
                <c:pt idx="78">
                  <c:v>6.7477187347239749</c:v>
                </c:pt>
                <c:pt idx="79">
                  <c:v>8.0660596499607475</c:v>
                </c:pt>
                <c:pt idx="80">
                  <c:v>1.8006629424538347</c:v>
                </c:pt>
                <c:pt idx="81">
                  <c:v>2.4726354037374558</c:v>
                </c:pt>
                <c:pt idx="82">
                  <c:v>3.2796778758982992</c:v>
                </c:pt>
                <c:pt idx="83">
                  <c:v>4.2307340233713244</c:v>
                </c:pt>
                <c:pt idx="84">
                  <c:v>5.3343714075918687</c:v>
                </c:pt>
                <c:pt idx="85">
                  <c:v>1.951887299904248</c:v>
                </c:pt>
                <c:pt idx="86">
                  <c:v>2.7168070390578229</c:v>
                </c:pt>
                <c:pt idx="87">
                  <c:v>3.6422414580362434</c:v>
                </c:pt>
                <c:pt idx="88">
                  <c:v>4.7392352156470752</c:v>
                </c:pt>
                <c:pt idx="89">
                  <c:v>6.0183521313603308</c:v>
                </c:pt>
                <c:pt idx="90">
                  <c:v>2.0457802268919698</c:v>
                </c:pt>
                <c:pt idx="91">
                  <c:v>2.8897748886768495</c:v>
                </c:pt>
                <c:pt idx="92">
                  <c:v>3.9190231771875501</c:v>
                </c:pt>
                <c:pt idx="93">
                  <c:v>5.1467915142907801</c:v>
                </c:pt>
                <c:pt idx="94">
                  <c:v>6.5857476285394361</c:v>
                </c:pt>
                <c:pt idx="95">
                  <c:v>1.0959973154880298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6-484C-BA58-53581AF4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33608"/>
        <c:axId val="556131640"/>
      </c:scatterChart>
      <c:valAx>
        <c:axId val="5561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131640"/>
        <c:crosses val="autoZero"/>
        <c:crossBetween val="midCat"/>
      </c:valAx>
      <c:valAx>
        <c:axId val="55613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13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</xdr:row>
      <xdr:rowOff>66675</xdr:rowOff>
    </xdr:from>
    <xdr:to>
      <xdr:col>21</xdr:col>
      <xdr:colOff>561975</xdr:colOff>
      <xdr:row>19</xdr:row>
      <xdr:rowOff>47625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590550</xdr:colOff>
      <xdr:row>19</xdr:row>
      <xdr:rowOff>9525</xdr:rowOff>
    </xdr:from>
    <xdr:to>
      <xdr:col>22</xdr:col>
      <xdr:colOff>114300</xdr:colOff>
      <xdr:row>33</xdr:row>
      <xdr:rowOff>85725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514350</xdr:colOff>
      <xdr:row>8</xdr:row>
      <xdr:rowOff>19050</xdr:rowOff>
    </xdr:from>
    <xdr:to>
      <xdr:col>22</xdr:col>
      <xdr:colOff>38100</xdr:colOff>
      <xdr:row>22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B1:N99"/>
  <sheetViews>
    <sheetView tabSelected="1" workbookViewId="0">
      <selection activeCell="I10" sqref="I10:I11"/>
    </sheetView>
  </sheetViews>
  <sheetFormatPr defaultRowHeight="15" x14ac:dyDescent="0.25"/>
  <cols>
    <col min="1" max="5" width="9.140625" style="1"/>
    <col min="6" max="6" width="5.85546875" style="1" customWidth="1"/>
    <col min="7" max="7" width="14.5703125" style="1" customWidth="1"/>
    <col min="8" max="8" width="14" style="1" customWidth="1"/>
    <col min="9" max="11" width="19.42578125" style="1" customWidth="1"/>
    <col min="12" max="12" width="18.28515625" style="1" customWidth="1"/>
    <col min="13" max="14" width="9.140625" style="1"/>
    <col min="15" max="15" width="11.7109375" style="1" customWidth="1"/>
    <col min="16" max="16384" width="9.140625" style="1"/>
  </cols>
  <sheetData>
    <row r="1" spans="2:14" ht="15.75" thickBot="1" x14ac:dyDescent="0.3">
      <c r="I1" s="1">
        <f>75/24.4</f>
        <v>3.0737704918032787</v>
      </c>
    </row>
    <row r="2" spans="2:14" ht="21.75" thickBot="1" x14ac:dyDescent="0.3">
      <c r="B2" s="13" t="s">
        <v>2</v>
      </c>
      <c r="C2" s="14"/>
      <c r="D2" s="14"/>
      <c r="E2" s="15"/>
      <c r="G2" s="18" t="s">
        <v>3</v>
      </c>
      <c r="H2" s="19"/>
      <c r="I2" s="16"/>
      <c r="J2" s="16"/>
      <c r="K2" s="16"/>
      <c r="L2" s="16"/>
      <c r="M2" s="16"/>
      <c r="N2" s="17"/>
    </row>
    <row r="3" spans="2:14" ht="15.75" thickBot="1" x14ac:dyDescent="0.3">
      <c r="B3" s="2" t="s">
        <v>4</v>
      </c>
      <c r="C3" s="2" t="s">
        <v>5</v>
      </c>
      <c r="D3" s="2" t="s">
        <v>6</v>
      </c>
      <c r="E3" s="6" t="s">
        <v>7</v>
      </c>
      <c r="G3" s="2" t="s">
        <v>10</v>
      </c>
      <c r="H3" s="2" t="s">
        <v>11</v>
      </c>
      <c r="I3" s="6" t="s">
        <v>8</v>
      </c>
      <c r="J3" s="6" t="s">
        <v>12</v>
      </c>
      <c r="K3" s="6"/>
      <c r="L3" s="2" t="s">
        <v>9</v>
      </c>
      <c r="M3" s="20" t="s">
        <v>0</v>
      </c>
      <c r="N3" s="2" t="s">
        <v>1</v>
      </c>
    </row>
    <row r="4" spans="2:14" x14ac:dyDescent="0.25">
      <c r="B4" s="3">
        <v>30</v>
      </c>
      <c r="C4" s="3">
        <v>80</v>
      </c>
      <c r="D4" s="10">
        <f>C4+20</f>
        <v>100</v>
      </c>
      <c r="E4" s="7">
        <v>1.2</v>
      </c>
      <c r="G4" s="3">
        <f>D4^2-C4^2</f>
        <v>3600</v>
      </c>
      <c r="H4" s="3">
        <f>C4^2-B4^2</f>
        <v>5500</v>
      </c>
      <c r="I4" s="3">
        <f>SQRT(D4^2+(E4/(1.24*0.345*(G4^-0.386)*(H4^0.0315)))^(1/0.3866))</f>
        <v>188.12600093529861</v>
      </c>
      <c r="J4" s="3">
        <f>I4^2-D4^2</f>
        <v>25391.392227907971</v>
      </c>
      <c r="K4" s="3">
        <f>J4/H4</f>
        <v>4.6166167687105402</v>
      </c>
      <c r="L4" s="3">
        <f>(D4^2-C4^2)/(I4^2-D4^2)</f>
        <v>0.14178033121174027</v>
      </c>
      <c r="M4" s="3">
        <f>1.24*0.345*G4^-0.386*H4^0.0315*(I4^2-D4^2)^0.3866</f>
        <v>1.2000000000000002</v>
      </c>
      <c r="N4" s="3">
        <f>ABS(E4-M4)/E4*100</f>
        <v>1.8503717077085944E-14</v>
      </c>
    </row>
    <row r="5" spans="2:14" x14ac:dyDescent="0.25">
      <c r="B5" s="4">
        <v>30</v>
      </c>
      <c r="C5" s="4">
        <v>80</v>
      </c>
      <c r="D5" s="11">
        <f t="shared" ref="D5:D7" si="0">C5+20</f>
        <v>100</v>
      </c>
      <c r="E5" s="8">
        <v>1.4</v>
      </c>
      <c r="G5" s="4">
        <f t="shared" ref="G5:G68" si="1">D5^2-C5^2</f>
        <v>3600</v>
      </c>
      <c r="H5" s="4">
        <f t="shared" ref="H5:H68" si="2">C5^2-B5^2</f>
        <v>5500</v>
      </c>
      <c r="I5" s="4">
        <f t="shared" ref="I5:I68" si="3">SQRT(D5^2+(E5/(1.24*0.345*(G5^-0.386)*(H5^0.0315)))^(1/0.3866))</f>
        <v>218.70434887499317</v>
      </c>
      <c r="J5" s="3">
        <f t="shared" ref="J5:J68" si="4">I5^2-D5^2</f>
        <v>37831.592216834724</v>
      </c>
      <c r="K5" s="3">
        <f t="shared" ref="K5:K68" si="5">J5/H5</f>
        <v>6.8784713121517678</v>
      </c>
      <c r="L5" s="4">
        <f>(D5^2-C5^2)/(I5^2-D5^2)</f>
        <v>9.5158564285804284E-2</v>
      </c>
      <c r="M5" s="3">
        <f t="shared" ref="M5:M68" si="6">1.24*0.345*G5^-0.386*H5^0.0315*(I5^2-D5^2)^0.3866</f>
        <v>1.4</v>
      </c>
      <c r="N5" s="4">
        <f t="shared" ref="N5:N68" si="7">ABS(E5-M5)/E5*100</f>
        <v>0</v>
      </c>
    </row>
    <row r="6" spans="2:14" x14ac:dyDescent="0.25">
      <c r="B6" s="4">
        <v>30</v>
      </c>
      <c r="C6" s="4">
        <v>80</v>
      </c>
      <c r="D6" s="11">
        <f t="shared" si="0"/>
        <v>100</v>
      </c>
      <c r="E6" s="8">
        <v>1.6</v>
      </c>
      <c r="G6" s="4">
        <f t="shared" si="1"/>
        <v>3600</v>
      </c>
      <c r="H6" s="4">
        <f t="shared" si="2"/>
        <v>5500</v>
      </c>
      <c r="I6" s="4">
        <f t="shared" si="3"/>
        <v>251.87132442085854</v>
      </c>
      <c r="J6" s="3">
        <f t="shared" si="4"/>
        <v>53439.164065517376</v>
      </c>
      <c r="K6" s="3">
        <f t="shared" si="5"/>
        <v>9.7162116482758858</v>
      </c>
      <c r="L6" s="4">
        <f>(D6^2-C6^2)/(I6^2-D6^2)</f>
        <v>6.7366323237884773E-2</v>
      </c>
      <c r="M6" s="3">
        <f t="shared" si="6"/>
        <v>1.6</v>
      </c>
      <c r="N6" s="4">
        <f t="shared" si="7"/>
        <v>0</v>
      </c>
    </row>
    <row r="7" spans="2:14" x14ac:dyDescent="0.25">
      <c r="B7" s="4">
        <v>30</v>
      </c>
      <c r="C7" s="4">
        <v>80</v>
      </c>
      <c r="D7" s="11">
        <f t="shared" si="0"/>
        <v>100</v>
      </c>
      <c r="E7" s="8">
        <v>1.8</v>
      </c>
      <c r="G7" s="4">
        <f t="shared" si="1"/>
        <v>3600</v>
      </c>
      <c r="H7" s="4">
        <f t="shared" si="2"/>
        <v>5500</v>
      </c>
      <c r="I7" s="4">
        <f t="shared" si="3"/>
        <v>287.18032441408695</v>
      </c>
      <c r="J7" s="3">
        <f t="shared" si="4"/>
        <v>72472.538730580229</v>
      </c>
      <c r="K7" s="3">
        <f t="shared" si="5"/>
        <v>13.17682522374186</v>
      </c>
      <c r="L7" s="4">
        <f t="shared" ref="L7" si="8">(D7^2-C7^2)/(I7^2-D7^2)</f>
        <v>4.9673987734625308E-2</v>
      </c>
      <c r="M7" s="3">
        <f t="shared" si="6"/>
        <v>1.8000000000000007</v>
      </c>
      <c r="N7" s="4">
        <f t="shared" si="7"/>
        <v>3.7007434154171883E-14</v>
      </c>
    </row>
    <row r="8" spans="2:14" x14ac:dyDescent="0.25">
      <c r="B8" s="4">
        <v>30</v>
      </c>
      <c r="C8" s="4">
        <v>80</v>
      </c>
      <c r="D8" s="11">
        <f>C8+27.5</f>
        <v>107.5</v>
      </c>
      <c r="E8" s="8">
        <v>1.1499999999999999</v>
      </c>
      <c r="G8" s="4">
        <f t="shared" si="1"/>
        <v>5156.25</v>
      </c>
      <c r="H8" s="4">
        <f t="shared" si="2"/>
        <v>5500</v>
      </c>
      <c r="I8" s="4">
        <f t="shared" si="3"/>
        <v>210.03534402194234</v>
      </c>
      <c r="J8" s="3">
        <f t="shared" si="4"/>
        <v>32558.595738415672</v>
      </c>
      <c r="K8" s="3">
        <f t="shared" si="5"/>
        <v>5.9197446797119406</v>
      </c>
      <c r="L8" s="4">
        <f>(D8^2-C8^2)/(I8^2-D8^2)</f>
        <v>0.15836831666287668</v>
      </c>
      <c r="M8" s="3">
        <f t="shared" si="6"/>
        <v>1.1500000000000001</v>
      </c>
      <c r="N8" s="4">
        <f t="shared" si="7"/>
        <v>1.9308226515220114E-14</v>
      </c>
    </row>
    <row r="9" spans="2:14" x14ac:dyDescent="0.25">
      <c r="B9" s="4">
        <v>30</v>
      </c>
      <c r="C9" s="4">
        <v>80</v>
      </c>
      <c r="D9" s="11">
        <f t="shared" ref="D9:D11" si="9">C9+27.5</f>
        <v>107.5</v>
      </c>
      <c r="E9" s="8">
        <v>1.35</v>
      </c>
      <c r="G9" s="4">
        <f t="shared" si="1"/>
        <v>5156.25</v>
      </c>
      <c r="H9" s="4">
        <f t="shared" si="2"/>
        <v>5500</v>
      </c>
      <c r="I9" s="4">
        <f t="shared" si="3"/>
        <v>246.67741708533094</v>
      </c>
      <c r="J9" s="3">
        <f t="shared" si="4"/>
        <v>49293.498099890319</v>
      </c>
      <c r="K9" s="3">
        <f t="shared" si="5"/>
        <v>8.9624541999800584</v>
      </c>
      <c r="L9" s="4">
        <f>(D9^2-C9^2)/(I9^2-D9^2)</f>
        <v>0.10460304500100943</v>
      </c>
      <c r="M9" s="3">
        <f t="shared" si="6"/>
        <v>1.3500000000000003</v>
      </c>
      <c r="N9" s="4">
        <f t="shared" si="7"/>
        <v>1.6447748512965283E-14</v>
      </c>
    </row>
    <row r="10" spans="2:14" x14ac:dyDescent="0.25">
      <c r="B10" s="4">
        <v>30</v>
      </c>
      <c r="C10" s="4">
        <v>80</v>
      </c>
      <c r="D10" s="11">
        <f t="shared" si="9"/>
        <v>107.5</v>
      </c>
      <c r="E10" s="8">
        <v>1.55</v>
      </c>
      <c r="G10" s="4">
        <f t="shared" si="1"/>
        <v>5156.25</v>
      </c>
      <c r="H10" s="4">
        <f t="shared" si="2"/>
        <v>5500</v>
      </c>
      <c r="I10" s="4">
        <f t="shared" si="3"/>
        <v>286.3963555565141</v>
      </c>
      <c r="J10" s="3">
        <f t="shared" si="4"/>
        <v>70466.622476053235</v>
      </c>
      <c r="K10" s="3">
        <f t="shared" si="5"/>
        <v>12.812113177464225</v>
      </c>
      <c r="L10" s="4">
        <f>(D10^2-C10^2)/(I10^2-D10^2)</f>
        <v>7.3172940873564005E-2</v>
      </c>
      <c r="M10" s="3">
        <f t="shared" si="6"/>
        <v>1.55</v>
      </c>
      <c r="N10" s="4">
        <f t="shared" si="7"/>
        <v>0</v>
      </c>
    </row>
    <row r="11" spans="2:14" x14ac:dyDescent="0.25">
      <c r="B11" s="4">
        <v>30</v>
      </c>
      <c r="C11" s="4">
        <v>80</v>
      </c>
      <c r="D11" s="11">
        <f t="shared" si="9"/>
        <v>107.5</v>
      </c>
      <c r="E11" s="8">
        <v>1.75</v>
      </c>
      <c r="G11" s="4">
        <f t="shared" si="1"/>
        <v>5156.25</v>
      </c>
      <c r="H11" s="4">
        <f t="shared" si="2"/>
        <v>5500</v>
      </c>
      <c r="I11" s="4">
        <f t="shared" si="3"/>
        <v>328.64786058402512</v>
      </c>
      <c r="J11" s="3">
        <f t="shared" si="4"/>
        <v>96453.166266456814</v>
      </c>
      <c r="K11" s="3">
        <f t="shared" si="5"/>
        <v>17.536939321173968</v>
      </c>
      <c r="L11" s="4">
        <f t="shared" ref="L11" si="10">(D11^2-C11^2)/(I11^2-D11^2)</f>
        <v>5.3458587204442777E-2</v>
      </c>
      <c r="M11" s="3">
        <f t="shared" si="6"/>
        <v>1.7499999999999991</v>
      </c>
      <c r="N11" s="4">
        <f t="shared" si="7"/>
        <v>5.0753052554292867E-14</v>
      </c>
    </row>
    <row r="12" spans="2:14" x14ac:dyDescent="0.25">
      <c r="B12" s="4">
        <v>30</v>
      </c>
      <c r="C12" s="4">
        <v>80</v>
      </c>
      <c r="D12" s="11">
        <f>C12+35</f>
        <v>115</v>
      </c>
      <c r="E12" s="8">
        <v>1.1000000000000001</v>
      </c>
      <c r="G12" s="4">
        <f t="shared" si="1"/>
        <v>6825</v>
      </c>
      <c r="H12" s="4">
        <f t="shared" si="2"/>
        <v>5500</v>
      </c>
      <c r="I12" s="4">
        <f t="shared" si="3"/>
        <v>227.20715487618165</v>
      </c>
      <c r="J12" s="3">
        <f t="shared" si="4"/>
        <v>38398.091226929195</v>
      </c>
      <c r="K12" s="3">
        <f t="shared" si="5"/>
        <v>6.9814711321689442</v>
      </c>
      <c r="L12" s="4">
        <f>(D12^2-C12^2)/(I12^2-D12^2)</f>
        <v>0.17774321019409212</v>
      </c>
      <c r="M12" s="3">
        <f t="shared" si="6"/>
        <v>1.0999999999999999</v>
      </c>
      <c r="N12" s="4">
        <f t="shared" si="7"/>
        <v>2.0185873175002846E-14</v>
      </c>
    </row>
    <row r="13" spans="2:14" x14ac:dyDescent="0.25">
      <c r="B13" s="4">
        <v>30</v>
      </c>
      <c r="C13" s="4">
        <v>80</v>
      </c>
      <c r="D13" s="11">
        <f t="shared" ref="D13:D15" si="11">C13+35</f>
        <v>115</v>
      </c>
      <c r="E13" s="8">
        <v>1.3</v>
      </c>
      <c r="G13" s="4">
        <f t="shared" si="1"/>
        <v>6825</v>
      </c>
      <c r="H13" s="4">
        <f t="shared" si="2"/>
        <v>5500</v>
      </c>
      <c r="I13" s="4">
        <f t="shared" si="3"/>
        <v>269.03064799366166</v>
      </c>
      <c r="J13" s="3">
        <f t="shared" si="4"/>
        <v>59152.489559889495</v>
      </c>
      <c r="K13" s="3">
        <f t="shared" si="5"/>
        <v>10.75499810179809</v>
      </c>
      <c r="L13" s="4">
        <f>(D13^2-C13^2)/(I13^2-D13^2)</f>
        <v>0.11537975917463228</v>
      </c>
      <c r="M13" s="3">
        <f t="shared" si="6"/>
        <v>1.3000000000000003</v>
      </c>
      <c r="N13" s="4">
        <f t="shared" si="7"/>
        <v>1.7080354225002408E-14</v>
      </c>
    </row>
    <row r="14" spans="2:14" x14ac:dyDescent="0.25">
      <c r="B14" s="4">
        <v>30</v>
      </c>
      <c r="C14" s="4">
        <v>80</v>
      </c>
      <c r="D14" s="11">
        <f t="shared" si="11"/>
        <v>115</v>
      </c>
      <c r="E14" s="8">
        <v>1.5</v>
      </c>
      <c r="G14" s="4">
        <f t="shared" si="1"/>
        <v>6825</v>
      </c>
      <c r="H14" s="4">
        <f t="shared" si="2"/>
        <v>5500</v>
      </c>
      <c r="I14" s="4">
        <f t="shared" si="3"/>
        <v>314.44417999115711</v>
      </c>
      <c r="J14" s="3">
        <f t="shared" si="4"/>
        <v>85650.14233031121</v>
      </c>
      <c r="K14" s="3">
        <f t="shared" si="5"/>
        <v>15.572753150965674</v>
      </c>
      <c r="L14" s="4">
        <f>(D14^2-C14^2)/(I14^2-D14^2)</f>
        <v>7.9684631155419142E-2</v>
      </c>
      <c r="M14" s="3">
        <f t="shared" si="6"/>
        <v>1.5</v>
      </c>
      <c r="N14" s="4">
        <f t="shared" si="7"/>
        <v>0</v>
      </c>
    </row>
    <row r="15" spans="2:14" x14ac:dyDescent="0.25">
      <c r="B15" s="4">
        <v>30</v>
      </c>
      <c r="C15" s="4">
        <v>80</v>
      </c>
      <c r="D15" s="11">
        <f t="shared" si="11"/>
        <v>115</v>
      </c>
      <c r="E15" s="8">
        <v>1.7</v>
      </c>
      <c r="G15" s="4">
        <f t="shared" si="1"/>
        <v>6825</v>
      </c>
      <c r="H15" s="4">
        <f t="shared" si="2"/>
        <v>5500</v>
      </c>
      <c r="I15" s="4">
        <f t="shared" si="3"/>
        <v>362.79438108826963</v>
      </c>
      <c r="J15" s="3">
        <f t="shared" si="4"/>
        <v>118394.7629492206</v>
      </c>
      <c r="K15" s="3">
        <f t="shared" si="5"/>
        <v>21.526320536221927</v>
      </c>
      <c r="L15" s="4">
        <f t="shared" ref="L15" si="12">(D15^2-C15^2)/(I15^2-D15^2)</f>
        <v>5.7646130875968184E-2</v>
      </c>
      <c r="M15" s="3">
        <f t="shared" si="6"/>
        <v>1.6999999999999995</v>
      </c>
      <c r="N15" s="4">
        <f t="shared" si="7"/>
        <v>2.6122894697062509E-14</v>
      </c>
    </row>
    <row r="16" spans="2:14" x14ac:dyDescent="0.25">
      <c r="B16" s="4">
        <v>30</v>
      </c>
      <c r="C16" s="4">
        <v>100</v>
      </c>
      <c r="D16" s="11">
        <f>C16+20</f>
        <v>120</v>
      </c>
      <c r="E16" s="8">
        <v>1.2</v>
      </c>
      <c r="G16" s="4">
        <f t="shared" si="1"/>
        <v>4400</v>
      </c>
      <c r="H16" s="4">
        <f t="shared" si="2"/>
        <v>9100</v>
      </c>
      <c r="I16" s="4">
        <f t="shared" si="3"/>
        <v>210.18368511114346</v>
      </c>
      <c r="J16" s="3">
        <f t="shared" si="4"/>
        <v>29777.181486900306</v>
      </c>
      <c r="K16" s="3">
        <f t="shared" si="5"/>
        <v>3.2722177458132204</v>
      </c>
      <c r="L16" s="4">
        <f>(D16^2-C16^2)/(I16^2-D16^2)</f>
        <v>0.14776415296174572</v>
      </c>
      <c r="M16" s="3">
        <f t="shared" si="6"/>
        <v>1.1999999999999997</v>
      </c>
      <c r="N16" s="4">
        <f t="shared" si="7"/>
        <v>1.8503717077085944E-14</v>
      </c>
    </row>
    <row r="17" spans="2:14" x14ac:dyDescent="0.25">
      <c r="B17" s="4">
        <v>30</v>
      </c>
      <c r="C17" s="4">
        <v>100</v>
      </c>
      <c r="D17" s="11">
        <f t="shared" ref="D17:D19" si="13">C17+20</f>
        <v>120</v>
      </c>
      <c r="E17" s="8">
        <v>1.4</v>
      </c>
      <c r="G17" s="4">
        <f t="shared" si="1"/>
        <v>4400</v>
      </c>
      <c r="H17" s="4">
        <f t="shared" si="2"/>
        <v>9100</v>
      </c>
      <c r="I17" s="4">
        <f t="shared" si="3"/>
        <v>242.41729501617738</v>
      </c>
      <c r="J17" s="3">
        <f t="shared" si="4"/>
        <v>44366.144922960375</v>
      </c>
      <c r="K17" s="3">
        <f t="shared" si="5"/>
        <v>4.875400540984657</v>
      </c>
      <c r="L17" s="4">
        <f>(D17^2-C17^2)/(I17^2-D17^2)</f>
        <v>9.917471999517613E-2</v>
      </c>
      <c r="M17" s="3">
        <f t="shared" si="6"/>
        <v>1.4000000000000004</v>
      </c>
      <c r="N17" s="4">
        <f t="shared" si="7"/>
        <v>3.1720657846433045E-14</v>
      </c>
    </row>
    <row r="18" spans="2:14" x14ac:dyDescent="0.25">
      <c r="B18" s="4">
        <v>30</v>
      </c>
      <c r="C18" s="4">
        <v>100</v>
      </c>
      <c r="D18" s="11">
        <f t="shared" si="13"/>
        <v>120</v>
      </c>
      <c r="E18" s="8">
        <v>1.6</v>
      </c>
      <c r="G18" s="4">
        <f t="shared" si="1"/>
        <v>4400</v>
      </c>
      <c r="H18" s="4">
        <f t="shared" si="2"/>
        <v>9100</v>
      </c>
      <c r="I18" s="4">
        <f t="shared" si="3"/>
        <v>277.61407049545573</v>
      </c>
      <c r="J18" s="3">
        <f t="shared" si="4"/>
        <v>62669.57213705586</v>
      </c>
      <c r="K18" s="3">
        <f t="shared" si="5"/>
        <v>6.8867661689072373</v>
      </c>
      <c r="L18" s="4">
        <f>(D18^2-C18^2)/(I18^2-D18^2)</f>
        <v>7.0209510771469363E-2</v>
      </c>
      <c r="M18" s="3">
        <f t="shared" si="6"/>
        <v>1.6000000000000008</v>
      </c>
      <c r="N18" s="4">
        <f t="shared" si="7"/>
        <v>4.163336342344337E-14</v>
      </c>
    </row>
    <row r="19" spans="2:14" x14ac:dyDescent="0.25">
      <c r="B19" s="4">
        <v>30</v>
      </c>
      <c r="C19" s="4">
        <v>100</v>
      </c>
      <c r="D19" s="11">
        <f t="shared" si="13"/>
        <v>120</v>
      </c>
      <c r="E19" s="8">
        <v>1.8</v>
      </c>
      <c r="G19" s="4">
        <f t="shared" si="1"/>
        <v>4400</v>
      </c>
      <c r="H19" s="4">
        <f t="shared" si="2"/>
        <v>9100</v>
      </c>
      <c r="I19" s="4">
        <f t="shared" si="3"/>
        <v>315.26264002259444</v>
      </c>
      <c r="J19" s="3">
        <f t="shared" si="4"/>
        <v>84990.532194015963</v>
      </c>
      <c r="K19" s="3">
        <f t="shared" si="5"/>
        <v>9.3396189224193371</v>
      </c>
      <c r="L19" s="4">
        <f t="shared" ref="L19" si="14">(D19^2-C19^2)/(I19^2-D19^2)</f>
        <v>5.1770472385744122E-2</v>
      </c>
      <c r="M19" s="3">
        <f t="shared" si="6"/>
        <v>1.7999999999999998</v>
      </c>
      <c r="N19" s="4">
        <f t="shared" si="7"/>
        <v>1.2335811384723962E-14</v>
      </c>
    </row>
    <row r="20" spans="2:14" x14ac:dyDescent="0.25">
      <c r="B20" s="4">
        <v>30</v>
      </c>
      <c r="C20" s="4">
        <v>100</v>
      </c>
      <c r="D20" s="11">
        <f>C20+27.5</f>
        <v>127.5</v>
      </c>
      <c r="E20" s="8">
        <v>1.1499999999999999</v>
      </c>
      <c r="G20" s="4">
        <f t="shared" si="1"/>
        <v>6256.25</v>
      </c>
      <c r="H20" s="4">
        <f t="shared" si="2"/>
        <v>9100</v>
      </c>
      <c r="I20" s="4">
        <f t="shared" si="3"/>
        <v>232.72590527034572</v>
      </c>
      <c r="J20" s="3">
        <f t="shared" si="4"/>
        <v>37905.096983901931</v>
      </c>
      <c r="K20" s="3">
        <f t="shared" si="5"/>
        <v>4.165395272956256</v>
      </c>
      <c r="L20" s="4">
        <f>(D20^2-C20^2)/(I20^2-D20^2)</f>
        <v>0.16505036255828581</v>
      </c>
      <c r="M20" s="3">
        <f t="shared" si="6"/>
        <v>1.1499999999999999</v>
      </c>
      <c r="N20" s="4">
        <f t="shared" si="7"/>
        <v>0</v>
      </c>
    </row>
    <row r="21" spans="2:14" x14ac:dyDescent="0.25">
      <c r="B21" s="4">
        <v>30</v>
      </c>
      <c r="C21" s="4">
        <v>100</v>
      </c>
      <c r="D21" s="11">
        <f t="shared" ref="D21:D23" si="15">C21+27.5</f>
        <v>127.5</v>
      </c>
      <c r="E21" s="8">
        <v>1.35</v>
      </c>
      <c r="G21" s="4">
        <f t="shared" si="1"/>
        <v>6256.25</v>
      </c>
      <c r="H21" s="4">
        <f t="shared" si="2"/>
        <v>9100</v>
      </c>
      <c r="I21" s="4">
        <f t="shared" si="3"/>
        <v>271.37486165963332</v>
      </c>
      <c r="J21" s="3">
        <f t="shared" si="4"/>
        <v>57388.06554078513</v>
      </c>
      <c r="K21" s="3">
        <f t="shared" si="5"/>
        <v>6.3063808286577068</v>
      </c>
      <c r="L21" s="4">
        <f>(D21^2-C21^2)/(I21^2-D21^2)</f>
        <v>0.10901656888144705</v>
      </c>
      <c r="M21" s="3">
        <f t="shared" si="6"/>
        <v>1.35</v>
      </c>
      <c r="N21" s="4">
        <f t="shared" si="7"/>
        <v>0</v>
      </c>
    </row>
    <row r="22" spans="2:14" x14ac:dyDescent="0.25">
      <c r="B22" s="4">
        <v>30</v>
      </c>
      <c r="C22" s="4">
        <v>100</v>
      </c>
      <c r="D22" s="11">
        <f t="shared" si="15"/>
        <v>127.5</v>
      </c>
      <c r="E22" s="8">
        <v>1.55</v>
      </c>
      <c r="G22" s="4">
        <f t="shared" si="1"/>
        <v>6256.25</v>
      </c>
      <c r="H22" s="4">
        <f t="shared" si="2"/>
        <v>9100</v>
      </c>
      <c r="I22" s="4">
        <f t="shared" si="3"/>
        <v>313.51924014805115</v>
      </c>
      <c r="J22" s="3">
        <f t="shared" si="4"/>
        <v>82038.063943011366</v>
      </c>
      <c r="K22" s="3">
        <f t="shared" si="5"/>
        <v>9.0151718618693817</v>
      </c>
      <c r="L22" s="4">
        <f>(D22^2-C22^2)/(I22^2-D22^2)</f>
        <v>7.6260332086163951E-2</v>
      </c>
      <c r="M22" s="3">
        <f t="shared" si="6"/>
        <v>1.5500000000000003</v>
      </c>
      <c r="N22" s="4">
        <f t="shared" si="7"/>
        <v>1.4325458382260084E-14</v>
      </c>
    </row>
    <row r="23" spans="2:14" x14ac:dyDescent="0.25">
      <c r="B23" s="4">
        <v>30</v>
      </c>
      <c r="C23" s="4">
        <v>100</v>
      </c>
      <c r="D23" s="11">
        <f t="shared" si="15"/>
        <v>127.5</v>
      </c>
      <c r="E23" s="8">
        <v>1.75</v>
      </c>
      <c r="G23" s="4">
        <f t="shared" si="1"/>
        <v>6256.25</v>
      </c>
      <c r="H23" s="4">
        <f t="shared" si="2"/>
        <v>9100</v>
      </c>
      <c r="I23" s="4">
        <f t="shared" si="3"/>
        <v>358.53612283862537</v>
      </c>
      <c r="J23" s="3">
        <f t="shared" si="4"/>
        <v>112291.90138015387</v>
      </c>
      <c r="K23" s="3">
        <f t="shared" si="5"/>
        <v>12.339769382434492</v>
      </c>
      <c r="L23" s="4">
        <f t="shared" ref="L23" si="16">(D23^2-C23^2)/(I23^2-D23^2)</f>
        <v>5.5714169259811916E-2</v>
      </c>
      <c r="M23" s="3">
        <f t="shared" si="6"/>
        <v>1.7500000000000004</v>
      </c>
      <c r="N23" s="4">
        <f t="shared" si="7"/>
        <v>2.5376526277146433E-14</v>
      </c>
    </row>
    <row r="24" spans="2:14" x14ac:dyDescent="0.25">
      <c r="B24" s="4">
        <v>30</v>
      </c>
      <c r="C24" s="4">
        <v>100</v>
      </c>
      <c r="D24" s="11">
        <f>C24+35</f>
        <v>135</v>
      </c>
      <c r="E24" s="8">
        <v>1.1000000000000001</v>
      </c>
      <c r="G24" s="4">
        <f t="shared" si="1"/>
        <v>8225</v>
      </c>
      <c r="H24" s="4">
        <f t="shared" si="2"/>
        <v>9100</v>
      </c>
      <c r="I24" s="4">
        <f t="shared" si="3"/>
        <v>250.25320637891963</v>
      </c>
      <c r="J24" s="3">
        <f t="shared" si="4"/>
        <v>44401.667302930138</v>
      </c>
      <c r="K24" s="3">
        <f t="shared" si="5"/>
        <v>4.8793040992230923</v>
      </c>
      <c r="L24" s="4">
        <f>(D24^2-C24^2)/(I24^2-D24^2)</f>
        <v>0.18524079161003079</v>
      </c>
      <c r="M24" s="3">
        <f t="shared" si="6"/>
        <v>1.1000000000000001</v>
      </c>
      <c r="N24" s="4">
        <f t="shared" si="7"/>
        <v>0</v>
      </c>
    </row>
    <row r="25" spans="2:14" x14ac:dyDescent="0.25">
      <c r="B25" s="4">
        <v>30</v>
      </c>
      <c r="C25" s="4">
        <v>100</v>
      </c>
      <c r="D25" s="11">
        <f t="shared" ref="D25:D27" si="17">C25+35</f>
        <v>135</v>
      </c>
      <c r="E25" s="8">
        <v>1.3</v>
      </c>
      <c r="G25" s="4">
        <f t="shared" si="1"/>
        <v>8225</v>
      </c>
      <c r="H25" s="4">
        <f t="shared" si="2"/>
        <v>9100</v>
      </c>
      <c r="I25" s="4">
        <f t="shared" si="3"/>
        <v>294.32301043165802</v>
      </c>
      <c r="J25" s="3">
        <f t="shared" si="4"/>
        <v>68401.034469553881</v>
      </c>
      <c r="K25" s="3">
        <f t="shared" si="5"/>
        <v>7.5165971944564705</v>
      </c>
      <c r="L25" s="4">
        <f>(D25^2-C25^2)/(I25^2-D25^2)</f>
        <v>0.12024671942148837</v>
      </c>
      <c r="M25" s="3">
        <f t="shared" si="6"/>
        <v>1.2999999999999996</v>
      </c>
      <c r="N25" s="4">
        <f t="shared" si="7"/>
        <v>3.4160708450004815E-14</v>
      </c>
    </row>
    <row r="26" spans="2:14" x14ac:dyDescent="0.25">
      <c r="B26" s="4">
        <v>30</v>
      </c>
      <c r="C26" s="4">
        <v>100</v>
      </c>
      <c r="D26" s="11">
        <f t="shared" si="17"/>
        <v>135</v>
      </c>
      <c r="E26" s="8">
        <v>1.5</v>
      </c>
      <c r="G26" s="4">
        <f t="shared" si="1"/>
        <v>8225</v>
      </c>
      <c r="H26" s="4">
        <f t="shared" si="2"/>
        <v>9100</v>
      </c>
      <c r="I26" s="4">
        <f t="shared" si="3"/>
        <v>342.44213973610636</v>
      </c>
      <c r="J26" s="3">
        <f t="shared" si="4"/>
        <v>99041.619067042993</v>
      </c>
      <c r="K26" s="3">
        <f t="shared" si="5"/>
        <v>10.883694402971757</v>
      </c>
      <c r="L26" s="4">
        <f>(D26^2-C26^2)/(I26^2-D26^2)</f>
        <v>8.3045896033185351E-2</v>
      </c>
      <c r="M26" s="3">
        <f t="shared" si="6"/>
        <v>1.4999999999999993</v>
      </c>
      <c r="N26" s="4">
        <f t="shared" si="7"/>
        <v>4.4408920985006262E-14</v>
      </c>
    </row>
    <row r="27" spans="2:14" x14ac:dyDescent="0.25">
      <c r="B27" s="4">
        <v>30</v>
      </c>
      <c r="C27" s="4">
        <v>100</v>
      </c>
      <c r="D27" s="11">
        <f t="shared" si="17"/>
        <v>135</v>
      </c>
      <c r="E27" s="8">
        <v>1.7</v>
      </c>
      <c r="G27" s="4">
        <f t="shared" si="1"/>
        <v>8225</v>
      </c>
      <c r="H27" s="4">
        <f t="shared" si="2"/>
        <v>9100</v>
      </c>
      <c r="I27" s="4">
        <f t="shared" si="3"/>
        <v>393.86658978768639</v>
      </c>
      <c r="J27" s="3">
        <f t="shared" si="4"/>
        <v>136905.89055098162</v>
      </c>
      <c r="K27" s="3">
        <f t="shared" si="5"/>
        <v>15.044603357250727</v>
      </c>
      <c r="L27" s="4">
        <f t="shared" ref="L27" si="18">(D27^2-C27^2)/(I27^2-D27^2)</f>
        <v>6.0077765586990121E-2</v>
      </c>
      <c r="M27" s="3">
        <f t="shared" si="6"/>
        <v>1.7000000000000002</v>
      </c>
      <c r="N27" s="4">
        <f t="shared" si="7"/>
        <v>1.3061447348531254E-14</v>
      </c>
    </row>
    <row r="28" spans="2:14" x14ac:dyDescent="0.25">
      <c r="B28" s="4">
        <v>30</v>
      </c>
      <c r="C28" s="4">
        <v>120</v>
      </c>
      <c r="D28" s="11">
        <f>C28+20</f>
        <v>140</v>
      </c>
      <c r="E28" s="8">
        <v>1.2</v>
      </c>
      <c r="G28" s="4">
        <f t="shared" si="1"/>
        <v>5200</v>
      </c>
      <c r="H28" s="4">
        <f t="shared" si="2"/>
        <v>13500</v>
      </c>
      <c r="I28" s="4">
        <f t="shared" si="3"/>
        <v>231.66662888522316</v>
      </c>
      <c r="J28" s="3">
        <f t="shared" si="4"/>
        <v>34069.426939043711</v>
      </c>
      <c r="K28" s="3">
        <f t="shared" si="5"/>
        <v>2.5236612547439785</v>
      </c>
      <c r="L28" s="4">
        <f>(D28^2-C28^2)/(I28^2-D28^2)</f>
        <v>0.15262951177029566</v>
      </c>
      <c r="M28" s="3">
        <f t="shared" si="6"/>
        <v>1.2</v>
      </c>
      <c r="N28" s="4">
        <f t="shared" si="7"/>
        <v>0</v>
      </c>
    </row>
    <row r="29" spans="2:14" x14ac:dyDescent="0.25">
      <c r="B29" s="4">
        <v>30</v>
      </c>
      <c r="C29" s="4">
        <v>120</v>
      </c>
      <c r="D29" s="11">
        <f t="shared" ref="D29:D31" si="19">C29+20</f>
        <v>140</v>
      </c>
      <c r="E29" s="8">
        <v>1.4</v>
      </c>
      <c r="G29" s="4">
        <f t="shared" si="1"/>
        <v>5200</v>
      </c>
      <c r="H29" s="4">
        <f t="shared" si="2"/>
        <v>13500</v>
      </c>
      <c r="I29" s="4">
        <f t="shared" si="3"/>
        <v>265.25708885124141</v>
      </c>
      <c r="J29" s="3">
        <f t="shared" si="4"/>
        <v>50761.323185835383</v>
      </c>
      <c r="K29" s="3">
        <f t="shared" si="5"/>
        <v>3.7600980137655839</v>
      </c>
      <c r="L29" s="4">
        <f>(D29^2-C29^2)/(I29^2-D29^2)</f>
        <v>0.10244019804139042</v>
      </c>
      <c r="M29" s="3">
        <f t="shared" si="6"/>
        <v>1.3999999999999997</v>
      </c>
      <c r="N29" s="4">
        <f t="shared" si="7"/>
        <v>1.5860328923216522E-14</v>
      </c>
    </row>
    <row r="30" spans="2:14" x14ac:dyDescent="0.25">
      <c r="B30" s="4">
        <v>30</v>
      </c>
      <c r="C30" s="4">
        <v>120</v>
      </c>
      <c r="D30" s="11">
        <f t="shared" si="19"/>
        <v>140</v>
      </c>
      <c r="E30" s="8">
        <v>1.6</v>
      </c>
      <c r="G30" s="4">
        <f t="shared" si="1"/>
        <v>5200</v>
      </c>
      <c r="H30" s="4">
        <f t="shared" si="2"/>
        <v>13500</v>
      </c>
      <c r="I30" s="4">
        <f t="shared" si="3"/>
        <v>302.16403871369317</v>
      </c>
      <c r="J30" s="3">
        <f t="shared" si="4"/>
        <v>71703.106291770266</v>
      </c>
      <c r="K30" s="3">
        <f t="shared" si="5"/>
        <v>5.3113412067977972</v>
      </c>
      <c r="L30" s="4">
        <f>(D30^2-C30^2)/(I30^2-D30^2)</f>
        <v>7.2521265380616165E-2</v>
      </c>
      <c r="M30" s="3">
        <f t="shared" si="6"/>
        <v>1.5999999999999999</v>
      </c>
      <c r="N30" s="4">
        <f t="shared" si="7"/>
        <v>1.3877787807814457E-14</v>
      </c>
    </row>
    <row r="31" spans="2:14" x14ac:dyDescent="0.25">
      <c r="B31" s="4">
        <v>30</v>
      </c>
      <c r="C31" s="4">
        <v>120</v>
      </c>
      <c r="D31" s="11">
        <f t="shared" si="19"/>
        <v>140</v>
      </c>
      <c r="E31" s="8">
        <v>1.8</v>
      </c>
      <c r="G31" s="4">
        <f t="shared" si="1"/>
        <v>5200</v>
      </c>
      <c r="H31" s="4">
        <f t="shared" si="2"/>
        <v>13500</v>
      </c>
      <c r="I31" s="4">
        <f t="shared" si="3"/>
        <v>341.82090537402638</v>
      </c>
      <c r="J31" s="3">
        <f t="shared" si="4"/>
        <v>97241.531350719102</v>
      </c>
      <c r="K31" s="3">
        <f t="shared" si="5"/>
        <v>7.2030763963495632</v>
      </c>
      <c r="L31" s="4">
        <f t="shared" ref="L31" si="20">(D31^2-C31^2)/(I31^2-D31^2)</f>
        <v>5.3475093694743077E-2</v>
      </c>
      <c r="M31" s="3">
        <f t="shared" si="6"/>
        <v>1.8000000000000005</v>
      </c>
      <c r="N31" s="4">
        <f t="shared" si="7"/>
        <v>2.4671622769447924E-14</v>
      </c>
    </row>
    <row r="32" spans="2:14" x14ac:dyDescent="0.25">
      <c r="B32" s="4">
        <v>30</v>
      </c>
      <c r="C32" s="4">
        <v>120</v>
      </c>
      <c r="D32" s="11">
        <f>C32+27.5</f>
        <v>147.5</v>
      </c>
      <c r="E32" s="8">
        <v>1.1499999999999999</v>
      </c>
      <c r="G32" s="4">
        <f t="shared" si="1"/>
        <v>7356.25</v>
      </c>
      <c r="H32" s="4">
        <f t="shared" si="2"/>
        <v>13500</v>
      </c>
      <c r="I32" s="4">
        <f t="shared" si="3"/>
        <v>254.76572417015964</v>
      </c>
      <c r="J32" s="3">
        <f t="shared" si="4"/>
        <v>43149.324211945866</v>
      </c>
      <c r="K32" s="3">
        <f t="shared" si="5"/>
        <v>3.1962462379219159</v>
      </c>
      <c r="L32" s="4">
        <f>(D32^2-C32^2)/(I32^2-D32^2)</f>
        <v>0.17048355065462245</v>
      </c>
      <c r="M32" s="3">
        <f t="shared" si="6"/>
        <v>1.1499999999999995</v>
      </c>
      <c r="N32" s="4">
        <f t="shared" si="7"/>
        <v>3.8616453030440229E-14</v>
      </c>
    </row>
    <row r="33" spans="2:14" x14ac:dyDescent="0.25">
      <c r="B33" s="4">
        <v>30</v>
      </c>
      <c r="C33" s="4">
        <v>120</v>
      </c>
      <c r="D33" s="11">
        <f t="shared" ref="D33:D35" si="21">C33+27.5</f>
        <v>147.5</v>
      </c>
      <c r="E33" s="8">
        <v>1.35</v>
      </c>
      <c r="G33" s="4">
        <f t="shared" si="1"/>
        <v>7356.25</v>
      </c>
      <c r="H33" s="4">
        <f t="shared" si="2"/>
        <v>13500</v>
      </c>
      <c r="I33" s="4">
        <f t="shared" si="3"/>
        <v>295.10005218112138</v>
      </c>
      <c r="J33" s="3">
        <f t="shared" si="4"/>
        <v>65327.790797300564</v>
      </c>
      <c r="K33" s="3">
        <f t="shared" si="5"/>
        <v>4.8390956146148563</v>
      </c>
      <c r="L33" s="4">
        <f>(D33^2-C33^2)/(I33^2-D33^2)</f>
        <v>0.1126052160989955</v>
      </c>
      <c r="M33" s="3">
        <f t="shared" si="6"/>
        <v>1.3499999999999994</v>
      </c>
      <c r="N33" s="4">
        <f t="shared" si="7"/>
        <v>4.9343245538895841E-14</v>
      </c>
    </row>
    <row r="34" spans="2:14" x14ac:dyDescent="0.25">
      <c r="B34" s="4">
        <v>30</v>
      </c>
      <c r="C34" s="4">
        <v>120</v>
      </c>
      <c r="D34" s="11">
        <f t="shared" si="21"/>
        <v>147.5</v>
      </c>
      <c r="E34" s="8">
        <v>1.55</v>
      </c>
      <c r="G34" s="4">
        <f t="shared" si="1"/>
        <v>7356.25</v>
      </c>
      <c r="H34" s="4">
        <f t="shared" si="2"/>
        <v>13500</v>
      </c>
      <c r="I34" s="4">
        <f t="shared" si="3"/>
        <v>339.32934383173239</v>
      </c>
      <c r="J34" s="3">
        <f t="shared" si="4"/>
        <v>93388.153585274064</v>
      </c>
      <c r="K34" s="3">
        <f t="shared" si="5"/>
        <v>6.9176410063165976</v>
      </c>
      <c r="L34" s="4">
        <f>(D34^2-C34^2)/(I34^2-D34^2)</f>
        <v>7.8770697541234738E-2</v>
      </c>
      <c r="M34" s="3">
        <f t="shared" si="6"/>
        <v>1.5499999999999994</v>
      </c>
      <c r="N34" s="4">
        <f t="shared" si="7"/>
        <v>4.297637514678025E-14</v>
      </c>
    </row>
    <row r="35" spans="2:14" x14ac:dyDescent="0.25">
      <c r="B35" s="4">
        <v>30</v>
      </c>
      <c r="C35" s="4">
        <v>120</v>
      </c>
      <c r="D35" s="11">
        <f t="shared" si="21"/>
        <v>147.5</v>
      </c>
      <c r="E35" s="8">
        <v>1.75</v>
      </c>
      <c r="G35" s="4">
        <f t="shared" si="1"/>
        <v>7356.25</v>
      </c>
      <c r="H35" s="4">
        <f t="shared" si="2"/>
        <v>13500</v>
      </c>
      <c r="I35" s="4">
        <f t="shared" si="3"/>
        <v>386.76078520755743</v>
      </c>
      <c r="J35" s="3">
        <f t="shared" si="4"/>
        <v>127827.65497436636</v>
      </c>
      <c r="K35" s="3">
        <f t="shared" si="5"/>
        <v>9.4687151832863972</v>
      </c>
      <c r="L35" s="4">
        <f t="shared" ref="L35" si="22">(D35^2-C35^2)/(I35^2-D35^2)</f>
        <v>5.7548188625342216E-2</v>
      </c>
      <c r="M35" s="3">
        <f t="shared" si="6"/>
        <v>1.7499999999999998</v>
      </c>
      <c r="N35" s="4">
        <f t="shared" si="7"/>
        <v>1.2688263138573217E-14</v>
      </c>
    </row>
    <row r="36" spans="2:14" x14ac:dyDescent="0.25">
      <c r="B36" s="4">
        <v>30</v>
      </c>
      <c r="C36" s="4">
        <v>120</v>
      </c>
      <c r="D36" s="11">
        <f>C36+35</f>
        <v>155</v>
      </c>
      <c r="E36" s="8">
        <v>1.1000000000000001</v>
      </c>
      <c r="G36" s="4">
        <f t="shared" si="1"/>
        <v>9625</v>
      </c>
      <c r="H36" s="4">
        <f t="shared" si="2"/>
        <v>13500</v>
      </c>
      <c r="I36" s="4">
        <f t="shared" si="3"/>
        <v>272.63320185253662</v>
      </c>
      <c r="J36" s="3">
        <f t="shared" si="4"/>
        <v>50303.862752365982</v>
      </c>
      <c r="K36" s="3">
        <f t="shared" si="5"/>
        <v>3.7262120557308136</v>
      </c>
      <c r="L36" s="4">
        <f>(D36^2-C36^2)/(I36^2-D36^2)</f>
        <v>0.19133719506554792</v>
      </c>
      <c r="M36" s="3">
        <f t="shared" si="6"/>
        <v>1.1000000000000003</v>
      </c>
      <c r="N36" s="4">
        <f t="shared" si="7"/>
        <v>2.0185873175002846E-14</v>
      </c>
    </row>
    <row r="37" spans="2:14" x14ac:dyDescent="0.25">
      <c r="B37" s="4">
        <v>30</v>
      </c>
      <c r="C37" s="4">
        <v>120</v>
      </c>
      <c r="D37" s="11">
        <f t="shared" ref="D37:D39" si="23">C37+35</f>
        <v>155</v>
      </c>
      <c r="E37" s="8">
        <v>1.3</v>
      </c>
      <c r="G37" s="4">
        <f t="shared" si="1"/>
        <v>9625</v>
      </c>
      <c r="H37" s="4">
        <f t="shared" si="2"/>
        <v>13500</v>
      </c>
      <c r="I37" s="4">
        <f t="shared" si="3"/>
        <v>318.61952532240008</v>
      </c>
      <c r="J37" s="3">
        <f t="shared" si="4"/>
        <v>77493.401916671544</v>
      </c>
      <c r="K37" s="3">
        <f t="shared" si="5"/>
        <v>5.7402519938275214</v>
      </c>
      <c r="L37" s="4">
        <f>(D37^2-C37^2)/(I37^2-D37^2)</f>
        <v>0.12420412269872651</v>
      </c>
      <c r="M37" s="3">
        <f t="shared" si="6"/>
        <v>1.3000000000000007</v>
      </c>
      <c r="N37" s="4">
        <f t="shared" si="7"/>
        <v>5.124106267500722E-14</v>
      </c>
    </row>
    <row r="38" spans="2:14" x14ac:dyDescent="0.25">
      <c r="B38" s="4">
        <v>30</v>
      </c>
      <c r="C38" s="4">
        <v>120</v>
      </c>
      <c r="D38" s="11">
        <f t="shared" si="23"/>
        <v>155</v>
      </c>
      <c r="E38" s="8">
        <v>1.5</v>
      </c>
      <c r="G38" s="4">
        <f t="shared" si="1"/>
        <v>9625</v>
      </c>
      <c r="H38" s="4">
        <f t="shared" si="2"/>
        <v>13500</v>
      </c>
      <c r="I38" s="4">
        <f t="shared" si="3"/>
        <v>369.09613634907606</v>
      </c>
      <c r="J38" s="3">
        <f t="shared" si="4"/>
        <v>112206.95786781574</v>
      </c>
      <c r="K38" s="3">
        <f t="shared" si="5"/>
        <v>8.3116265087270911</v>
      </c>
      <c r="L38" s="4">
        <f>(D38^2-C38^2)/(I38^2-D38^2)</f>
        <v>8.5778994305670708E-2</v>
      </c>
      <c r="M38" s="3">
        <f t="shared" si="6"/>
        <v>1.5000000000000007</v>
      </c>
      <c r="N38" s="4">
        <f t="shared" si="7"/>
        <v>4.4408920985006262E-14</v>
      </c>
    </row>
    <row r="39" spans="2:14" x14ac:dyDescent="0.25">
      <c r="B39" s="4">
        <v>30</v>
      </c>
      <c r="C39" s="4">
        <v>120</v>
      </c>
      <c r="D39" s="11">
        <f t="shared" si="23"/>
        <v>155</v>
      </c>
      <c r="E39" s="8">
        <v>1.7</v>
      </c>
      <c r="G39" s="4">
        <f t="shared" si="1"/>
        <v>9625</v>
      </c>
      <c r="H39" s="4">
        <f t="shared" si="2"/>
        <v>13500</v>
      </c>
      <c r="I39" s="4">
        <f t="shared" si="3"/>
        <v>423.236844066934</v>
      </c>
      <c r="J39" s="3">
        <f t="shared" si="4"/>
        <v>155104.42617573819</v>
      </c>
      <c r="K39" s="3">
        <f t="shared" si="5"/>
        <v>11.489216753758384</v>
      </c>
      <c r="L39" s="4">
        <f t="shared" ref="L39" si="24">(D39^2-C39^2)/(I39^2-D39^2)</f>
        <v>6.2054966691244343E-2</v>
      </c>
      <c r="M39" s="3">
        <f t="shared" si="6"/>
        <v>1.7</v>
      </c>
      <c r="N39" s="4">
        <f t="shared" si="7"/>
        <v>0</v>
      </c>
    </row>
    <row r="40" spans="2:14" x14ac:dyDescent="0.25">
      <c r="B40" s="4">
        <v>30</v>
      </c>
      <c r="C40" s="4">
        <v>140</v>
      </c>
      <c r="D40" s="11">
        <f>C40+20</f>
        <v>160</v>
      </c>
      <c r="E40" s="8">
        <v>1.2</v>
      </c>
      <c r="G40" s="4">
        <f t="shared" si="1"/>
        <v>6000</v>
      </c>
      <c r="H40" s="4">
        <f t="shared" si="2"/>
        <v>18700</v>
      </c>
      <c r="I40" s="4">
        <f t="shared" si="3"/>
        <v>252.72999789561402</v>
      </c>
      <c r="J40" s="3">
        <f t="shared" si="4"/>
        <v>38272.451836317065</v>
      </c>
      <c r="K40" s="3">
        <f t="shared" si="5"/>
        <v>2.0466551784126774</v>
      </c>
      <c r="L40" s="4">
        <f>(D40^2-C40^2)/(I40^2-D40^2)</f>
        <v>0.15677072442760376</v>
      </c>
      <c r="M40" s="3">
        <f t="shared" si="6"/>
        <v>1.2000000000000002</v>
      </c>
      <c r="N40" s="4">
        <f t="shared" si="7"/>
        <v>1.8503717077085944E-14</v>
      </c>
    </row>
    <row r="41" spans="2:14" x14ac:dyDescent="0.25">
      <c r="B41" s="4">
        <v>30</v>
      </c>
      <c r="C41" s="4">
        <v>140</v>
      </c>
      <c r="D41" s="11">
        <f t="shared" ref="D41:D44" si="25">C41+20</f>
        <v>160</v>
      </c>
      <c r="E41" s="8">
        <f>E40+0.15</f>
        <v>1.3499999999999999</v>
      </c>
      <c r="G41" s="4">
        <f t="shared" si="1"/>
        <v>6000</v>
      </c>
      <c r="H41" s="4">
        <f t="shared" si="2"/>
        <v>18700</v>
      </c>
      <c r="I41" s="4">
        <f t="shared" si="3"/>
        <v>278.39524686770966</v>
      </c>
      <c r="J41" s="3">
        <f t="shared" si="4"/>
        <v>51903.91347853301</v>
      </c>
      <c r="K41" s="3">
        <f t="shared" si="5"/>
        <v>2.7756103464456157</v>
      </c>
      <c r="L41" s="4">
        <f>(D41^2-C41^2)/(I41^2-D41^2)</f>
        <v>0.11559821982366601</v>
      </c>
      <c r="M41" s="3">
        <f t="shared" si="6"/>
        <v>1.3499999999999992</v>
      </c>
      <c r="N41" s="4">
        <f t="shared" si="7"/>
        <v>4.9343245538895848E-14</v>
      </c>
    </row>
    <row r="42" spans="2:14" x14ac:dyDescent="0.25">
      <c r="B42" s="4">
        <v>30</v>
      </c>
      <c r="C42" s="4">
        <v>140</v>
      </c>
      <c r="D42" s="11">
        <f t="shared" si="25"/>
        <v>160</v>
      </c>
      <c r="E42" s="8">
        <f t="shared" ref="E42:E44" si="26">E41+0.15</f>
        <v>1.4999999999999998</v>
      </c>
      <c r="G42" s="4">
        <f t="shared" si="1"/>
        <v>6000</v>
      </c>
      <c r="H42" s="4">
        <f t="shared" si="2"/>
        <v>18700</v>
      </c>
      <c r="I42" s="4">
        <f t="shared" si="3"/>
        <v>306.21004786449214</v>
      </c>
      <c r="J42" s="3">
        <f t="shared" si="4"/>
        <v>68164.59341317456</v>
      </c>
      <c r="K42" s="3">
        <f t="shared" si="5"/>
        <v>3.6451654231644151</v>
      </c>
      <c r="L42" s="4">
        <f>(D42^2-C42^2)/(I42^2-D42^2)</f>
        <v>8.8022237052474597E-2</v>
      </c>
      <c r="M42" s="3">
        <f t="shared" si="6"/>
        <v>1.5</v>
      </c>
      <c r="N42" s="4">
        <f t="shared" si="7"/>
        <v>1.4802973661668755E-14</v>
      </c>
    </row>
    <row r="43" spans="2:14" x14ac:dyDescent="0.25">
      <c r="B43" s="4">
        <v>30</v>
      </c>
      <c r="C43" s="4">
        <v>140</v>
      </c>
      <c r="D43" s="11">
        <f t="shared" si="25"/>
        <v>160</v>
      </c>
      <c r="E43" s="8">
        <f t="shared" si="26"/>
        <v>1.6499999999999997</v>
      </c>
      <c r="G43" s="4">
        <f t="shared" si="1"/>
        <v>6000</v>
      </c>
      <c r="H43" s="4">
        <f t="shared" si="2"/>
        <v>18700</v>
      </c>
      <c r="I43" s="4">
        <f t="shared" si="3"/>
        <v>335.89025623684432</v>
      </c>
      <c r="J43" s="3">
        <f t="shared" si="4"/>
        <v>87222.264234852933</v>
      </c>
      <c r="K43" s="3">
        <f t="shared" si="5"/>
        <v>4.664292205072349</v>
      </c>
      <c r="L43" s="4">
        <f>(D43^2-C43^2)/(I43^2-D43^2)</f>
        <v>6.8789775782987242E-2</v>
      </c>
      <c r="M43" s="3">
        <f t="shared" si="6"/>
        <v>1.65</v>
      </c>
      <c r="N43" s="4">
        <f t="shared" si="7"/>
        <v>1.3457248783335233E-14</v>
      </c>
    </row>
    <row r="44" spans="2:14" x14ac:dyDescent="0.25">
      <c r="B44" s="4">
        <v>30</v>
      </c>
      <c r="C44" s="4">
        <v>140</v>
      </c>
      <c r="D44" s="11">
        <f t="shared" si="25"/>
        <v>160</v>
      </c>
      <c r="E44" s="8">
        <f t="shared" si="26"/>
        <v>1.7999999999999996</v>
      </c>
      <c r="G44" s="4">
        <f t="shared" si="1"/>
        <v>6000</v>
      </c>
      <c r="H44" s="4">
        <f t="shared" si="2"/>
        <v>18700</v>
      </c>
      <c r="I44" s="4">
        <f t="shared" si="3"/>
        <v>367.20277191110125</v>
      </c>
      <c r="J44" s="3">
        <f t="shared" si="4"/>
        <v>109237.87569919624</v>
      </c>
      <c r="K44" s="3">
        <f t="shared" si="5"/>
        <v>5.8415976309730615</v>
      </c>
      <c r="L44" s="4">
        <f t="shared" ref="L44" si="27">(D44^2-C44^2)/(I44^2-D44^2)</f>
        <v>5.4926004021919543E-2</v>
      </c>
      <c r="M44" s="3">
        <f t="shared" si="6"/>
        <v>1.7999999999999987</v>
      </c>
      <c r="N44" s="4">
        <f t="shared" si="7"/>
        <v>4.934324553889586E-14</v>
      </c>
    </row>
    <row r="45" spans="2:14" x14ac:dyDescent="0.25">
      <c r="B45" s="4">
        <v>30</v>
      </c>
      <c r="C45" s="4">
        <v>140</v>
      </c>
      <c r="D45" s="11">
        <f>C45+25</f>
        <v>165</v>
      </c>
      <c r="E45" s="8">
        <v>1.1499999999999999</v>
      </c>
      <c r="G45" s="4">
        <f t="shared" si="1"/>
        <v>7625</v>
      </c>
      <c r="H45" s="4">
        <f t="shared" si="2"/>
        <v>18700</v>
      </c>
      <c r="I45" s="4">
        <f t="shared" si="3"/>
        <v>266.03854352273925</v>
      </c>
      <c r="J45" s="3">
        <f t="shared" si="4"/>
        <v>43551.506639700427</v>
      </c>
      <c r="K45" s="3">
        <f t="shared" si="5"/>
        <v>2.3289575743155306</v>
      </c>
      <c r="L45" s="4">
        <f>(D45^2-C45^2)/(I45^2-D45^2)</f>
        <v>0.17508005091721091</v>
      </c>
      <c r="M45" s="3">
        <f t="shared" si="6"/>
        <v>1.1500000000000006</v>
      </c>
      <c r="N45" s="4">
        <f t="shared" si="7"/>
        <v>5.7924679545660343E-14</v>
      </c>
    </row>
    <row r="46" spans="2:14" x14ac:dyDescent="0.25">
      <c r="B46" s="4">
        <v>30</v>
      </c>
      <c r="C46" s="4">
        <v>140</v>
      </c>
      <c r="D46" s="11">
        <f t="shared" ref="D46:D49" si="28">C46+25</f>
        <v>165</v>
      </c>
      <c r="E46" s="8">
        <f>E45+0.15</f>
        <v>1.2999999999999998</v>
      </c>
      <c r="G46" s="4">
        <f t="shared" si="1"/>
        <v>7625</v>
      </c>
      <c r="H46" s="4">
        <f t="shared" si="2"/>
        <v>18700</v>
      </c>
      <c r="I46" s="4">
        <f t="shared" si="3"/>
        <v>295.00692132885996</v>
      </c>
      <c r="J46" s="3">
        <f t="shared" si="4"/>
        <v>59804.083631932168</v>
      </c>
      <c r="K46" s="3">
        <f t="shared" si="5"/>
        <v>3.1980793386059982</v>
      </c>
      <c r="L46" s="4">
        <f>(D46^2-C46^2)/(I46^2-D46^2)</f>
        <v>0.1274996544872842</v>
      </c>
      <c r="M46" s="3">
        <f t="shared" si="6"/>
        <v>1.3</v>
      </c>
      <c r="N46" s="4">
        <f t="shared" si="7"/>
        <v>1.7080354225002411E-14</v>
      </c>
    </row>
    <row r="47" spans="2:14" x14ac:dyDescent="0.25">
      <c r="B47" s="4">
        <v>30</v>
      </c>
      <c r="C47" s="4">
        <v>140</v>
      </c>
      <c r="D47" s="11">
        <f t="shared" si="28"/>
        <v>165</v>
      </c>
      <c r="E47" s="8">
        <f t="shared" ref="E47:E49" si="29">E46+0.15</f>
        <v>1.4499999999999997</v>
      </c>
      <c r="G47" s="4">
        <f t="shared" si="1"/>
        <v>7625</v>
      </c>
      <c r="H47" s="4">
        <f t="shared" si="2"/>
        <v>18700</v>
      </c>
      <c r="I47" s="4">
        <f t="shared" si="3"/>
        <v>326.41769922651872</v>
      </c>
      <c r="J47" s="3">
        <f t="shared" si="4"/>
        <v>79323.514368334043</v>
      </c>
      <c r="K47" s="3">
        <f t="shared" si="5"/>
        <v>4.2418991640820343</v>
      </c>
      <c r="L47" s="4">
        <f>(D47^2-C47^2)/(I47^2-D47^2)</f>
        <v>9.6125342664392849E-2</v>
      </c>
      <c r="M47" s="3">
        <f t="shared" si="6"/>
        <v>1.4500000000000002</v>
      </c>
      <c r="N47" s="4">
        <f t="shared" si="7"/>
        <v>3.0626842058625017E-14</v>
      </c>
    </row>
    <row r="48" spans="2:14" x14ac:dyDescent="0.25">
      <c r="B48" s="4">
        <v>30</v>
      </c>
      <c r="C48" s="4">
        <v>140</v>
      </c>
      <c r="D48" s="11">
        <f t="shared" si="28"/>
        <v>165</v>
      </c>
      <c r="E48" s="8">
        <f t="shared" si="29"/>
        <v>1.5999999999999996</v>
      </c>
      <c r="G48" s="4">
        <f t="shared" si="1"/>
        <v>7625</v>
      </c>
      <c r="H48" s="4">
        <f t="shared" si="2"/>
        <v>18700</v>
      </c>
      <c r="I48" s="4">
        <f t="shared" si="3"/>
        <v>359.93209589895247</v>
      </c>
      <c r="J48" s="3">
        <f t="shared" si="4"/>
        <v>102326.11365821272</v>
      </c>
      <c r="K48" s="3">
        <f t="shared" si="5"/>
        <v>5.4719846876049587</v>
      </c>
      <c r="L48" s="4">
        <f>(D48^2-C48^2)/(I48^2-D48^2)</f>
        <v>7.4516657844241455E-2</v>
      </c>
      <c r="M48" s="3">
        <f t="shared" si="6"/>
        <v>1.5999999999999999</v>
      </c>
      <c r="N48" s="4">
        <f t="shared" si="7"/>
        <v>1.387778780781446E-14</v>
      </c>
    </row>
    <row r="49" spans="2:14" x14ac:dyDescent="0.25">
      <c r="B49" s="4">
        <v>30</v>
      </c>
      <c r="C49" s="4">
        <v>140</v>
      </c>
      <c r="D49" s="11">
        <f t="shared" si="28"/>
        <v>165</v>
      </c>
      <c r="E49" s="8">
        <f t="shared" si="29"/>
        <v>1.7499999999999996</v>
      </c>
      <c r="G49" s="4">
        <f t="shared" si="1"/>
        <v>7625</v>
      </c>
      <c r="H49" s="4">
        <f t="shared" si="2"/>
        <v>18700</v>
      </c>
      <c r="I49" s="4">
        <f t="shared" si="3"/>
        <v>395.27724415050346</v>
      </c>
      <c r="J49" s="3">
        <f t="shared" si="4"/>
        <v>129019.09974321674</v>
      </c>
      <c r="K49" s="3">
        <f t="shared" si="5"/>
        <v>6.8994170985677394</v>
      </c>
      <c r="L49" s="4">
        <f t="shared" ref="L49" si="30">(D49^2-C49^2)/(I49^2-D49^2)</f>
        <v>5.9099776817353664E-2</v>
      </c>
      <c r="M49" s="3">
        <f t="shared" si="6"/>
        <v>1.7499999999999996</v>
      </c>
      <c r="N49" s="4">
        <f t="shared" si="7"/>
        <v>0</v>
      </c>
    </row>
    <row r="50" spans="2:14" x14ac:dyDescent="0.25">
      <c r="B50" s="4">
        <v>30</v>
      </c>
      <c r="C50" s="4">
        <v>140</v>
      </c>
      <c r="D50" s="11">
        <f>C50+30</f>
        <v>170</v>
      </c>
      <c r="E50" s="8">
        <v>1.1000000000000001</v>
      </c>
      <c r="G50" s="4">
        <f t="shared" si="1"/>
        <v>9300</v>
      </c>
      <c r="H50" s="4">
        <f t="shared" si="2"/>
        <v>18700</v>
      </c>
      <c r="I50" s="4">
        <f t="shared" si="3"/>
        <v>276.10574212327072</v>
      </c>
      <c r="J50" s="3">
        <f t="shared" si="4"/>
        <v>47334.380833442076</v>
      </c>
      <c r="K50" s="3">
        <f t="shared" si="5"/>
        <v>2.5312503119487739</v>
      </c>
      <c r="L50" s="4">
        <f>(D50^2-C50^2)/(I50^2-D50^2)</f>
        <v>0.19647452520239758</v>
      </c>
      <c r="M50" s="3">
        <f t="shared" si="6"/>
        <v>1.0999999999999999</v>
      </c>
      <c r="N50" s="4">
        <f t="shared" si="7"/>
        <v>2.0185873175002846E-14</v>
      </c>
    </row>
    <row r="51" spans="2:14" x14ac:dyDescent="0.25">
      <c r="B51" s="4">
        <v>30</v>
      </c>
      <c r="C51" s="4">
        <v>140</v>
      </c>
      <c r="D51" s="11">
        <f t="shared" ref="D51:D54" si="31">C51+30</f>
        <v>170</v>
      </c>
      <c r="E51" s="8">
        <f>E50+0.15</f>
        <v>1.25</v>
      </c>
      <c r="G51" s="4">
        <f t="shared" si="1"/>
        <v>9300</v>
      </c>
      <c r="H51" s="4">
        <f t="shared" si="2"/>
        <v>18700</v>
      </c>
      <c r="I51" s="4">
        <f t="shared" si="3"/>
        <v>307.87029898343485</v>
      </c>
      <c r="J51" s="3">
        <f t="shared" si="4"/>
        <v>65884.120996149562</v>
      </c>
      <c r="K51" s="3">
        <f t="shared" si="5"/>
        <v>3.5232150265320623</v>
      </c>
      <c r="L51" s="4">
        <f>(D51^2-C51^2)/(I51^2-D51^2)</f>
        <v>0.14115692612099229</v>
      </c>
      <c r="M51" s="3">
        <f t="shared" si="6"/>
        <v>1.2499999999999998</v>
      </c>
      <c r="N51" s="4">
        <f t="shared" si="7"/>
        <v>1.7763568394002505E-14</v>
      </c>
    </row>
    <row r="52" spans="2:14" x14ac:dyDescent="0.25">
      <c r="B52" s="4">
        <v>30</v>
      </c>
      <c r="C52" s="4">
        <v>140</v>
      </c>
      <c r="D52" s="11">
        <f t="shared" si="31"/>
        <v>170</v>
      </c>
      <c r="E52" s="8">
        <f t="shared" ref="E52:E54" si="32">E51+0.15</f>
        <v>1.4</v>
      </c>
      <c r="G52" s="4">
        <f t="shared" si="1"/>
        <v>9300</v>
      </c>
      <c r="H52" s="4">
        <f t="shared" si="2"/>
        <v>18700</v>
      </c>
      <c r="I52" s="4">
        <f t="shared" si="3"/>
        <v>342.38346008465174</v>
      </c>
      <c r="J52" s="3">
        <f t="shared" si="4"/>
        <v>88326.433739538319</v>
      </c>
      <c r="K52" s="3">
        <f t="shared" si="5"/>
        <v>4.7233387026491078</v>
      </c>
      <c r="L52" s="4">
        <f>(D52^2-C52^2)/(I52^2-D52^2)</f>
        <v>0.10529124302045675</v>
      </c>
      <c r="M52" s="3">
        <f t="shared" si="6"/>
        <v>1.3999999999999997</v>
      </c>
      <c r="N52" s="4">
        <f t="shared" si="7"/>
        <v>1.5860328923216522E-14</v>
      </c>
    </row>
    <row r="53" spans="2:14" x14ac:dyDescent="0.25">
      <c r="B53" s="4">
        <v>30</v>
      </c>
      <c r="C53" s="4">
        <v>140</v>
      </c>
      <c r="D53" s="11">
        <f t="shared" si="31"/>
        <v>170</v>
      </c>
      <c r="E53" s="8">
        <f t="shared" si="32"/>
        <v>1.5499999999999998</v>
      </c>
      <c r="G53" s="4">
        <f t="shared" si="1"/>
        <v>9300</v>
      </c>
      <c r="H53" s="4">
        <f t="shared" si="2"/>
        <v>18700</v>
      </c>
      <c r="I53" s="4">
        <f t="shared" si="3"/>
        <v>379.24814876560106</v>
      </c>
      <c r="J53" s="3">
        <f t="shared" si="4"/>
        <v>114929.15834213546</v>
      </c>
      <c r="K53" s="3">
        <f t="shared" si="5"/>
        <v>6.1459442963708799</v>
      </c>
      <c r="L53" s="4">
        <f>(D53^2-C53^2)/(I53^2-D53^2)</f>
        <v>8.0919412742192012E-2</v>
      </c>
      <c r="M53" s="3">
        <f t="shared" si="6"/>
        <v>1.5499999999999996</v>
      </c>
      <c r="N53" s="4">
        <f t="shared" si="7"/>
        <v>1.4325458382260087E-14</v>
      </c>
    </row>
    <row r="54" spans="2:14" x14ac:dyDescent="0.25">
      <c r="B54" s="4">
        <v>30</v>
      </c>
      <c r="C54" s="4">
        <v>140</v>
      </c>
      <c r="D54" s="11">
        <f t="shared" si="31"/>
        <v>170</v>
      </c>
      <c r="E54" s="8">
        <f t="shared" si="32"/>
        <v>1.6999999999999997</v>
      </c>
      <c r="G54" s="4">
        <f t="shared" si="1"/>
        <v>9300</v>
      </c>
      <c r="H54" s="4">
        <f t="shared" si="2"/>
        <v>18700</v>
      </c>
      <c r="I54" s="4">
        <f t="shared" si="3"/>
        <v>418.14886518338187</v>
      </c>
      <c r="J54" s="3">
        <f t="shared" si="4"/>
        <v>145948.47345415008</v>
      </c>
      <c r="K54" s="3">
        <f t="shared" si="5"/>
        <v>7.8047312007566889</v>
      </c>
      <c r="L54" s="4">
        <f t="shared" ref="L54" si="33">(D54^2-C54^2)/(I54^2-D54^2)</f>
        <v>6.3721118692766657E-2</v>
      </c>
      <c r="M54" s="3">
        <f t="shared" si="6"/>
        <v>1.6999999999999995</v>
      </c>
      <c r="N54" s="4">
        <f t="shared" si="7"/>
        <v>1.3061447348531256E-14</v>
      </c>
    </row>
    <row r="55" spans="2:14" x14ac:dyDescent="0.25">
      <c r="B55" s="4">
        <v>30</v>
      </c>
      <c r="C55" s="4">
        <v>140</v>
      </c>
      <c r="D55" s="11">
        <f>C55+35</f>
        <v>175</v>
      </c>
      <c r="E55" s="8">
        <v>1.05</v>
      </c>
      <c r="G55" s="4">
        <f t="shared" si="1"/>
        <v>11025</v>
      </c>
      <c r="H55" s="4">
        <f t="shared" si="2"/>
        <v>18700</v>
      </c>
      <c r="I55" s="4">
        <f t="shared" si="3"/>
        <v>283.4857460159601</v>
      </c>
      <c r="J55" s="3">
        <f t="shared" si="4"/>
        <v>49739.168194225436</v>
      </c>
      <c r="K55" s="3">
        <f t="shared" si="5"/>
        <v>2.6598485665361196</v>
      </c>
      <c r="L55" s="4">
        <f>(D55^2-C55^2)/(I55^2-D55^2)</f>
        <v>0.22165630026116859</v>
      </c>
      <c r="M55" s="3">
        <f t="shared" si="6"/>
        <v>1.0500000000000005</v>
      </c>
      <c r="N55" s="4">
        <f t="shared" si="7"/>
        <v>4.229421046191072E-14</v>
      </c>
    </row>
    <row r="56" spans="2:14" x14ac:dyDescent="0.25">
      <c r="B56" s="4">
        <v>30</v>
      </c>
      <c r="C56" s="4">
        <v>140</v>
      </c>
      <c r="D56" s="11">
        <f t="shared" ref="D56:D59" si="34">C56+35</f>
        <v>175</v>
      </c>
      <c r="E56" s="8">
        <f>E55+0.15</f>
        <v>1.2</v>
      </c>
      <c r="G56" s="4">
        <f t="shared" si="1"/>
        <v>11025</v>
      </c>
      <c r="H56" s="4">
        <f t="shared" si="2"/>
        <v>18700</v>
      </c>
      <c r="I56" s="4">
        <f t="shared" si="3"/>
        <v>317.6228223013365</v>
      </c>
      <c r="J56" s="3">
        <f t="shared" si="4"/>
        <v>70259.257246666384</v>
      </c>
      <c r="K56" s="3">
        <f t="shared" si="5"/>
        <v>3.7571795319072931</v>
      </c>
      <c r="L56" s="4">
        <f>(D56^2-C56^2)/(I56^2-D56^2)</f>
        <v>0.1569188236831682</v>
      </c>
      <c r="M56" s="3">
        <f t="shared" si="6"/>
        <v>1.1999999999999995</v>
      </c>
      <c r="N56" s="4">
        <f t="shared" si="7"/>
        <v>3.7007434154171889E-14</v>
      </c>
    </row>
    <row r="57" spans="2:14" x14ac:dyDescent="0.25">
      <c r="B57" s="4">
        <v>30</v>
      </c>
      <c r="C57" s="4">
        <v>140</v>
      </c>
      <c r="D57" s="11">
        <f t="shared" si="34"/>
        <v>175</v>
      </c>
      <c r="E57" s="8">
        <f t="shared" ref="E57:E59" si="35">E56+0.15</f>
        <v>1.3499999999999999</v>
      </c>
      <c r="G57" s="4">
        <f t="shared" si="1"/>
        <v>11025</v>
      </c>
      <c r="H57" s="4">
        <f t="shared" si="2"/>
        <v>18700</v>
      </c>
      <c r="I57" s="4">
        <f t="shared" si="3"/>
        <v>354.83577610917001</v>
      </c>
      <c r="J57" s="3">
        <f t="shared" si="4"/>
        <v>95283.428006997026</v>
      </c>
      <c r="K57" s="3">
        <f t="shared" si="5"/>
        <v>5.0953704816575947</v>
      </c>
      <c r="L57" s="4">
        <f>(D57^2-C57^2)/(I57^2-D57^2)</f>
        <v>0.11570742395194254</v>
      </c>
      <c r="M57" s="3">
        <f t="shared" si="6"/>
        <v>1.35</v>
      </c>
      <c r="N57" s="4">
        <f t="shared" si="7"/>
        <v>1.6447748512965283E-14</v>
      </c>
    </row>
    <row r="58" spans="2:14" x14ac:dyDescent="0.25">
      <c r="B58" s="4">
        <v>30</v>
      </c>
      <c r="C58" s="4">
        <v>140</v>
      </c>
      <c r="D58" s="11">
        <f t="shared" si="34"/>
        <v>175</v>
      </c>
      <c r="E58" s="8">
        <f t="shared" si="35"/>
        <v>1.4999999999999998</v>
      </c>
      <c r="G58" s="4">
        <f t="shared" si="1"/>
        <v>11025</v>
      </c>
      <c r="H58" s="4">
        <f t="shared" si="2"/>
        <v>18700</v>
      </c>
      <c r="I58" s="4">
        <f t="shared" si="3"/>
        <v>394.66343601393976</v>
      </c>
      <c r="J58" s="3">
        <f t="shared" si="4"/>
        <v>125134.22772632912</v>
      </c>
      <c r="K58" s="3">
        <f t="shared" si="5"/>
        <v>6.6916699318892574</v>
      </c>
      <c r="L58" s="4">
        <f>(D58^2-C58^2)/(I58^2-D58^2)</f>
        <v>8.8105390510035991E-2</v>
      </c>
      <c r="M58" s="3">
        <f t="shared" si="6"/>
        <v>1.4999999999999993</v>
      </c>
      <c r="N58" s="4">
        <f t="shared" si="7"/>
        <v>2.960594732333751E-14</v>
      </c>
    </row>
    <row r="59" spans="2:14" x14ac:dyDescent="0.25">
      <c r="B59" s="4">
        <v>30</v>
      </c>
      <c r="C59" s="4">
        <v>140</v>
      </c>
      <c r="D59" s="11">
        <f t="shared" si="34"/>
        <v>175</v>
      </c>
      <c r="E59" s="8">
        <f t="shared" si="35"/>
        <v>1.6499999999999997</v>
      </c>
      <c r="G59" s="4">
        <f t="shared" si="1"/>
        <v>11025</v>
      </c>
      <c r="H59" s="4">
        <f t="shared" si="2"/>
        <v>18700</v>
      </c>
      <c r="I59" s="4">
        <f t="shared" si="3"/>
        <v>436.7432284443683</v>
      </c>
      <c r="J59" s="3">
        <f t="shared" si="4"/>
        <v>160119.64759200969</v>
      </c>
      <c r="K59" s="3">
        <f t="shared" si="5"/>
        <v>8.5625479995727112</v>
      </c>
      <c r="L59" s="4">
        <f t="shared" ref="L59:L60" si="36">(D59^2-C59^2)/(I59^2-D59^2)</f>
        <v>6.8854760585609548E-2</v>
      </c>
      <c r="M59" s="3">
        <f t="shared" si="6"/>
        <v>1.649999999999999</v>
      </c>
      <c r="N59" s="4">
        <f t="shared" si="7"/>
        <v>4.0371746350005704E-14</v>
      </c>
    </row>
    <row r="60" spans="2:14" x14ac:dyDescent="0.25">
      <c r="B60" s="4">
        <v>30</v>
      </c>
      <c r="C60" s="4">
        <v>155</v>
      </c>
      <c r="D60" s="11">
        <f>C60+20</f>
        <v>175</v>
      </c>
      <c r="E60" s="8">
        <v>1.2</v>
      </c>
      <c r="G60" s="4">
        <f t="shared" si="1"/>
        <v>6600</v>
      </c>
      <c r="H60" s="4">
        <f t="shared" si="2"/>
        <v>23125</v>
      </c>
      <c r="I60" s="4">
        <f t="shared" si="3"/>
        <v>268.32124053270388</v>
      </c>
      <c r="J60" s="3">
        <f t="shared" si="4"/>
        <v>41371.288121009129</v>
      </c>
      <c r="K60" s="3">
        <f t="shared" si="5"/>
        <v>1.7890286755030975</v>
      </c>
      <c r="L60" s="4">
        <f t="shared" si="36"/>
        <v>0.15953092832631416</v>
      </c>
      <c r="M60" s="3">
        <f t="shared" si="6"/>
        <v>1.2</v>
      </c>
      <c r="N60" s="4">
        <f t="shared" si="7"/>
        <v>0</v>
      </c>
    </row>
    <row r="61" spans="2:14" x14ac:dyDescent="0.25">
      <c r="B61" s="4">
        <v>30</v>
      </c>
      <c r="C61" s="4">
        <v>155</v>
      </c>
      <c r="D61" s="11">
        <f t="shared" ref="D61:D64" si="37">C61+20</f>
        <v>175</v>
      </c>
      <c r="E61" s="8">
        <f>E60+0.15</f>
        <v>1.3499999999999999</v>
      </c>
      <c r="G61" s="4">
        <f t="shared" si="1"/>
        <v>6600</v>
      </c>
      <c r="H61" s="4">
        <f t="shared" si="2"/>
        <v>23125</v>
      </c>
      <c r="I61" s="4">
        <f t="shared" si="3"/>
        <v>294.50205303895245</v>
      </c>
      <c r="J61" s="3">
        <f t="shared" si="4"/>
        <v>56106.459244157959</v>
      </c>
      <c r="K61" s="3">
        <f t="shared" si="5"/>
        <v>2.4262252646122362</v>
      </c>
      <c r="L61" s="4">
        <f t="shared" ref="L61:L79" si="38">(D61^2-C61^2)/(I61^2-D61^2)</f>
        <v>0.11763351473096602</v>
      </c>
      <c r="M61" s="3">
        <f t="shared" si="6"/>
        <v>1.3499999999999994</v>
      </c>
      <c r="N61" s="4">
        <f t="shared" si="7"/>
        <v>3.2895497025930565E-14</v>
      </c>
    </row>
    <row r="62" spans="2:14" x14ac:dyDescent="0.25">
      <c r="B62" s="4">
        <v>30</v>
      </c>
      <c r="C62" s="4">
        <v>155</v>
      </c>
      <c r="D62" s="11">
        <f t="shared" si="37"/>
        <v>175</v>
      </c>
      <c r="E62" s="8">
        <f t="shared" ref="E62:E64" si="39">E61+0.15</f>
        <v>1.4999999999999998</v>
      </c>
      <c r="G62" s="4">
        <f t="shared" si="1"/>
        <v>6600</v>
      </c>
      <c r="H62" s="4">
        <f t="shared" si="2"/>
        <v>23125</v>
      </c>
      <c r="I62" s="4">
        <f t="shared" si="3"/>
        <v>322.96862182669707</v>
      </c>
      <c r="J62" s="3">
        <f t="shared" si="4"/>
        <v>73683.730684636073</v>
      </c>
      <c r="K62" s="3">
        <f t="shared" si="5"/>
        <v>3.1863234890653436</v>
      </c>
      <c r="L62" s="4">
        <f t="shared" si="38"/>
        <v>8.9572011876648608E-2</v>
      </c>
      <c r="M62" s="3">
        <f t="shared" si="6"/>
        <v>1.5000000000000002</v>
      </c>
      <c r="N62" s="4">
        <f t="shared" si="7"/>
        <v>2.960594732333751E-14</v>
      </c>
    </row>
    <row r="63" spans="2:14" x14ac:dyDescent="0.25">
      <c r="B63" s="4">
        <v>30</v>
      </c>
      <c r="C63" s="4">
        <v>155</v>
      </c>
      <c r="D63" s="11">
        <f t="shared" si="37"/>
        <v>175</v>
      </c>
      <c r="E63" s="8">
        <f t="shared" si="39"/>
        <v>1.6499999999999997</v>
      </c>
      <c r="G63" s="4">
        <f t="shared" si="1"/>
        <v>6600</v>
      </c>
      <c r="H63" s="4">
        <f t="shared" si="2"/>
        <v>23125</v>
      </c>
      <c r="I63" s="4">
        <f t="shared" si="3"/>
        <v>353.42532339264943</v>
      </c>
      <c r="J63" s="3">
        <f t="shared" si="4"/>
        <v>94284.459215198833</v>
      </c>
      <c r="K63" s="3">
        <f t="shared" si="5"/>
        <v>4.0771658039004901</v>
      </c>
      <c r="L63" s="4">
        <f t="shared" si="38"/>
        <v>7.0000931807180242E-2</v>
      </c>
      <c r="M63" s="3">
        <f t="shared" si="6"/>
        <v>1.65</v>
      </c>
      <c r="N63" s="4">
        <f t="shared" si="7"/>
        <v>1.3457248783335233E-14</v>
      </c>
    </row>
    <row r="64" spans="2:14" x14ac:dyDescent="0.25">
      <c r="B64" s="4">
        <v>30</v>
      </c>
      <c r="C64" s="4">
        <v>155</v>
      </c>
      <c r="D64" s="11">
        <f t="shared" si="37"/>
        <v>175</v>
      </c>
      <c r="E64" s="8">
        <f t="shared" si="39"/>
        <v>1.7999999999999996</v>
      </c>
      <c r="G64" s="4">
        <f t="shared" si="1"/>
        <v>6600</v>
      </c>
      <c r="H64" s="4">
        <f t="shared" si="2"/>
        <v>23125</v>
      </c>
      <c r="I64" s="4">
        <f t="shared" si="3"/>
        <v>385.62627807158793</v>
      </c>
      <c r="J64" s="3">
        <f t="shared" si="4"/>
        <v>118082.62633934565</v>
      </c>
      <c r="K64" s="3">
        <f t="shared" si="5"/>
        <v>5.1062757335933249</v>
      </c>
      <c r="L64" s="4">
        <f t="shared" si="38"/>
        <v>5.5893065767634025E-2</v>
      </c>
      <c r="M64" s="3">
        <f t="shared" si="6"/>
        <v>1.7999999999999989</v>
      </c>
      <c r="N64" s="4">
        <f t="shared" si="7"/>
        <v>3.7007434154171889E-14</v>
      </c>
    </row>
    <row r="65" spans="2:14" x14ac:dyDescent="0.25">
      <c r="B65" s="4">
        <v>30</v>
      </c>
      <c r="C65" s="4">
        <v>155</v>
      </c>
      <c r="D65" s="11">
        <f>C65+25</f>
        <v>180</v>
      </c>
      <c r="E65" s="8">
        <v>1.1499999999999999</v>
      </c>
      <c r="G65" s="4">
        <f t="shared" si="1"/>
        <v>8375</v>
      </c>
      <c r="H65" s="4">
        <f t="shared" si="2"/>
        <v>23125</v>
      </c>
      <c r="I65" s="4">
        <f t="shared" si="3"/>
        <v>281.79376248087783</v>
      </c>
      <c r="J65" s="3">
        <f t="shared" si="4"/>
        <v>47007.724573129395</v>
      </c>
      <c r="K65" s="3">
        <f t="shared" si="5"/>
        <v>2.0327664680272171</v>
      </c>
      <c r="L65" s="4">
        <f t="shared" si="38"/>
        <v>0.17816220793608303</v>
      </c>
      <c r="M65" s="3">
        <f t="shared" si="6"/>
        <v>1.1500000000000001</v>
      </c>
      <c r="N65" s="4">
        <f t="shared" si="7"/>
        <v>1.9308226515220114E-14</v>
      </c>
    </row>
    <row r="66" spans="2:14" x14ac:dyDescent="0.25">
      <c r="B66" s="4">
        <v>30</v>
      </c>
      <c r="C66" s="4">
        <v>155</v>
      </c>
      <c r="D66" s="11">
        <f t="shared" ref="D66:D69" si="40">C66+25</f>
        <v>180</v>
      </c>
      <c r="E66" s="8">
        <f>E65+0.15</f>
        <v>1.2999999999999998</v>
      </c>
      <c r="G66" s="4">
        <f t="shared" si="1"/>
        <v>8375</v>
      </c>
      <c r="H66" s="4">
        <f t="shared" si="2"/>
        <v>23125</v>
      </c>
      <c r="I66" s="4">
        <f t="shared" si="3"/>
        <v>311.36810211840657</v>
      </c>
      <c r="J66" s="3">
        <f t="shared" si="4"/>
        <v>64550.095016818465</v>
      </c>
      <c r="K66" s="3">
        <f t="shared" si="5"/>
        <v>2.7913554601867445</v>
      </c>
      <c r="L66" s="4">
        <f t="shared" si="38"/>
        <v>0.12974419321641434</v>
      </c>
      <c r="M66" s="3">
        <f t="shared" si="6"/>
        <v>1.2999999999999996</v>
      </c>
      <c r="N66" s="4">
        <f t="shared" si="7"/>
        <v>1.7080354225002411E-14</v>
      </c>
    </row>
    <row r="67" spans="2:14" x14ac:dyDescent="0.25">
      <c r="B67" s="4">
        <v>30</v>
      </c>
      <c r="C67" s="4">
        <v>155</v>
      </c>
      <c r="D67" s="11">
        <f t="shared" si="40"/>
        <v>180</v>
      </c>
      <c r="E67" s="8">
        <f t="shared" ref="E67:E69" si="41">E66+0.15</f>
        <v>1.4499999999999997</v>
      </c>
      <c r="G67" s="4">
        <f t="shared" si="1"/>
        <v>8375</v>
      </c>
      <c r="H67" s="4">
        <f t="shared" si="2"/>
        <v>23125</v>
      </c>
      <c r="I67" s="4">
        <f t="shared" si="3"/>
        <v>343.53831590518223</v>
      </c>
      <c r="J67" s="3">
        <f t="shared" si="4"/>
        <v>85618.57449496878</v>
      </c>
      <c r="K67" s="3">
        <f t="shared" si="5"/>
        <v>3.702424843025677</v>
      </c>
      <c r="L67" s="4">
        <f t="shared" si="38"/>
        <v>9.7817559441989332E-2</v>
      </c>
      <c r="M67" s="3">
        <f t="shared" si="6"/>
        <v>1.4499999999999995</v>
      </c>
      <c r="N67" s="4">
        <f t="shared" si="7"/>
        <v>1.5313421029312509E-14</v>
      </c>
    </row>
    <row r="68" spans="2:14" x14ac:dyDescent="0.25">
      <c r="B68" s="4">
        <v>30</v>
      </c>
      <c r="C68" s="4">
        <v>155</v>
      </c>
      <c r="D68" s="11">
        <f t="shared" si="40"/>
        <v>180</v>
      </c>
      <c r="E68" s="8">
        <f t="shared" si="41"/>
        <v>1.5999999999999996</v>
      </c>
      <c r="G68" s="4">
        <f t="shared" si="1"/>
        <v>8375</v>
      </c>
      <c r="H68" s="4">
        <f t="shared" si="2"/>
        <v>23125</v>
      </c>
      <c r="I68" s="4">
        <f t="shared" si="3"/>
        <v>377.95058461784089</v>
      </c>
      <c r="J68" s="3">
        <f t="shared" si="4"/>
        <v>110446.6444129677</v>
      </c>
      <c r="K68" s="3">
        <f t="shared" si="5"/>
        <v>4.7760711097499549</v>
      </c>
      <c r="L68" s="4">
        <f t="shared" si="38"/>
        <v>7.5828469434393059E-2</v>
      </c>
      <c r="M68" s="3">
        <f t="shared" si="6"/>
        <v>1.5999999999999992</v>
      </c>
      <c r="N68" s="4">
        <f t="shared" si="7"/>
        <v>2.775557561562892E-14</v>
      </c>
    </row>
    <row r="69" spans="2:14" x14ac:dyDescent="0.25">
      <c r="B69" s="4">
        <v>30</v>
      </c>
      <c r="C69" s="4">
        <v>155</v>
      </c>
      <c r="D69" s="11">
        <f t="shared" si="40"/>
        <v>180</v>
      </c>
      <c r="E69" s="8">
        <f t="shared" si="41"/>
        <v>1.7499999999999996</v>
      </c>
      <c r="G69" s="4">
        <f t="shared" ref="G69:G99" si="42">D69^2-C69^2</f>
        <v>8375</v>
      </c>
      <c r="H69" s="4">
        <f t="shared" ref="H69:H99" si="43">C69^2-B69^2</f>
        <v>23125</v>
      </c>
      <c r="I69" s="4">
        <f t="shared" ref="I69:I99" si="44">SQRT(D69^2+(E69/(1.24*0.345*(G69^-0.386)*(H69^0.0315)))^(1/0.3866))</f>
        <v>414.31626532291108</v>
      </c>
      <c r="J69" s="3">
        <f t="shared" ref="J69:J99" si="45">I69^2-D69^2</f>
        <v>139257.96771112486</v>
      </c>
      <c r="K69" s="3">
        <f t="shared" ref="K69:K99" si="46">J69/H69</f>
        <v>6.0219661712918855</v>
      </c>
      <c r="L69" s="4">
        <f t="shared" si="38"/>
        <v>6.0140185424599937E-2</v>
      </c>
      <c r="M69" s="3">
        <f t="shared" ref="M69:M98" si="47">1.24*0.345*G69^-0.386*H69^0.0315*(I69^2-D69^2)^0.3866</f>
        <v>1.7499999999999989</v>
      </c>
      <c r="N69" s="4">
        <f t="shared" ref="N69:N98" si="48">ABS(E69-M69)/E69*100</f>
        <v>3.8064789415719663E-14</v>
      </c>
    </row>
    <row r="70" spans="2:14" x14ac:dyDescent="0.25">
      <c r="B70" s="4">
        <v>30</v>
      </c>
      <c r="C70" s="4">
        <v>155</v>
      </c>
      <c r="D70" s="11">
        <f>C70+30</f>
        <v>185</v>
      </c>
      <c r="E70" s="8">
        <v>1.1000000000000001</v>
      </c>
      <c r="G70" s="4">
        <f t="shared" si="42"/>
        <v>10200</v>
      </c>
      <c r="H70" s="4">
        <f t="shared" si="43"/>
        <v>23125</v>
      </c>
      <c r="I70" s="4">
        <f t="shared" si="44"/>
        <v>291.96253944515036</v>
      </c>
      <c r="J70" s="3">
        <f t="shared" si="45"/>
        <v>51017.124439260981</v>
      </c>
      <c r="K70" s="3">
        <f t="shared" si="46"/>
        <v>2.2061459216977721</v>
      </c>
      <c r="L70" s="4">
        <f t="shared" si="38"/>
        <v>0.19993286787740705</v>
      </c>
      <c r="M70" s="3">
        <f t="shared" si="47"/>
        <v>1.1000000000000001</v>
      </c>
      <c r="N70" s="4">
        <f t="shared" si="48"/>
        <v>0</v>
      </c>
    </row>
    <row r="71" spans="2:14" x14ac:dyDescent="0.25">
      <c r="B71" s="4">
        <v>30</v>
      </c>
      <c r="C71" s="4">
        <v>155</v>
      </c>
      <c r="D71" s="11">
        <f t="shared" ref="D71:D74" si="49">C71+30</f>
        <v>185</v>
      </c>
      <c r="E71" s="8">
        <f>E70+0.15</f>
        <v>1.25</v>
      </c>
      <c r="G71" s="4">
        <f t="shared" si="42"/>
        <v>10200</v>
      </c>
      <c r="H71" s="4">
        <f t="shared" si="43"/>
        <v>23125</v>
      </c>
      <c r="I71" s="4">
        <f t="shared" si="44"/>
        <v>324.39957591322781</v>
      </c>
      <c r="J71" s="3">
        <f t="shared" si="45"/>
        <v>71010.084852682048</v>
      </c>
      <c r="K71" s="3">
        <f t="shared" si="46"/>
        <v>3.0707063720078724</v>
      </c>
      <c r="L71" s="4">
        <f t="shared" si="38"/>
        <v>0.14364156895687397</v>
      </c>
      <c r="M71" s="3">
        <f t="shared" si="47"/>
        <v>1.25</v>
      </c>
      <c r="N71" s="4">
        <f t="shared" si="48"/>
        <v>0</v>
      </c>
    </row>
    <row r="72" spans="2:14" x14ac:dyDescent="0.25">
      <c r="B72" s="4">
        <v>30</v>
      </c>
      <c r="C72" s="4">
        <v>155</v>
      </c>
      <c r="D72" s="11">
        <f t="shared" si="49"/>
        <v>185</v>
      </c>
      <c r="E72" s="8">
        <f t="shared" ref="E72:E74" si="50">E71+0.15</f>
        <v>1.4</v>
      </c>
      <c r="G72" s="4">
        <f t="shared" si="42"/>
        <v>10200</v>
      </c>
      <c r="H72" s="4">
        <f t="shared" si="43"/>
        <v>23125</v>
      </c>
      <c r="I72" s="4">
        <f t="shared" si="44"/>
        <v>359.75473670768667</v>
      </c>
      <c r="J72" s="3">
        <f t="shared" si="45"/>
        <v>95198.47058361696</v>
      </c>
      <c r="K72" s="3">
        <f t="shared" si="46"/>
        <v>4.1166906198320845</v>
      </c>
      <c r="L72" s="4">
        <f t="shared" si="38"/>
        <v>0.10714457845245419</v>
      </c>
      <c r="M72" s="3">
        <f t="shared" si="47"/>
        <v>1.4000000000000004</v>
      </c>
      <c r="N72" s="4">
        <f t="shared" si="48"/>
        <v>3.1720657846433045E-14</v>
      </c>
    </row>
    <row r="73" spans="2:14" x14ac:dyDescent="0.25">
      <c r="B73" s="4">
        <v>30</v>
      </c>
      <c r="C73" s="4">
        <v>155</v>
      </c>
      <c r="D73" s="11">
        <f t="shared" si="49"/>
        <v>185</v>
      </c>
      <c r="E73" s="8">
        <f t="shared" si="50"/>
        <v>1.5499999999999998</v>
      </c>
      <c r="G73" s="4">
        <f t="shared" si="42"/>
        <v>10200</v>
      </c>
      <c r="H73" s="4">
        <f t="shared" si="43"/>
        <v>23125</v>
      </c>
      <c r="I73" s="4">
        <f t="shared" si="44"/>
        <v>397.61282617030975</v>
      </c>
      <c r="J73" s="3">
        <f t="shared" si="45"/>
        <v>123870.95953514095</v>
      </c>
      <c r="K73" s="3">
        <f t="shared" si="46"/>
        <v>5.3565820339520416</v>
      </c>
      <c r="L73" s="4">
        <f t="shared" si="38"/>
        <v>8.2343755455501752E-2</v>
      </c>
      <c r="M73" s="3">
        <f t="shared" si="47"/>
        <v>1.5499999999999998</v>
      </c>
      <c r="N73" s="4">
        <f t="shared" si="48"/>
        <v>0</v>
      </c>
    </row>
    <row r="74" spans="2:14" x14ac:dyDescent="0.25">
      <c r="B74" s="4">
        <v>30</v>
      </c>
      <c r="C74" s="4">
        <v>155</v>
      </c>
      <c r="D74" s="11">
        <f t="shared" si="49"/>
        <v>185</v>
      </c>
      <c r="E74" s="8">
        <f t="shared" si="50"/>
        <v>1.6999999999999997</v>
      </c>
      <c r="G74" s="4">
        <f t="shared" si="42"/>
        <v>10200</v>
      </c>
      <c r="H74" s="4">
        <f t="shared" si="43"/>
        <v>23125</v>
      </c>
      <c r="I74" s="4">
        <f t="shared" si="44"/>
        <v>437.63987678615774</v>
      </c>
      <c r="J74" s="3">
        <f t="shared" si="45"/>
        <v>157303.66175340334</v>
      </c>
      <c r="K74" s="3">
        <f t="shared" si="46"/>
        <v>6.8023205082552796</v>
      </c>
      <c r="L74" s="4">
        <f t="shared" si="38"/>
        <v>6.4842737202074813E-2</v>
      </c>
      <c r="M74" s="3">
        <f t="shared" si="47"/>
        <v>1.7</v>
      </c>
      <c r="N74" s="4">
        <f t="shared" si="48"/>
        <v>1.3061447348531256E-14</v>
      </c>
    </row>
    <row r="75" spans="2:14" x14ac:dyDescent="0.25">
      <c r="B75" s="4">
        <v>30</v>
      </c>
      <c r="C75" s="4">
        <v>155</v>
      </c>
      <c r="D75" s="11">
        <f>C75+35</f>
        <v>190</v>
      </c>
      <c r="E75" s="8">
        <v>1.05</v>
      </c>
      <c r="G75" s="4">
        <f t="shared" si="42"/>
        <v>12075</v>
      </c>
      <c r="H75" s="4">
        <f t="shared" si="43"/>
        <v>23125</v>
      </c>
      <c r="I75" s="4">
        <f t="shared" si="44"/>
        <v>299.38945304917985</v>
      </c>
      <c r="J75" s="3">
        <f t="shared" si="45"/>
        <v>53534.044597087064</v>
      </c>
      <c r="K75" s="3">
        <f t="shared" si="46"/>
        <v>2.3149857123064677</v>
      </c>
      <c r="L75" s="4">
        <f t="shared" si="38"/>
        <v>0.22555740166617327</v>
      </c>
      <c r="M75" s="3">
        <f t="shared" si="47"/>
        <v>1.0500000000000005</v>
      </c>
      <c r="N75" s="4">
        <f t="shared" si="48"/>
        <v>4.229421046191072E-14</v>
      </c>
    </row>
    <row r="76" spans="2:14" x14ac:dyDescent="0.25">
      <c r="B76" s="4">
        <v>30</v>
      </c>
      <c r="C76" s="4">
        <v>155</v>
      </c>
      <c r="D76" s="11">
        <f t="shared" ref="D76:D79" si="51">C76+35</f>
        <v>190</v>
      </c>
      <c r="E76" s="8">
        <f>E75+0.15</f>
        <v>1.2</v>
      </c>
      <c r="G76" s="4">
        <f t="shared" si="42"/>
        <v>12075</v>
      </c>
      <c r="H76" s="4">
        <f t="shared" si="43"/>
        <v>23125</v>
      </c>
      <c r="I76" s="4">
        <f t="shared" si="44"/>
        <v>334.24500714816742</v>
      </c>
      <c r="J76" s="3">
        <f t="shared" si="45"/>
        <v>75619.724803478486</v>
      </c>
      <c r="K76" s="3">
        <f t="shared" si="46"/>
        <v>3.2700421536639346</v>
      </c>
      <c r="L76" s="4">
        <f t="shared" si="38"/>
        <v>0.15968055995152938</v>
      </c>
      <c r="M76" s="3">
        <f t="shared" si="47"/>
        <v>1.2000000000000004</v>
      </c>
      <c r="N76" s="4">
        <f t="shared" si="48"/>
        <v>3.7007434154171889E-14</v>
      </c>
    </row>
    <row r="77" spans="2:14" x14ac:dyDescent="0.25">
      <c r="B77" s="4">
        <v>30</v>
      </c>
      <c r="C77" s="4">
        <v>155</v>
      </c>
      <c r="D77" s="11">
        <f t="shared" si="51"/>
        <v>190</v>
      </c>
      <c r="E77" s="8">
        <f t="shared" ref="E77:E79" si="52">E76+0.15</f>
        <v>1.3499999999999999</v>
      </c>
      <c r="G77" s="4">
        <f t="shared" si="42"/>
        <v>12075</v>
      </c>
      <c r="H77" s="4">
        <f t="shared" si="43"/>
        <v>23125</v>
      </c>
      <c r="I77" s="4">
        <f t="shared" si="44"/>
        <v>372.36155553074241</v>
      </c>
      <c r="J77" s="3">
        <f t="shared" si="45"/>
        <v>102553.12803727417</v>
      </c>
      <c r="K77" s="3">
        <f t="shared" si="46"/>
        <v>4.4347298610713155</v>
      </c>
      <c r="L77" s="4">
        <f t="shared" si="38"/>
        <v>0.1177438487845168</v>
      </c>
      <c r="M77" s="3">
        <f t="shared" si="47"/>
        <v>1.3499999999999999</v>
      </c>
      <c r="N77" s="4">
        <f t="shared" si="48"/>
        <v>0</v>
      </c>
    </row>
    <row r="78" spans="2:14" x14ac:dyDescent="0.25">
      <c r="B78" s="4">
        <v>30</v>
      </c>
      <c r="C78" s="4">
        <v>155</v>
      </c>
      <c r="D78" s="11">
        <f t="shared" si="51"/>
        <v>190</v>
      </c>
      <c r="E78" s="8">
        <f t="shared" si="52"/>
        <v>1.4999999999999998</v>
      </c>
      <c r="G78" s="4">
        <f t="shared" si="42"/>
        <v>12075</v>
      </c>
      <c r="H78" s="4">
        <f t="shared" si="43"/>
        <v>23125</v>
      </c>
      <c r="I78" s="4">
        <f t="shared" si="44"/>
        <v>413.2570755164158</v>
      </c>
      <c r="J78" s="3">
        <f t="shared" si="45"/>
        <v>134681.41046438058</v>
      </c>
      <c r="K78" s="3">
        <f t="shared" si="46"/>
        <v>5.824060993054295</v>
      </c>
      <c r="L78" s="4">
        <f t="shared" si="38"/>
        <v>8.9656025715542209E-2</v>
      </c>
      <c r="M78" s="3">
        <f t="shared" si="47"/>
        <v>1.4999999999999991</v>
      </c>
      <c r="N78" s="4">
        <f t="shared" si="48"/>
        <v>4.4408920985006274E-14</v>
      </c>
    </row>
    <row r="79" spans="2:14" x14ac:dyDescent="0.25">
      <c r="B79" s="4">
        <v>30</v>
      </c>
      <c r="C79" s="4">
        <v>155</v>
      </c>
      <c r="D79" s="11">
        <f t="shared" si="51"/>
        <v>190</v>
      </c>
      <c r="E79" s="8">
        <f t="shared" si="52"/>
        <v>1.6499999999999997</v>
      </c>
      <c r="G79" s="4">
        <f t="shared" si="42"/>
        <v>12075</v>
      </c>
      <c r="H79" s="4">
        <f t="shared" si="43"/>
        <v>23125</v>
      </c>
      <c r="I79" s="4">
        <f t="shared" si="44"/>
        <v>456.54798392313666</v>
      </c>
      <c r="J79" s="3">
        <f t="shared" si="45"/>
        <v>172336.06162428064</v>
      </c>
      <c r="K79" s="3">
        <f t="shared" si="46"/>
        <v>7.452370232401325</v>
      </c>
      <c r="L79" s="4">
        <f t="shared" si="38"/>
        <v>7.0066589001699334E-2</v>
      </c>
      <c r="M79" s="3">
        <f t="shared" si="47"/>
        <v>1.649999999999999</v>
      </c>
      <c r="N79" s="4">
        <f t="shared" si="48"/>
        <v>4.0371746350005704E-14</v>
      </c>
    </row>
    <row r="80" spans="2:14" x14ac:dyDescent="0.25">
      <c r="B80" s="4">
        <v>30</v>
      </c>
      <c r="C80" s="4">
        <v>170</v>
      </c>
      <c r="D80" s="11">
        <f t="shared" ref="D80:D83" si="53">C80+20</f>
        <v>190</v>
      </c>
      <c r="E80" s="8">
        <f>E79+0.15</f>
        <v>1.7999999999999996</v>
      </c>
      <c r="G80" s="4">
        <f t="shared" si="42"/>
        <v>7200</v>
      </c>
      <c r="H80" s="4">
        <f t="shared" si="43"/>
        <v>28000</v>
      </c>
      <c r="I80" s="4">
        <f t="shared" si="44"/>
        <v>403.61872026438186</v>
      </c>
      <c r="J80" s="3">
        <f t="shared" si="45"/>
        <v>126808.07134785733</v>
      </c>
      <c r="K80" s="3">
        <f t="shared" si="46"/>
        <v>4.5288596909949046</v>
      </c>
      <c r="L80" s="4">
        <f t="shared" ref="L80:L98" si="54">(D80^2-C80^2)/(I80^2-D80^2)</f>
        <v>5.6778720182953546E-2</v>
      </c>
      <c r="M80" s="3">
        <f t="shared" si="47"/>
        <v>1.7999999999999994</v>
      </c>
      <c r="N80" s="4">
        <f t="shared" si="48"/>
        <v>1.2335811384723965E-14</v>
      </c>
    </row>
    <row r="81" spans="2:14" x14ac:dyDescent="0.25">
      <c r="B81" s="4">
        <v>30</v>
      </c>
      <c r="C81" s="4">
        <v>170</v>
      </c>
      <c r="D81" s="11">
        <f t="shared" si="53"/>
        <v>190</v>
      </c>
      <c r="E81" s="8">
        <f t="shared" ref="E81:E83" si="55">E80+0.15</f>
        <v>1.9499999999999995</v>
      </c>
      <c r="G81" s="4">
        <f t="shared" si="42"/>
        <v>7200</v>
      </c>
      <c r="H81" s="4">
        <f t="shared" si="43"/>
        <v>28000</v>
      </c>
      <c r="I81" s="4">
        <f t="shared" si="44"/>
        <v>438.26747289120351</v>
      </c>
      <c r="J81" s="3">
        <f t="shared" si="45"/>
        <v>155978.3777944418</v>
      </c>
      <c r="K81" s="3">
        <f t="shared" si="46"/>
        <v>5.5706563498014932</v>
      </c>
      <c r="L81" s="4">
        <f t="shared" si="54"/>
        <v>4.6160244142868422E-2</v>
      </c>
      <c r="M81" s="3">
        <f t="shared" si="47"/>
        <v>1.9499999999999993</v>
      </c>
      <c r="N81" s="4">
        <f t="shared" si="48"/>
        <v>1.1386902816668276E-14</v>
      </c>
    </row>
    <row r="82" spans="2:14" x14ac:dyDescent="0.25">
      <c r="B82" s="4">
        <v>30</v>
      </c>
      <c r="C82" s="4">
        <v>170</v>
      </c>
      <c r="D82" s="11">
        <f t="shared" si="53"/>
        <v>190</v>
      </c>
      <c r="E82" s="8">
        <f t="shared" si="55"/>
        <v>2.0999999999999996</v>
      </c>
      <c r="G82" s="4">
        <f t="shared" si="42"/>
        <v>7200</v>
      </c>
      <c r="H82" s="4">
        <f t="shared" si="43"/>
        <v>28000</v>
      </c>
      <c r="I82" s="4">
        <f t="shared" si="44"/>
        <v>474.37972613958885</v>
      </c>
      <c r="J82" s="3">
        <f t="shared" si="45"/>
        <v>188936.12457227131</v>
      </c>
      <c r="K82" s="3">
        <f t="shared" si="46"/>
        <v>6.7477187347239749</v>
      </c>
      <c r="L82" s="4">
        <f t="shared" si="54"/>
        <v>3.8108117313721428E-2</v>
      </c>
      <c r="M82" s="3">
        <f t="shared" si="47"/>
        <v>2.0999999999999988</v>
      </c>
      <c r="N82" s="4">
        <f t="shared" si="48"/>
        <v>4.2294210461910733E-14</v>
      </c>
    </row>
    <row r="83" spans="2:14" x14ac:dyDescent="0.25">
      <c r="B83" s="4">
        <v>30</v>
      </c>
      <c r="C83" s="4">
        <v>170</v>
      </c>
      <c r="D83" s="11">
        <f t="shared" si="53"/>
        <v>190</v>
      </c>
      <c r="E83" s="8">
        <f t="shared" si="55"/>
        <v>2.2499999999999996</v>
      </c>
      <c r="G83" s="4">
        <f t="shared" si="42"/>
        <v>7200</v>
      </c>
      <c r="H83" s="4">
        <f t="shared" si="43"/>
        <v>28000</v>
      </c>
      <c r="I83" s="4">
        <f t="shared" si="44"/>
        <v>511.81018962003964</v>
      </c>
      <c r="J83" s="3">
        <f t="shared" si="45"/>
        <v>225849.67019890092</v>
      </c>
      <c r="K83" s="3">
        <f t="shared" si="46"/>
        <v>8.0660596499607475</v>
      </c>
      <c r="L83" s="4">
        <f t="shared" si="54"/>
        <v>3.187961263640153E-2</v>
      </c>
      <c r="M83" s="3">
        <f t="shared" si="47"/>
        <v>2.2499999999999991</v>
      </c>
      <c r="N83" s="4">
        <f t="shared" si="48"/>
        <v>1.9737298215558341E-14</v>
      </c>
    </row>
    <row r="84" spans="2:14" x14ac:dyDescent="0.25">
      <c r="B84" s="4">
        <v>30</v>
      </c>
      <c r="C84" s="4">
        <v>170</v>
      </c>
      <c r="D84" s="11">
        <f>C84+25</f>
        <v>195</v>
      </c>
      <c r="E84" s="8">
        <v>1.1499999999999999</v>
      </c>
      <c r="G84" s="4">
        <f t="shared" si="42"/>
        <v>9125</v>
      </c>
      <c r="H84" s="4">
        <f t="shared" si="43"/>
        <v>28000</v>
      </c>
      <c r="I84" s="4">
        <f t="shared" si="44"/>
        <v>297.39462400774391</v>
      </c>
      <c r="J84" s="3">
        <f t="shared" si="45"/>
        <v>50418.562388707374</v>
      </c>
      <c r="K84" s="3">
        <f t="shared" si="46"/>
        <v>1.8006629424538347</v>
      </c>
      <c r="L84" s="4">
        <f t="shared" si="54"/>
        <v>0.1809849303050298</v>
      </c>
      <c r="M84" s="3">
        <f t="shared" si="47"/>
        <v>1.1499999999999999</v>
      </c>
      <c r="N84" s="4">
        <f t="shared" si="48"/>
        <v>0</v>
      </c>
    </row>
    <row r="85" spans="2:14" x14ac:dyDescent="0.25">
      <c r="B85" s="4">
        <v>30</v>
      </c>
      <c r="C85" s="4">
        <v>170</v>
      </c>
      <c r="D85" s="11">
        <f t="shared" ref="D85:D88" si="56">C85+25</f>
        <v>195</v>
      </c>
      <c r="E85" s="8">
        <f>E84+0.15</f>
        <v>1.2999999999999998</v>
      </c>
      <c r="G85" s="4">
        <f t="shared" si="42"/>
        <v>9125</v>
      </c>
      <c r="H85" s="4">
        <f t="shared" si="43"/>
        <v>28000</v>
      </c>
      <c r="I85" s="4">
        <f t="shared" si="44"/>
        <v>327.50387983144378</v>
      </c>
      <c r="J85" s="3">
        <f t="shared" si="45"/>
        <v>69233.791304648767</v>
      </c>
      <c r="K85" s="3">
        <f t="shared" si="46"/>
        <v>2.4726354037374558</v>
      </c>
      <c r="L85" s="4">
        <f t="shared" si="54"/>
        <v>0.13179980220709497</v>
      </c>
      <c r="M85" s="3">
        <f t="shared" si="47"/>
        <v>1.2999999999999996</v>
      </c>
      <c r="N85" s="4">
        <f t="shared" si="48"/>
        <v>1.7080354225002411E-14</v>
      </c>
    </row>
    <row r="86" spans="2:14" x14ac:dyDescent="0.25">
      <c r="B86" s="4">
        <v>30</v>
      </c>
      <c r="C86" s="4">
        <v>170</v>
      </c>
      <c r="D86" s="11">
        <f t="shared" si="56"/>
        <v>195</v>
      </c>
      <c r="E86" s="8">
        <f t="shared" ref="E86:E88" si="57">E85+0.15</f>
        <v>1.4499999999999997</v>
      </c>
      <c r="G86" s="4">
        <f t="shared" si="42"/>
        <v>9125</v>
      </c>
      <c r="H86" s="4">
        <f t="shared" si="43"/>
        <v>28000</v>
      </c>
      <c r="I86" s="4">
        <f t="shared" si="44"/>
        <v>360.35535312404113</v>
      </c>
      <c r="J86" s="3">
        <f t="shared" si="45"/>
        <v>91830.980525152379</v>
      </c>
      <c r="K86" s="3">
        <f t="shared" si="46"/>
        <v>3.2796778758982992</v>
      </c>
      <c r="L86" s="4">
        <f t="shared" si="54"/>
        <v>9.9367337121056609E-2</v>
      </c>
      <c r="M86" s="3">
        <f t="shared" si="47"/>
        <v>1.4499999999999993</v>
      </c>
      <c r="N86" s="4">
        <f t="shared" si="48"/>
        <v>3.0626842058625017E-14</v>
      </c>
    </row>
    <row r="87" spans="2:14" x14ac:dyDescent="0.25">
      <c r="B87" s="4">
        <v>30</v>
      </c>
      <c r="C87" s="4">
        <v>170</v>
      </c>
      <c r="D87" s="11">
        <f t="shared" si="56"/>
        <v>195</v>
      </c>
      <c r="E87" s="8">
        <f t="shared" si="57"/>
        <v>1.5999999999999996</v>
      </c>
      <c r="G87" s="4">
        <f t="shared" si="42"/>
        <v>9125</v>
      </c>
      <c r="H87" s="4">
        <f t="shared" si="43"/>
        <v>28000</v>
      </c>
      <c r="I87" s="4">
        <f t="shared" si="44"/>
        <v>395.58254847047675</v>
      </c>
      <c r="J87" s="3">
        <f t="shared" si="45"/>
        <v>118460.55265439709</v>
      </c>
      <c r="K87" s="3">
        <f t="shared" si="46"/>
        <v>4.2307340233713244</v>
      </c>
      <c r="L87" s="4">
        <f t="shared" si="54"/>
        <v>7.7029861802365082E-2</v>
      </c>
      <c r="M87" s="3">
        <f t="shared" si="47"/>
        <v>1.5999999999999992</v>
      </c>
      <c r="N87" s="4">
        <f t="shared" si="48"/>
        <v>2.775557561562892E-14</v>
      </c>
    </row>
    <row r="88" spans="2:14" x14ac:dyDescent="0.25">
      <c r="B88" s="4">
        <v>30</v>
      </c>
      <c r="C88" s="4">
        <v>170</v>
      </c>
      <c r="D88" s="11">
        <f t="shared" si="56"/>
        <v>195</v>
      </c>
      <c r="E88" s="8">
        <f t="shared" si="57"/>
        <v>1.7499999999999996</v>
      </c>
      <c r="G88" s="4">
        <f t="shared" si="42"/>
        <v>9125</v>
      </c>
      <c r="H88" s="4">
        <f t="shared" si="43"/>
        <v>28000</v>
      </c>
      <c r="I88" s="4">
        <f t="shared" si="44"/>
        <v>432.88266240699954</v>
      </c>
      <c r="J88" s="3">
        <f t="shared" si="45"/>
        <v>149362.39941257233</v>
      </c>
      <c r="K88" s="3">
        <f t="shared" si="46"/>
        <v>5.3343714075918687</v>
      </c>
      <c r="L88" s="4">
        <f t="shared" si="54"/>
        <v>6.1093019634712149E-2</v>
      </c>
      <c r="M88" s="3">
        <f t="shared" si="47"/>
        <v>1.7499999999999987</v>
      </c>
      <c r="N88" s="4">
        <f t="shared" si="48"/>
        <v>5.0753052554292886E-14</v>
      </c>
    </row>
    <row r="89" spans="2:14" x14ac:dyDescent="0.25">
      <c r="B89" s="4">
        <v>30</v>
      </c>
      <c r="C89" s="4">
        <v>170</v>
      </c>
      <c r="D89" s="11">
        <f>C89+30</f>
        <v>200</v>
      </c>
      <c r="E89" s="8">
        <v>1.1000000000000001</v>
      </c>
      <c r="G89" s="4">
        <f t="shared" si="42"/>
        <v>11100</v>
      </c>
      <c r="H89" s="4">
        <f t="shared" si="43"/>
        <v>28000</v>
      </c>
      <c r="I89" s="4">
        <f t="shared" si="44"/>
        <v>307.65702396876776</v>
      </c>
      <c r="J89" s="3">
        <f t="shared" si="45"/>
        <v>54652.844397318942</v>
      </c>
      <c r="K89" s="3">
        <f t="shared" si="46"/>
        <v>1.951887299904248</v>
      </c>
      <c r="L89" s="4">
        <f t="shared" si="54"/>
        <v>0.2031001336235031</v>
      </c>
      <c r="M89" s="3">
        <f t="shared" si="47"/>
        <v>1.1000000000000001</v>
      </c>
      <c r="N89" s="4">
        <f t="shared" si="48"/>
        <v>0</v>
      </c>
    </row>
    <row r="90" spans="2:14" x14ac:dyDescent="0.25">
      <c r="B90" s="4">
        <v>30</v>
      </c>
      <c r="C90" s="4">
        <v>170</v>
      </c>
      <c r="D90" s="11">
        <f t="shared" ref="D90:D93" si="58">C90+30</f>
        <v>200</v>
      </c>
      <c r="E90" s="8">
        <f>E89+0.15</f>
        <v>1.25</v>
      </c>
      <c r="G90" s="4">
        <f t="shared" si="42"/>
        <v>11100</v>
      </c>
      <c r="H90" s="4">
        <f t="shared" si="43"/>
        <v>28000</v>
      </c>
      <c r="I90" s="4">
        <f t="shared" si="44"/>
        <v>340.69135165662635</v>
      </c>
      <c r="J90" s="3">
        <f t="shared" si="45"/>
        <v>76070.597093619042</v>
      </c>
      <c r="K90" s="3">
        <f t="shared" si="46"/>
        <v>2.7168070390578229</v>
      </c>
      <c r="L90" s="4">
        <f t="shared" si="54"/>
        <v>0.14591708786430824</v>
      </c>
      <c r="M90" s="3">
        <f t="shared" si="47"/>
        <v>1.25</v>
      </c>
      <c r="N90" s="4">
        <f t="shared" si="48"/>
        <v>0</v>
      </c>
    </row>
    <row r="91" spans="2:14" x14ac:dyDescent="0.25">
      <c r="B91" s="4">
        <v>30</v>
      </c>
      <c r="C91" s="4">
        <v>170</v>
      </c>
      <c r="D91" s="11">
        <f t="shared" si="58"/>
        <v>200</v>
      </c>
      <c r="E91" s="8">
        <f t="shared" ref="E91:E93" si="59">E90+0.15</f>
        <v>1.4</v>
      </c>
      <c r="G91" s="4">
        <f t="shared" si="42"/>
        <v>11100</v>
      </c>
      <c r="H91" s="4">
        <f t="shared" si="43"/>
        <v>28000</v>
      </c>
      <c r="I91" s="4">
        <f t="shared" si="44"/>
        <v>376.80599892386908</v>
      </c>
      <c r="J91" s="3">
        <f t="shared" si="45"/>
        <v>101982.76082501482</v>
      </c>
      <c r="K91" s="3">
        <f t="shared" si="46"/>
        <v>3.6422414580362434</v>
      </c>
      <c r="L91" s="4">
        <f t="shared" si="54"/>
        <v>0.10884192495088188</v>
      </c>
      <c r="M91" s="3">
        <f t="shared" si="47"/>
        <v>1.4000000000000001</v>
      </c>
      <c r="N91" s="4">
        <f t="shared" si="48"/>
        <v>1.5860328923216522E-14</v>
      </c>
    </row>
    <row r="92" spans="2:14" x14ac:dyDescent="0.25">
      <c r="B92" s="4">
        <v>30</v>
      </c>
      <c r="C92" s="4">
        <v>170</v>
      </c>
      <c r="D92" s="11">
        <f t="shared" si="58"/>
        <v>200</v>
      </c>
      <c r="E92" s="8">
        <f t="shared" si="59"/>
        <v>1.5499999999999998</v>
      </c>
      <c r="G92" s="4">
        <f t="shared" si="42"/>
        <v>11100</v>
      </c>
      <c r="H92" s="4">
        <f t="shared" si="43"/>
        <v>28000</v>
      </c>
      <c r="I92" s="4">
        <f t="shared" si="44"/>
        <v>415.57019387597819</v>
      </c>
      <c r="J92" s="3">
        <f t="shared" si="45"/>
        <v>132698.58603811811</v>
      </c>
      <c r="K92" s="3">
        <f t="shared" si="46"/>
        <v>4.7392352156470752</v>
      </c>
      <c r="L92" s="4">
        <f t="shared" si="54"/>
        <v>8.3648216091854119E-2</v>
      </c>
      <c r="M92" s="3">
        <f t="shared" si="47"/>
        <v>1.5499999999999998</v>
      </c>
      <c r="N92" s="4">
        <f t="shared" si="48"/>
        <v>0</v>
      </c>
    </row>
    <row r="93" spans="2:14" x14ac:dyDescent="0.25">
      <c r="B93" s="4">
        <v>30</v>
      </c>
      <c r="C93" s="4">
        <v>170</v>
      </c>
      <c r="D93" s="11">
        <f t="shared" si="58"/>
        <v>200</v>
      </c>
      <c r="E93" s="8">
        <f t="shared" si="59"/>
        <v>1.6999999999999997</v>
      </c>
      <c r="G93" s="4">
        <f t="shared" si="42"/>
        <v>11100</v>
      </c>
      <c r="H93" s="4">
        <f t="shared" si="43"/>
        <v>28000</v>
      </c>
      <c r="I93" s="4">
        <f t="shared" si="44"/>
        <v>456.6331784683295</v>
      </c>
      <c r="J93" s="3">
        <f t="shared" si="45"/>
        <v>168513.85967808927</v>
      </c>
      <c r="K93" s="3">
        <f t="shared" si="46"/>
        <v>6.0183521313603308</v>
      </c>
      <c r="L93" s="4">
        <f t="shared" si="54"/>
        <v>6.5869952900041842E-2</v>
      </c>
      <c r="M93" s="3">
        <f t="shared" si="47"/>
        <v>1.7</v>
      </c>
      <c r="N93" s="4">
        <f t="shared" si="48"/>
        <v>1.3061447348531256E-14</v>
      </c>
    </row>
    <row r="94" spans="2:14" x14ac:dyDescent="0.25">
      <c r="B94" s="4">
        <v>30</v>
      </c>
      <c r="C94" s="4">
        <v>170</v>
      </c>
      <c r="D94" s="11">
        <f>C94+35</f>
        <v>205</v>
      </c>
      <c r="E94" s="8">
        <v>1.05</v>
      </c>
      <c r="G94" s="4">
        <f t="shared" si="42"/>
        <v>13125</v>
      </c>
      <c r="H94" s="4">
        <f t="shared" si="43"/>
        <v>28000</v>
      </c>
      <c r="I94" s="4">
        <f t="shared" si="44"/>
        <v>315.12988806677026</v>
      </c>
      <c r="J94" s="3">
        <f t="shared" si="45"/>
        <v>57281.846352975161</v>
      </c>
      <c r="K94" s="3">
        <f t="shared" si="46"/>
        <v>2.0457802268919698</v>
      </c>
      <c r="L94" s="4">
        <f t="shared" si="54"/>
        <v>0.22913018409222943</v>
      </c>
      <c r="M94" s="3">
        <f t="shared" si="47"/>
        <v>1.0499999999999998</v>
      </c>
      <c r="N94" s="4">
        <f t="shared" si="48"/>
        <v>2.114710523095536E-14</v>
      </c>
    </row>
    <row r="95" spans="2:14" x14ac:dyDescent="0.25">
      <c r="B95" s="4">
        <v>30</v>
      </c>
      <c r="C95" s="4">
        <v>170</v>
      </c>
      <c r="D95" s="11">
        <f t="shared" ref="D95:D99" si="60">C95+35</f>
        <v>205</v>
      </c>
      <c r="E95" s="8">
        <f>E94+0.15</f>
        <v>1.2</v>
      </c>
      <c r="G95" s="4">
        <f t="shared" si="42"/>
        <v>13125</v>
      </c>
      <c r="H95" s="4">
        <f t="shared" si="43"/>
        <v>28000</v>
      </c>
      <c r="I95" s="4">
        <f t="shared" si="44"/>
        <v>350.62614974207469</v>
      </c>
      <c r="J95" s="3">
        <f t="shared" si="45"/>
        <v>80913.696882951786</v>
      </c>
      <c r="K95" s="3">
        <f t="shared" si="46"/>
        <v>2.8897748886768495</v>
      </c>
      <c r="L95" s="4">
        <f t="shared" si="54"/>
        <v>0.162209866878118</v>
      </c>
      <c r="M95" s="3">
        <f t="shared" si="47"/>
        <v>1.2</v>
      </c>
      <c r="N95" s="4">
        <f t="shared" si="48"/>
        <v>0</v>
      </c>
    </row>
    <row r="96" spans="2:14" x14ac:dyDescent="0.25">
      <c r="B96" s="4">
        <v>30</v>
      </c>
      <c r="C96" s="4">
        <v>170</v>
      </c>
      <c r="D96" s="11">
        <f t="shared" si="60"/>
        <v>205</v>
      </c>
      <c r="E96" s="8">
        <f t="shared" ref="E96:E98" si="61">E95+0.15</f>
        <v>1.3499999999999999</v>
      </c>
      <c r="G96" s="4">
        <f t="shared" si="42"/>
        <v>13125</v>
      </c>
      <c r="H96" s="4">
        <f t="shared" si="43"/>
        <v>28000</v>
      </c>
      <c r="I96" s="4">
        <f t="shared" si="44"/>
        <v>389.56084115482065</v>
      </c>
      <c r="J96" s="3">
        <f t="shared" si="45"/>
        <v>109732.6489612514</v>
      </c>
      <c r="K96" s="3">
        <f t="shared" si="46"/>
        <v>3.9190231771875501</v>
      </c>
      <c r="L96" s="4">
        <f t="shared" si="54"/>
        <v>0.11960888691053724</v>
      </c>
      <c r="M96" s="3">
        <f t="shared" si="47"/>
        <v>1.3499999999999994</v>
      </c>
      <c r="N96" s="4">
        <f t="shared" si="48"/>
        <v>3.2895497025930565E-14</v>
      </c>
    </row>
    <row r="97" spans="2:14" x14ac:dyDescent="0.25">
      <c r="B97" s="4">
        <v>30</v>
      </c>
      <c r="C97" s="4">
        <v>170</v>
      </c>
      <c r="D97" s="11">
        <f t="shared" si="60"/>
        <v>205</v>
      </c>
      <c r="E97" s="8">
        <f t="shared" si="61"/>
        <v>1.4999999999999998</v>
      </c>
      <c r="G97" s="4">
        <f t="shared" si="42"/>
        <v>13125</v>
      </c>
      <c r="H97" s="4">
        <f t="shared" si="43"/>
        <v>28000</v>
      </c>
      <c r="I97" s="4">
        <f t="shared" si="44"/>
        <v>431.43384475507003</v>
      </c>
      <c r="J97" s="3">
        <f t="shared" si="45"/>
        <v>144110.16240014185</v>
      </c>
      <c r="K97" s="3">
        <f t="shared" si="46"/>
        <v>5.1467915142907801</v>
      </c>
      <c r="L97" s="4">
        <f t="shared" si="54"/>
        <v>9.1076158554013825E-2</v>
      </c>
      <c r="M97" s="3">
        <f t="shared" si="47"/>
        <v>1.4999999999999998</v>
      </c>
      <c r="N97" s="4">
        <f t="shared" si="48"/>
        <v>0</v>
      </c>
    </row>
    <row r="98" spans="2:14" ht="15.75" thickBot="1" x14ac:dyDescent="0.3">
      <c r="B98" s="5">
        <v>30</v>
      </c>
      <c r="C98" s="5">
        <v>170</v>
      </c>
      <c r="D98" s="12">
        <f t="shared" si="60"/>
        <v>205</v>
      </c>
      <c r="E98" s="9">
        <f t="shared" si="61"/>
        <v>1.6499999999999997</v>
      </c>
      <c r="G98" s="5">
        <f t="shared" si="42"/>
        <v>13125</v>
      </c>
      <c r="H98" s="5">
        <f t="shared" si="43"/>
        <v>28000</v>
      </c>
      <c r="I98" s="5">
        <f t="shared" si="44"/>
        <v>475.84234111636619</v>
      </c>
      <c r="J98" s="3">
        <f t="shared" si="45"/>
        <v>184400.9335991042</v>
      </c>
      <c r="K98" s="3">
        <f t="shared" si="46"/>
        <v>6.5857476285394361</v>
      </c>
      <c r="L98" s="5">
        <f t="shared" si="54"/>
        <v>7.1176429228576088E-2</v>
      </c>
      <c r="M98" s="3">
        <f t="shared" si="47"/>
        <v>1.6499999999999997</v>
      </c>
      <c r="N98" s="5">
        <f t="shared" si="48"/>
        <v>0</v>
      </c>
    </row>
    <row r="99" spans="2:14" ht="15.75" thickBot="1" x14ac:dyDescent="0.3">
      <c r="B99" s="1">
        <v>30</v>
      </c>
      <c r="C99" s="1">
        <v>250</v>
      </c>
      <c r="D99" s="1">
        <f t="shared" si="60"/>
        <v>285</v>
      </c>
      <c r="E99" s="1">
        <v>1</v>
      </c>
      <c r="G99" s="1">
        <f t="shared" si="42"/>
        <v>18725</v>
      </c>
      <c r="H99" s="1">
        <f t="shared" si="43"/>
        <v>61600</v>
      </c>
      <c r="I99" s="5">
        <f t="shared" si="44"/>
        <v>385.66622179556072</v>
      </c>
      <c r="J99" s="3">
        <f t="shared" si="45"/>
        <v>67513.434634062636</v>
      </c>
      <c r="K99" s="3">
        <f t="shared" si="46"/>
        <v>1.0959973154880298</v>
      </c>
      <c r="L99" s="1">
        <f>J99/H99</f>
        <v>1.0959973154880298</v>
      </c>
      <c r="M99" s="1">
        <f>J98/H98</f>
        <v>6.5857476285394361</v>
      </c>
    </row>
  </sheetData>
  <mergeCells count="2">
    <mergeCell ref="B2:E2"/>
    <mergeCell ref="G2:N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2019-01-31T00:30:54Z</dcterms:created>
  <dcterms:modified xsi:type="dcterms:W3CDTF">2019-02-01T20:19:21Z</dcterms:modified>
</cp:coreProperties>
</file>