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lan Nakashima - Documentos\Doctor\Jupyter\system\Data\"/>
    </mc:Choice>
  </mc:AlternateContent>
  <bookViews>
    <workbookView xWindow="240" yWindow="15" windowWidth="16095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Q3" i="1" l="1"/>
  <c r="Q4" i="1"/>
  <c r="Q5" i="1"/>
  <c r="Q6" i="1"/>
  <c r="Q7" i="1"/>
  <c r="Q8" i="1"/>
  <c r="Q9" i="1"/>
  <c r="Q10" i="1"/>
  <c r="Q11" i="1"/>
  <c r="Q12" i="1"/>
  <c r="Q13" i="1"/>
  <c r="Q14" i="1"/>
  <c r="E14" i="1" s="1"/>
  <c r="Q15" i="1"/>
  <c r="Q16" i="1"/>
  <c r="Q17" i="1"/>
  <c r="Q18" i="1"/>
  <c r="Q19" i="1"/>
  <c r="Q20" i="1"/>
  <c r="E20" i="1" s="1"/>
  <c r="Q21" i="1"/>
  <c r="Q22" i="1"/>
  <c r="E22" i="1" s="1"/>
  <c r="Q23" i="1"/>
  <c r="Q24" i="1"/>
  <c r="Q25" i="1"/>
  <c r="Q26" i="1"/>
  <c r="Q2" i="1"/>
  <c r="E18" i="1" l="1"/>
  <c r="E25" i="1"/>
  <c r="E26" i="1"/>
  <c r="E24" i="1"/>
  <c r="E8" i="1"/>
  <c r="E13" i="1"/>
  <c r="E17" i="1"/>
  <c r="E16" i="1"/>
  <c r="E15" i="1"/>
  <c r="E21" i="1"/>
  <c r="E12" i="1"/>
  <c r="E10" i="1"/>
  <c r="E9" i="1"/>
  <c r="E23" i="1"/>
  <c r="E7" i="1"/>
  <c r="E6" i="1"/>
  <c r="E5" i="1"/>
  <c r="E4" i="1"/>
  <c r="E2" i="1"/>
  <c r="E19" i="1"/>
  <c r="E11" i="1"/>
  <c r="E3" i="1"/>
  <c r="H25" i="1" l="1"/>
  <c r="H18" i="1"/>
  <c r="H21" i="1"/>
  <c r="H22" i="1"/>
  <c r="H23" i="1"/>
  <c r="H16" i="1"/>
  <c r="H10" i="1"/>
  <c r="H19" i="1"/>
  <c r="H8" i="1"/>
  <c r="H24" i="1"/>
  <c r="H14" i="1"/>
  <c r="H17" i="1"/>
  <c r="H20" i="1"/>
  <c r="H12" i="1"/>
  <c r="H13" i="1"/>
  <c r="H7" i="1"/>
  <c r="H2" i="1"/>
  <c r="H9" i="1"/>
  <c r="H15" i="1"/>
  <c r="H4" i="1"/>
  <c r="H3" i="1"/>
  <c r="H5" i="1"/>
  <c r="H6" i="1"/>
  <c r="H11" i="1"/>
  <c r="H26" i="1"/>
  <c r="G3" i="1"/>
  <c r="U3" i="1" s="1"/>
  <c r="G7" i="1"/>
  <c r="U7" i="1" s="1"/>
  <c r="G12" i="1"/>
  <c r="U12" i="1" s="1"/>
  <c r="G16" i="1"/>
  <c r="U16" i="1" s="1"/>
  <c r="G22" i="1"/>
  <c r="U22" i="1" s="1"/>
  <c r="F3" i="1"/>
  <c r="F7" i="1"/>
  <c r="F12" i="1"/>
  <c r="F16" i="1"/>
  <c r="F22" i="1"/>
  <c r="F5" i="1"/>
  <c r="F9" i="1"/>
  <c r="F14" i="1"/>
  <c r="F19" i="1"/>
  <c r="F6" i="1"/>
  <c r="F13" i="1"/>
  <c r="F17" i="1"/>
  <c r="F23" i="1"/>
  <c r="F11" i="1"/>
  <c r="F15" i="1"/>
  <c r="F20" i="1"/>
  <c r="F24" i="1"/>
  <c r="F2" i="1"/>
  <c r="F8" i="1"/>
  <c r="F18" i="1"/>
  <c r="F26" i="1"/>
  <c r="F4" i="1"/>
  <c r="F10" i="1"/>
  <c r="F21" i="1"/>
  <c r="F25" i="1"/>
  <c r="W3" i="1"/>
  <c r="I3" i="1" l="1"/>
  <c r="I7" i="1"/>
  <c r="I22" i="1"/>
  <c r="I16" i="1"/>
  <c r="I12" i="1"/>
  <c r="W22" i="1"/>
  <c r="W16" i="1"/>
  <c r="W12" i="1"/>
  <c r="W7" i="1"/>
  <c r="G21" i="1" l="1"/>
  <c r="I21" i="1" s="1"/>
  <c r="W21" i="1"/>
  <c r="G8" i="1"/>
  <c r="I8" i="1" s="1"/>
  <c r="W8" i="1"/>
  <c r="G24" i="1"/>
  <c r="I24" i="1" s="1"/>
  <c r="W24" i="1"/>
  <c r="G23" i="1"/>
  <c r="I23" i="1" s="1"/>
  <c r="W23" i="1"/>
  <c r="G9" i="1"/>
  <c r="I9" i="1" s="1"/>
  <c r="W9" i="1"/>
  <c r="G10" i="1"/>
  <c r="I10" i="1" s="1"/>
  <c r="W10" i="1"/>
  <c r="G15" i="1"/>
  <c r="I15" i="1" s="1"/>
  <c r="W15" i="1"/>
  <c r="G5" i="1"/>
  <c r="I5" i="1" s="1"/>
  <c r="W5" i="1"/>
  <c r="G26" i="1"/>
  <c r="I26" i="1" s="1"/>
  <c r="W26" i="1"/>
  <c r="G14" i="1"/>
  <c r="I14" i="1" s="1"/>
  <c r="W14" i="1"/>
  <c r="G4" i="1"/>
  <c r="I4" i="1" s="1"/>
  <c r="W4" i="1"/>
  <c r="G2" i="1"/>
  <c r="W2" i="1"/>
  <c r="G20" i="1"/>
  <c r="I20" i="1" s="1"/>
  <c r="W20" i="1"/>
  <c r="G11" i="1"/>
  <c r="I11" i="1" s="1"/>
  <c r="W11" i="1"/>
  <c r="G25" i="1"/>
  <c r="I25" i="1" s="1"/>
  <c r="W25" i="1"/>
  <c r="G18" i="1"/>
  <c r="I18" i="1" s="1"/>
  <c r="W18" i="1"/>
  <c r="G17" i="1"/>
  <c r="I17" i="1" s="1"/>
  <c r="W17" i="1"/>
  <c r="G6" i="1"/>
  <c r="I6" i="1" s="1"/>
  <c r="W6" i="1"/>
  <c r="G13" i="1"/>
  <c r="I13" i="1" s="1"/>
  <c r="W13" i="1"/>
  <c r="G19" i="1"/>
  <c r="I19" i="1" s="1"/>
  <c r="U2" i="1" l="1"/>
  <c r="I2" i="1"/>
  <c r="U6" i="1"/>
  <c r="U5" i="1"/>
  <c r="U25" i="1"/>
  <c r="U4" i="1"/>
  <c r="U26" i="1"/>
  <c r="U10" i="1"/>
  <c r="U8" i="1"/>
  <c r="U21" i="1"/>
  <c r="U17" i="1"/>
  <c r="U20" i="1"/>
  <c r="U23" i="1"/>
  <c r="U18" i="1"/>
  <c r="U14" i="1"/>
  <c r="U9" i="1"/>
  <c r="U19" i="1"/>
  <c r="U13" i="1"/>
  <c r="U15" i="1"/>
  <c r="U24" i="1"/>
  <c r="U11" i="1"/>
  <c r="W19" i="1"/>
</calcChain>
</file>

<file path=xl/sharedStrings.xml><?xml version="1.0" encoding="utf-8"?>
<sst xmlns="http://schemas.openxmlformats.org/spreadsheetml/2006/main" count="20" uniqueCount="18">
  <si>
    <t>dT[K]</t>
  </si>
  <si>
    <t>f[Hz]</t>
  </si>
  <si>
    <t>CB[kg/s]</t>
  </si>
  <si>
    <t>Qc[W]</t>
  </si>
  <si>
    <t>Wpump[W]</t>
  </si>
  <si>
    <t>D [m]</t>
  </si>
  <si>
    <t>L [m]</t>
  </si>
  <si>
    <t>m [kg]</t>
  </si>
  <si>
    <t>m_reg [kg]</t>
  </si>
  <si>
    <t>d [m]</t>
  </si>
  <si>
    <t>mf [kg/s]</t>
  </si>
  <si>
    <t>FE</t>
  </si>
  <si>
    <t>epsilon</t>
  </si>
  <si>
    <t>Th[K]</t>
  </si>
  <si>
    <t>Tc[K]</t>
  </si>
  <si>
    <t>CB[kg/h]</t>
  </si>
  <si>
    <t>B_min [T]</t>
  </si>
  <si>
    <t>B_max[T]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</si>
</sst>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F104"/>
  <sheetViews>
    <sheetView tabSelected="1" zoomScaleNormal="100" workbookViewId="0">
      <selection activeCell="M16" sqref="M16"/>
    </sheetView>
  </sheetViews>
  <sheetFormatPr defaultRowHeight="15" x14ac:dyDescent="0.25"/>
  <cols>
    <col min="1" max="6" width="9.140625" style="1"/>
    <col min="7" max="7" width="10" style="1" bestFit="1" customWidth="1"/>
    <col min="8" max="8" width="9.140625" style="1"/>
    <col min="9" max="15" width="10" style="1" customWidth="1"/>
    <col min="16" max="22" width="9.140625" style="1"/>
    <col min="23" max="23" width="12" style="1" bestFit="1" customWidth="1"/>
    <col min="24" max="44" width="9.140625" style="1"/>
    <col min="45" max="45" width="16.140625" style="1" customWidth="1"/>
    <col min="46" max="46" width="18.85546875" style="1" customWidth="1"/>
    <col min="47" max="47" width="14.7109375" style="1" customWidth="1"/>
    <col min="48" max="48" width="14.5703125" style="1" customWidth="1"/>
    <col min="49" max="16384" width="9.140625" style="1"/>
  </cols>
  <sheetData>
    <row r="1" spans="1:58" x14ac:dyDescent="0.25">
      <c r="A1" s="1" t="s">
        <v>1</v>
      </c>
      <c r="B1" s="1" t="s">
        <v>13</v>
      </c>
      <c r="C1" s="1" t="s">
        <v>14</v>
      </c>
      <c r="D1" s="1" t="s">
        <v>11</v>
      </c>
      <c r="E1" s="1" t="s">
        <v>15</v>
      </c>
      <c r="F1" s="1" t="s">
        <v>5</v>
      </c>
      <c r="G1" s="1" t="s">
        <v>6</v>
      </c>
      <c r="H1" s="1" t="s">
        <v>9</v>
      </c>
      <c r="I1" s="1" t="s">
        <v>12</v>
      </c>
      <c r="J1" s="1" t="s">
        <v>16</v>
      </c>
      <c r="K1" s="1" t="s">
        <v>17</v>
      </c>
      <c r="L1" s="1" t="s">
        <v>3</v>
      </c>
      <c r="P1" s="1" t="s">
        <v>0</v>
      </c>
      <c r="Q1" s="1" t="s">
        <v>2</v>
      </c>
      <c r="R1" s="1" t="s">
        <v>2</v>
      </c>
      <c r="S1" s="1" t="s">
        <v>3</v>
      </c>
      <c r="T1" s="1" t="s">
        <v>4</v>
      </c>
      <c r="U1" s="1" t="s">
        <v>7</v>
      </c>
      <c r="V1" s="1" t="s">
        <v>8</v>
      </c>
      <c r="W1" s="1" t="s">
        <v>10</v>
      </c>
    </row>
    <row r="2" spans="1:58" x14ac:dyDescent="0.25">
      <c r="A2">
        <v>0.8</v>
      </c>
      <c r="B2">
        <v>298.14999999999998</v>
      </c>
      <c r="C2">
        <f>B2-P2</f>
        <v>289.14824137499988</v>
      </c>
      <c r="D2">
        <v>0.25</v>
      </c>
      <c r="E2">
        <f>Q2*3600</f>
        <v>50</v>
      </c>
      <c r="F2" s="1">
        <f t="shared" ref="F2:F26" si="0">4*(28*10)/(2*(28+10))/1000</f>
        <v>1.4736842105263158E-2</v>
      </c>
      <c r="G2" s="1">
        <f t="shared" ref="G2:G26" si="1">80/1000</f>
        <v>0.08</v>
      </c>
      <c r="H2" s="1">
        <f t="shared" ref="H2:H26" si="2">(0.425+0.6)/2000</f>
        <v>5.1249999999999993E-4</v>
      </c>
      <c r="I2" s="1">
        <f>1 - (V2/7900/(28*10*10^-6*G2))</f>
        <v>0.36426311030741398</v>
      </c>
      <c r="J2" s="1">
        <v>0</v>
      </c>
      <c r="K2" s="1">
        <v>1</v>
      </c>
      <c r="L2">
        <v>41.60358408333331</v>
      </c>
      <c r="M2"/>
      <c r="N2"/>
      <c r="P2">
        <v>9.0017586250000932</v>
      </c>
      <c r="Q2" s="1">
        <f>R2/3600/4</f>
        <v>1.3888888888888888E-2</v>
      </c>
      <c r="R2">
        <v>200</v>
      </c>
      <c r="S2">
        <v>41.60358408333331</v>
      </c>
      <c r="T2" s="4">
        <v>28</v>
      </c>
      <c r="U2" s="1">
        <f>28/1000*10/1000*G2*(1-0.37)*7900</f>
        <v>0.11148480000000001</v>
      </c>
      <c r="V2" s="1">
        <f>1.8/16</f>
        <v>0.1125</v>
      </c>
      <c r="W2" s="1">
        <f>Q2</f>
        <v>1.3888888888888888E-2</v>
      </c>
      <c r="X2"/>
      <c r="Y2"/>
      <c r="Z2"/>
      <c r="AA2"/>
      <c r="BB2"/>
      <c r="BD2"/>
      <c r="BE2"/>
      <c r="BF2"/>
    </row>
    <row r="3" spans="1:58" x14ac:dyDescent="0.25">
      <c r="A3">
        <v>0.8</v>
      </c>
      <c r="B3">
        <v>298.14999999999998</v>
      </c>
      <c r="C3">
        <f t="shared" ref="C3:C26" si="3">B3-P3</f>
        <v>289.24995802419352</v>
      </c>
      <c r="D3">
        <v>0.25</v>
      </c>
      <c r="E3">
        <f t="shared" ref="E3:E26" si="4">Q3*3600</f>
        <v>37.5</v>
      </c>
      <c r="F3" s="1">
        <f t="shared" si="0"/>
        <v>1.4736842105263158E-2</v>
      </c>
      <c r="G3" s="1">
        <f t="shared" si="1"/>
        <v>0.08</v>
      </c>
      <c r="H3" s="1">
        <f t="shared" si="2"/>
        <v>5.1249999999999993E-4</v>
      </c>
      <c r="I3" s="1">
        <f>1 - (V3/7900/(28*10*10^-6*G3))</f>
        <v>0.36426311030741398</v>
      </c>
      <c r="J3" s="1">
        <v>0</v>
      </c>
      <c r="K3" s="1">
        <v>1</v>
      </c>
      <c r="L3">
        <v>20.8033364919355</v>
      </c>
      <c r="M3"/>
      <c r="N3"/>
      <c r="P3">
        <v>8.9000419758064506</v>
      </c>
      <c r="Q3" s="1">
        <f t="shared" ref="Q3:Q26" si="5">R3/3600/4</f>
        <v>1.0416666666666666E-2</v>
      </c>
      <c r="R3">
        <v>150</v>
      </c>
      <c r="S3">
        <v>20.8033364919355</v>
      </c>
      <c r="T3" s="1">
        <v>14.72</v>
      </c>
      <c r="U3" s="1">
        <f>28/1000*10/1000*G3*(1-0.36)*7900</f>
        <v>0.11325440000000001</v>
      </c>
      <c r="V3" s="1">
        <f t="shared" ref="V3:V26" si="6">1.8/16</f>
        <v>0.1125</v>
      </c>
      <c r="W3" s="1">
        <f>Q3</f>
        <v>1.0416666666666666E-2</v>
      </c>
      <c r="X3"/>
      <c r="Y3"/>
      <c r="Z3"/>
      <c r="AA3"/>
      <c r="BB3"/>
      <c r="BD3"/>
      <c r="BE3"/>
      <c r="BF3"/>
    </row>
    <row r="4" spans="1:58" x14ac:dyDescent="0.25">
      <c r="A4">
        <v>0.8</v>
      </c>
      <c r="B4">
        <v>298.14999999999998</v>
      </c>
      <c r="C4">
        <f t="shared" si="3"/>
        <v>289.48385453124985</v>
      </c>
      <c r="D4">
        <v>0.25</v>
      </c>
      <c r="E4">
        <f t="shared" si="4"/>
        <v>43.75</v>
      </c>
      <c r="F4" s="1">
        <f t="shared" si="0"/>
        <v>1.4736842105263158E-2</v>
      </c>
      <c r="G4" s="1">
        <f t="shared" si="1"/>
        <v>0.08</v>
      </c>
      <c r="H4" s="1">
        <f t="shared" si="2"/>
        <v>5.1249999999999993E-4</v>
      </c>
      <c r="I4" s="1">
        <f>1 - (V4/7900/(28*10*10^-6*G4))</f>
        <v>0.36426311030741398</v>
      </c>
      <c r="J4" s="1">
        <v>0</v>
      </c>
      <c r="K4" s="1">
        <v>1</v>
      </c>
      <c r="L4">
        <v>39.936025624999971</v>
      </c>
      <c r="M4"/>
      <c r="N4"/>
      <c r="P4">
        <v>8.6661454687501305</v>
      </c>
      <c r="Q4" s="1">
        <f t="shared" si="5"/>
        <v>1.2152777777777778E-2</v>
      </c>
      <c r="R4">
        <v>175</v>
      </c>
      <c r="S4">
        <v>39.936025624999971</v>
      </c>
      <c r="T4" s="4">
        <v>20.8</v>
      </c>
      <c r="U4" s="1">
        <f>28/1000*10/1000*G4*(1-0.36)*7900</f>
        <v>0.11325440000000001</v>
      </c>
      <c r="V4" s="1">
        <f t="shared" si="6"/>
        <v>0.1125</v>
      </c>
      <c r="W4" s="1">
        <f>Q4</f>
        <v>1.2152777777777778E-2</v>
      </c>
      <c r="X4"/>
      <c r="Y4"/>
      <c r="Z4"/>
      <c r="AA4"/>
      <c r="BB4"/>
      <c r="BD4"/>
      <c r="BE4"/>
      <c r="BF4"/>
    </row>
    <row r="5" spans="1:58" x14ac:dyDescent="0.25">
      <c r="A5">
        <v>0.4</v>
      </c>
      <c r="B5">
        <v>298.14999999999998</v>
      </c>
      <c r="C5">
        <f t="shared" si="3"/>
        <v>290.02711714285709</v>
      </c>
      <c r="D5">
        <v>0.25</v>
      </c>
      <c r="E5">
        <f t="shared" si="4"/>
        <v>37.5</v>
      </c>
      <c r="F5" s="1">
        <f t="shared" si="0"/>
        <v>1.4736842105263158E-2</v>
      </c>
      <c r="G5" s="1">
        <f t="shared" si="1"/>
        <v>0.08</v>
      </c>
      <c r="H5" s="1">
        <f t="shared" si="2"/>
        <v>5.1249999999999993E-4</v>
      </c>
      <c r="I5" s="1">
        <f>1 - (V5/7900/(28*10*10^-6*G5))</f>
        <v>0.36426311030741398</v>
      </c>
      <c r="J5" s="1">
        <v>0</v>
      </c>
      <c r="K5" s="1">
        <v>1</v>
      </c>
      <c r="L5">
        <v>20.707287460317499</v>
      </c>
      <c r="M5"/>
      <c r="N5"/>
      <c r="P5">
        <v>8.1228828571428604</v>
      </c>
      <c r="Q5" s="1">
        <f t="shared" si="5"/>
        <v>1.0416666666666666E-2</v>
      </c>
      <c r="R5">
        <v>150</v>
      </c>
      <c r="S5">
        <v>20.707287460317499</v>
      </c>
      <c r="T5" s="4">
        <v>14.4</v>
      </c>
      <c r="U5" s="1">
        <f>28/1000*10/1000*G5*(1-0.36)*7900</f>
        <v>0.11325440000000001</v>
      </c>
      <c r="V5" s="1">
        <f t="shared" si="6"/>
        <v>0.1125</v>
      </c>
      <c r="W5" s="1">
        <f>Q5</f>
        <v>1.0416666666666666E-2</v>
      </c>
      <c r="X5"/>
      <c r="Y5"/>
      <c r="Z5"/>
      <c r="AA5"/>
      <c r="BB5"/>
      <c r="BD5"/>
      <c r="BE5"/>
      <c r="BF5"/>
    </row>
    <row r="6" spans="1:58" x14ac:dyDescent="0.25">
      <c r="A6">
        <v>0.4</v>
      </c>
      <c r="B6">
        <v>298.14999999999998</v>
      </c>
      <c r="C6">
        <f t="shared" si="3"/>
        <v>290.75788046332042</v>
      </c>
      <c r="D6">
        <v>0.25</v>
      </c>
      <c r="E6">
        <f t="shared" si="4"/>
        <v>31.25</v>
      </c>
      <c r="F6" s="1">
        <f t="shared" si="0"/>
        <v>1.4736842105263158E-2</v>
      </c>
      <c r="G6" s="1">
        <f t="shared" si="1"/>
        <v>0.08</v>
      </c>
      <c r="H6" s="1">
        <f t="shared" si="2"/>
        <v>5.1249999999999993E-4</v>
      </c>
      <c r="I6" s="1">
        <f>1 - (V6/7900/(28*10*10^-6*G6))</f>
        <v>0.36426311030741398</v>
      </c>
      <c r="J6" s="1">
        <v>0</v>
      </c>
      <c r="K6" s="1">
        <v>1</v>
      </c>
      <c r="L6">
        <v>20.519659111969101</v>
      </c>
      <c r="M6"/>
      <c r="N6"/>
      <c r="P6">
        <v>7.39211953667954</v>
      </c>
      <c r="Q6" s="1">
        <f t="shared" si="5"/>
        <v>8.6805555555555559E-3</v>
      </c>
      <c r="R6">
        <v>125</v>
      </c>
      <c r="S6">
        <v>20.519659111969101</v>
      </c>
      <c r="T6" s="4">
        <v>9.6</v>
      </c>
      <c r="U6" s="1">
        <f>28/1000*10/1000*G6*(1-0.36)*7900</f>
        <v>0.11325440000000001</v>
      </c>
      <c r="V6" s="1">
        <f t="shared" si="6"/>
        <v>0.1125</v>
      </c>
      <c r="W6" s="1">
        <f>Q6</f>
        <v>8.6805555555555559E-3</v>
      </c>
      <c r="X6"/>
      <c r="Y6"/>
      <c r="Z6"/>
      <c r="AA6"/>
      <c r="BB6"/>
      <c r="BD6"/>
      <c r="BE6"/>
      <c r="BF6"/>
    </row>
    <row r="7" spans="1:58" x14ac:dyDescent="0.25">
      <c r="A7">
        <v>0.8</v>
      </c>
      <c r="B7">
        <v>298.14999999999998</v>
      </c>
      <c r="C7">
        <f t="shared" si="3"/>
        <v>290.85898791569082</v>
      </c>
      <c r="D7">
        <v>0.25</v>
      </c>
      <c r="E7">
        <f t="shared" si="4"/>
        <v>37.5</v>
      </c>
      <c r="F7" s="1">
        <f t="shared" si="0"/>
        <v>1.4736842105263158E-2</v>
      </c>
      <c r="G7" s="1">
        <f t="shared" si="1"/>
        <v>0.08</v>
      </c>
      <c r="H7" s="1">
        <f t="shared" si="2"/>
        <v>5.1249999999999993E-4</v>
      </c>
      <c r="I7" s="1">
        <f>1 - (V7/7900/(28*10*10^-6*G7))</f>
        <v>0.36426311030741398</v>
      </c>
      <c r="J7" s="1">
        <v>0</v>
      </c>
      <c r="K7" s="1">
        <v>1</v>
      </c>
      <c r="L7">
        <v>42.796822341920397</v>
      </c>
      <c r="M7"/>
      <c r="N7"/>
      <c r="P7">
        <v>7.2910120843091404</v>
      </c>
      <c r="Q7" s="1">
        <f t="shared" si="5"/>
        <v>1.0416666666666666E-2</v>
      </c>
      <c r="R7">
        <v>150</v>
      </c>
      <c r="S7">
        <v>42.796822341920397</v>
      </c>
      <c r="T7" s="1">
        <v>14.72</v>
      </c>
      <c r="U7" s="1">
        <f>28/1000*10/1000*G7*(1-0.36)*7900</f>
        <v>0.11325440000000001</v>
      </c>
      <c r="V7" s="1">
        <f t="shared" si="6"/>
        <v>0.1125</v>
      </c>
      <c r="W7" s="1">
        <f>Q7</f>
        <v>1.0416666666666666E-2</v>
      </c>
      <c r="X7"/>
      <c r="Y7"/>
      <c r="Z7"/>
      <c r="AA7"/>
      <c r="BB7"/>
      <c r="BD7"/>
      <c r="BE7"/>
      <c r="BF7"/>
    </row>
    <row r="8" spans="1:58" x14ac:dyDescent="0.25">
      <c r="A8">
        <v>0.8</v>
      </c>
      <c r="B8">
        <v>298.14999999999998</v>
      </c>
      <c r="C8">
        <f t="shared" si="3"/>
        <v>291.02801405982905</v>
      </c>
      <c r="D8">
        <v>0.25</v>
      </c>
      <c r="E8">
        <f t="shared" si="4"/>
        <v>50</v>
      </c>
      <c r="F8" s="1">
        <f t="shared" si="0"/>
        <v>1.4736842105263158E-2</v>
      </c>
      <c r="G8" s="1">
        <f t="shared" si="1"/>
        <v>0.08</v>
      </c>
      <c r="H8" s="1">
        <f t="shared" si="2"/>
        <v>5.1249999999999993E-4</v>
      </c>
      <c r="I8" s="1">
        <f>1 - (V8/7900/(28*10*10^-6*G8))</f>
        <v>0.36426311030741398</v>
      </c>
      <c r="J8" s="1">
        <v>0</v>
      </c>
      <c r="K8" s="1">
        <v>1</v>
      </c>
      <c r="L8">
        <v>80.407175213675217</v>
      </c>
      <c r="M8"/>
      <c r="N8"/>
      <c r="P8">
        <v>7.12198594017093</v>
      </c>
      <c r="Q8" s="1">
        <f t="shared" si="5"/>
        <v>1.3888888888888888E-2</v>
      </c>
      <c r="R8">
        <v>200</v>
      </c>
      <c r="S8">
        <v>80.407175213675217</v>
      </c>
      <c r="T8" s="6">
        <v>28</v>
      </c>
      <c r="U8" s="1">
        <f>28/1000*10/1000*G8*(1-0.36)*7900</f>
        <v>0.11325440000000001</v>
      </c>
      <c r="V8" s="1">
        <f t="shared" si="6"/>
        <v>0.1125</v>
      </c>
      <c r="W8" s="1">
        <f>Q8</f>
        <v>1.3888888888888888E-2</v>
      </c>
      <c r="X8"/>
      <c r="Y8"/>
      <c r="Z8"/>
      <c r="AA8"/>
      <c r="BB8"/>
      <c r="BD8"/>
      <c r="BE8"/>
      <c r="BF8"/>
    </row>
    <row r="9" spans="1:58" x14ac:dyDescent="0.25">
      <c r="A9">
        <v>0.4</v>
      </c>
      <c r="B9">
        <v>298.14999999999998</v>
      </c>
      <c r="C9">
        <f t="shared" si="3"/>
        <v>291.34004023715414</v>
      </c>
      <c r="D9">
        <v>0.25</v>
      </c>
      <c r="E9">
        <f t="shared" si="4"/>
        <v>37.5</v>
      </c>
      <c r="F9" s="1">
        <f t="shared" si="0"/>
        <v>1.4736842105263158E-2</v>
      </c>
      <c r="G9" s="1">
        <f t="shared" si="1"/>
        <v>0.08</v>
      </c>
      <c r="H9" s="1">
        <f t="shared" si="2"/>
        <v>5.1249999999999993E-4</v>
      </c>
      <c r="I9" s="1">
        <f>1 - (V9/7900/(28*10*10^-6*G9))</f>
        <v>0.36426311030741398</v>
      </c>
      <c r="J9" s="1">
        <v>0</v>
      </c>
      <c r="K9" s="1">
        <v>1</v>
      </c>
      <c r="L9">
        <v>40.398959288537498</v>
      </c>
      <c r="M9"/>
      <c r="N9"/>
      <c r="P9">
        <v>6.8099597628458497</v>
      </c>
      <c r="Q9" s="1">
        <f t="shared" si="5"/>
        <v>1.0416666666666666E-2</v>
      </c>
      <c r="R9">
        <v>150</v>
      </c>
      <c r="S9">
        <v>40.398959288537498</v>
      </c>
      <c r="T9" s="6">
        <v>14.4</v>
      </c>
      <c r="U9" s="1">
        <f>28/1000*10/1000*G9*(1-0.36)*7900</f>
        <v>0.11325440000000001</v>
      </c>
      <c r="V9" s="1">
        <f t="shared" si="6"/>
        <v>0.1125</v>
      </c>
      <c r="W9" s="1">
        <f>Q9</f>
        <v>1.0416666666666666E-2</v>
      </c>
      <c r="X9"/>
      <c r="Y9"/>
      <c r="Z9"/>
      <c r="AA9"/>
      <c r="BB9"/>
      <c r="BD9"/>
      <c r="BE9"/>
      <c r="BF9"/>
    </row>
    <row r="10" spans="1:58" x14ac:dyDescent="0.25">
      <c r="A10">
        <v>0.8</v>
      </c>
      <c r="B10">
        <v>298.14999999999998</v>
      </c>
      <c r="C10">
        <f t="shared" si="3"/>
        <v>291.69249332015789</v>
      </c>
      <c r="D10">
        <v>0.25</v>
      </c>
      <c r="E10">
        <f t="shared" si="4"/>
        <v>43.75</v>
      </c>
      <c r="F10" s="1">
        <f t="shared" si="0"/>
        <v>1.4736842105263158E-2</v>
      </c>
      <c r="G10" s="1">
        <f t="shared" si="1"/>
        <v>0.08</v>
      </c>
      <c r="H10" s="1">
        <f t="shared" si="2"/>
        <v>5.1249999999999993E-4</v>
      </c>
      <c r="I10" s="1">
        <f>1 - (V10/7900/(28*10*10^-6*G10))</f>
        <v>0.36426311030741398</v>
      </c>
      <c r="J10" s="1">
        <v>0</v>
      </c>
      <c r="K10" s="1">
        <v>1</v>
      </c>
      <c r="L10">
        <v>80.985176956521769</v>
      </c>
      <c r="M10"/>
      <c r="N10"/>
      <c r="P10">
        <v>6.4575066798420835</v>
      </c>
      <c r="Q10" s="1">
        <f t="shared" si="5"/>
        <v>1.2152777777777778E-2</v>
      </c>
      <c r="R10">
        <v>175</v>
      </c>
      <c r="S10">
        <v>80.985176956521769</v>
      </c>
      <c r="T10" s="5">
        <v>20.8</v>
      </c>
      <c r="U10" s="1">
        <f>28/1000*10/1000*G10*(1-0.36)*7900</f>
        <v>0.11325440000000001</v>
      </c>
      <c r="V10" s="1">
        <f t="shared" si="6"/>
        <v>0.1125</v>
      </c>
      <c r="W10" s="1">
        <f>Q10</f>
        <v>1.2152777777777778E-2</v>
      </c>
      <c r="X10"/>
      <c r="Y10"/>
      <c r="Z10"/>
      <c r="AA10"/>
      <c r="BB10"/>
      <c r="BD10"/>
      <c r="BE10"/>
      <c r="BF10"/>
    </row>
    <row r="11" spans="1:58" x14ac:dyDescent="0.25">
      <c r="A11">
        <v>0.4</v>
      </c>
      <c r="B11">
        <v>298.14999999999998</v>
      </c>
      <c r="C11">
        <f t="shared" si="3"/>
        <v>291.96184249146756</v>
      </c>
      <c r="D11">
        <v>0.25</v>
      </c>
      <c r="E11">
        <f t="shared" si="4"/>
        <v>25</v>
      </c>
      <c r="F11" s="1">
        <f t="shared" si="0"/>
        <v>1.4736842105263158E-2</v>
      </c>
      <c r="G11" s="1">
        <f t="shared" si="1"/>
        <v>0.08</v>
      </c>
      <c r="H11" s="1">
        <f t="shared" si="2"/>
        <v>5.1249999999999993E-4</v>
      </c>
      <c r="I11" s="1">
        <f>1 - (V11/7900/(28*10*10^-6*G11))</f>
        <v>0.36426311030741398</v>
      </c>
      <c r="J11" s="1">
        <v>0</v>
      </c>
      <c r="K11" s="1">
        <v>1</v>
      </c>
      <c r="L11">
        <v>19.784136655290101</v>
      </c>
      <c r="M11"/>
      <c r="N11"/>
      <c r="P11">
        <v>6.1881575085324299</v>
      </c>
      <c r="Q11" s="1">
        <f t="shared" si="5"/>
        <v>6.9444444444444441E-3</v>
      </c>
      <c r="R11">
        <v>100</v>
      </c>
      <c r="S11">
        <v>19.784136655290101</v>
      </c>
      <c r="T11" s="4">
        <v>5.92</v>
      </c>
      <c r="U11" s="1">
        <f>28/1000*10/1000*G11*(1-0.36)*7900</f>
        <v>0.11325440000000001</v>
      </c>
      <c r="V11" s="1">
        <f t="shared" si="6"/>
        <v>0.1125</v>
      </c>
      <c r="W11" s="1">
        <f>Q11</f>
        <v>6.9444444444444441E-3</v>
      </c>
      <c r="X11"/>
      <c r="Y11"/>
      <c r="Z11"/>
      <c r="AA11"/>
      <c r="BB11"/>
      <c r="BD11"/>
      <c r="BE11"/>
      <c r="BF11"/>
    </row>
    <row r="12" spans="1:58" x14ac:dyDescent="0.25">
      <c r="A12">
        <v>0.8</v>
      </c>
      <c r="B12">
        <v>298.14999999999998</v>
      </c>
      <c r="C12">
        <f t="shared" si="3"/>
        <v>292.10592956204374</v>
      </c>
      <c r="D12">
        <v>0.25</v>
      </c>
      <c r="E12">
        <f t="shared" si="4"/>
        <v>37.5</v>
      </c>
      <c r="F12" s="1">
        <f t="shared" si="0"/>
        <v>1.4736842105263158E-2</v>
      </c>
      <c r="G12" s="1">
        <f t="shared" si="1"/>
        <v>0.08</v>
      </c>
      <c r="H12" s="1">
        <f t="shared" si="2"/>
        <v>5.1249999999999993E-4</v>
      </c>
      <c r="I12" s="1">
        <f>1 - (V12/7900/(28*10*10^-6*G12))</f>
        <v>0.36426311030741398</v>
      </c>
      <c r="J12" s="1">
        <v>0</v>
      </c>
      <c r="K12" s="1">
        <v>1</v>
      </c>
      <c r="L12">
        <v>59.017295693430697</v>
      </c>
      <c r="M12"/>
      <c r="N12"/>
      <c r="P12">
        <v>6.0440704379562096</v>
      </c>
      <c r="Q12" s="1">
        <f t="shared" si="5"/>
        <v>1.0416666666666666E-2</v>
      </c>
      <c r="R12">
        <v>150</v>
      </c>
      <c r="S12">
        <v>59.017295693430697</v>
      </c>
      <c r="T12" s="6">
        <v>14.72</v>
      </c>
      <c r="U12" s="1">
        <f>28/1000*10/1000*G12*(1-0.36)*7900</f>
        <v>0.11325440000000001</v>
      </c>
      <c r="V12" s="1">
        <f t="shared" si="6"/>
        <v>0.1125</v>
      </c>
      <c r="W12" s="1">
        <f>Q12</f>
        <v>1.0416666666666666E-2</v>
      </c>
      <c r="X12"/>
      <c r="Y12"/>
      <c r="Z12"/>
      <c r="AA12"/>
      <c r="BB12"/>
      <c r="BD12"/>
      <c r="BE12"/>
      <c r="BF12"/>
    </row>
    <row r="13" spans="1:58" x14ac:dyDescent="0.25">
      <c r="A13">
        <v>0.4</v>
      </c>
      <c r="B13">
        <v>298.14999999999998</v>
      </c>
      <c r="C13">
        <f t="shared" si="3"/>
        <v>292.7244268656716</v>
      </c>
      <c r="D13">
        <v>0.25</v>
      </c>
      <c r="E13">
        <f t="shared" si="4"/>
        <v>31.25</v>
      </c>
      <c r="F13" s="1">
        <f t="shared" si="0"/>
        <v>1.4736842105263158E-2</v>
      </c>
      <c r="G13" s="1">
        <f t="shared" si="1"/>
        <v>0.08</v>
      </c>
      <c r="H13" s="1">
        <f t="shared" si="2"/>
        <v>5.1249999999999993E-4</v>
      </c>
      <c r="I13" s="1">
        <f>1 - (V13/7900/(28*10*10^-6*G13))</f>
        <v>0.36426311030741398</v>
      </c>
      <c r="J13" s="1">
        <v>0</v>
      </c>
      <c r="K13" s="1">
        <v>1</v>
      </c>
      <c r="L13">
        <v>42.798722537313502</v>
      </c>
      <c r="M13"/>
      <c r="N13"/>
      <c r="P13">
        <v>5.42557313432836</v>
      </c>
      <c r="Q13" s="1">
        <f t="shared" si="5"/>
        <v>8.6805555555555559E-3</v>
      </c>
      <c r="R13">
        <v>125</v>
      </c>
      <c r="S13">
        <v>42.798722537313502</v>
      </c>
      <c r="T13" s="3">
        <v>9.6</v>
      </c>
      <c r="U13" s="1">
        <f>28/1000*10/1000*G13*(1-0.36)*7900</f>
        <v>0.11325440000000001</v>
      </c>
      <c r="V13" s="1">
        <f t="shared" si="6"/>
        <v>0.1125</v>
      </c>
      <c r="W13" s="1">
        <f>Q13</f>
        <v>8.6805555555555559E-3</v>
      </c>
      <c r="X13"/>
      <c r="Y13"/>
      <c r="Z13"/>
      <c r="AA13"/>
      <c r="BB13"/>
      <c r="BD13"/>
      <c r="BE13"/>
      <c r="BF13"/>
    </row>
    <row r="14" spans="1:58" x14ac:dyDescent="0.25">
      <c r="A14">
        <v>0.4</v>
      </c>
      <c r="B14">
        <v>298.14999999999998</v>
      </c>
      <c r="C14">
        <f t="shared" si="3"/>
        <v>292.74173330708658</v>
      </c>
      <c r="D14">
        <v>0.25</v>
      </c>
      <c r="E14">
        <f t="shared" si="4"/>
        <v>37.5</v>
      </c>
      <c r="F14" s="1">
        <f t="shared" si="0"/>
        <v>1.4736842105263158E-2</v>
      </c>
      <c r="G14" s="1">
        <f t="shared" si="1"/>
        <v>0.08</v>
      </c>
      <c r="H14" s="1">
        <f t="shared" si="2"/>
        <v>5.1249999999999993E-4</v>
      </c>
      <c r="I14" s="1">
        <f>1 - (V14/7900/(28*10*10^-6*G14))</f>
        <v>0.36426311030741398</v>
      </c>
      <c r="J14" s="1">
        <v>0</v>
      </c>
      <c r="K14" s="1">
        <v>1</v>
      </c>
      <c r="L14">
        <v>62.4832626771653</v>
      </c>
      <c r="M14"/>
      <c r="N14"/>
      <c r="P14">
        <v>5.40826669291339</v>
      </c>
      <c r="Q14" s="1">
        <f t="shared" si="5"/>
        <v>1.0416666666666666E-2</v>
      </c>
      <c r="R14">
        <v>150</v>
      </c>
      <c r="S14">
        <v>62.4832626771653</v>
      </c>
      <c r="T14" s="4">
        <v>14.4</v>
      </c>
      <c r="U14" s="1">
        <f>28/1000*10/1000*G14*(1-0.36)*7900</f>
        <v>0.11325440000000001</v>
      </c>
      <c r="V14" s="1">
        <f t="shared" si="6"/>
        <v>0.1125</v>
      </c>
      <c r="W14" s="1">
        <f>Q14</f>
        <v>1.0416666666666666E-2</v>
      </c>
      <c r="X14"/>
      <c r="Y14"/>
      <c r="Z14"/>
      <c r="AA14"/>
      <c r="BB14"/>
      <c r="BD14"/>
      <c r="BE14"/>
      <c r="BF14"/>
    </row>
    <row r="15" spans="1:58" x14ac:dyDescent="0.25">
      <c r="A15">
        <v>0.4</v>
      </c>
      <c r="B15">
        <v>298.14999999999998</v>
      </c>
      <c r="C15">
        <f t="shared" si="3"/>
        <v>293.31920496031745</v>
      </c>
      <c r="D15">
        <v>0.25</v>
      </c>
      <c r="E15">
        <f t="shared" si="4"/>
        <v>25</v>
      </c>
      <c r="F15" s="1">
        <f t="shared" si="0"/>
        <v>1.4736842105263158E-2</v>
      </c>
      <c r="G15" s="1">
        <f t="shared" si="1"/>
        <v>0.08</v>
      </c>
      <c r="H15" s="1">
        <f t="shared" si="2"/>
        <v>5.1249999999999993E-4</v>
      </c>
      <c r="I15" s="1">
        <f>1 - (V15/7900/(28*10*10^-6*G15))</f>
        <v>0.36426311030741398</v>
      </c>
      <c r="J15" s="1">
        <v>0</v>
      </c>
      <c r="K15" s="1">
        <v>1</v>
      </c>
      <c r="L15">
        <v>40.1088174206349</v>
      </c>
      <c r="M15"/>
      <c r="N15"/>
      <c r="P15">
        <v>4.8307950396825401</v>
      </c>
      <c r="Q15" s="1">
        <f t="shared" si="5"/>
        <v>6.9444444444444441E-3</v>
      </c>
      <c r="R15">
        <v>100</v>
      </c>
      <c r="S15">
        <v>40.1088174206349</v>
      </c>
      <c r="T15" s="5">
        <v>5.92</v>
      </c>
      <c r="U15" s="1">
        <f>28/1000*10/1000*G15*(1-0.36)*7900</f>
        <v>0.11325440000000001</v>
      </c>
      <c r="V15" s="1">
        <f t="shared" si="6"/>
        <v>0.1125</v>
      </c>
      <c r="W15" s="1">
        <f>Q15</f>
        <v>6.9444444444444441E-3</v>
      </c>
      <c r="X15"/>
      <c r="Y15"/>
      <c r="Z15"/>
      <c r="AA15"/>
      <c r="BB15"/>
      <c r="BD15"/>
      <c r="BE15"/>
      <c r="BF15"/>
    </row>
    <row r="16" spans="1:58" x14ac:dyDescent="0.25">
      <c r="A16">
        <v>0.8</v>
      </c>
      <c r="B16">
        <v>298.14999999999998</v>
      </c>
      <c r="C16">
        <f t="shared" si="3"/>
        <v>294.23868183673466</v>
      </c>
      <c r="D16">
        <v>0.25</v>
      </c>
      <c r="E16">
        <f t="shared" si="4"/>
        <v>37.5</v>
      </c>
      <c r="F16" s="1">
        <f t="shared" si="0"/>
        <v>1.4736842105263158E-2</v>
      </c>
      <c r="G16" s="1">
        <f t="shared" si="1"/>
        <v>0.08</v>
      </c>
      <c r="H16" s="1">
        <f t="shared" si="2"/>
        <v>5.1249999999999993E-4</v>
      </c>
      <c r="I16" s="1">
        <f>1 - (V16/7900/(28*10*10^-6*G16))</f>
        <v>0.36426311030741398</v>
      </c>
      <c r="J16" s="1">
        <v>0</v>
      </c>
      <c r="K16" s="1">
        <v>1</v>
      </c>
      <c r="L16">
        <v>81.1664015510204</v>
      </c>
      <c r="M16"/>
      <c r="N16"/>
      <c r="P16">
        <v>3.9113181632653</v>
      </c>
      <c r="Q16" s="1">
        <f t="shared" si="5"/>
        <v>1.0416666666666666E-2</v>
      </c>
      <c r="R16">
        <v>150</v>
      </c>
      <c r="S16">
        <v>81.1664015510204</v>
      </c>
      <c r="T16" s="4">
        <v>14.72</v>
      </c>
      <c r="U16" s="1">
        <f>28/1000*10/1000*G16*(1-0.36)*7900</f>
        <v>0.11325440000000001</v>
      </c>
      <c r="V16" s="1">
        <f t="shared" si="6"/>
        <v>0.1125</v>
      </c>
      <c r="W16" s="1">
        <f>Q16</f>
        <v>1.0416666666666666E-2</v>
      </c>
      <c r="X16"/>
      <c r="Y16"/>
      <c r="Z16"/>
      <c r="AA16"/>
      <c r="BB16"/>
      <c r="BD16"/>
      <c r="BE16"/>
      <c r="BF16"/>
    </row>
    <row r="17" spans="1:58" x14ac:dyDescent="0.25">
      <c r="A17">
        <v>0.4</v>
      </c>
      <c r="B17">
        <v>298.14999999999998</v>
      </c>
      <c r="C17">
        <f t="shared" si="3"/>
        <v>294.32515690196078</v>
      </c>
      <c r="D17">
        <v>0.25</v>
      </c>
      <c r="E17">
        <f t="shared" si="4"/>
        <v>31.25</v>
      </c>
      <c r="F17" s="1">
        <f t="shared" si="0"/>
        <v>1.4736842105263158E-2</v>
      </c>
      <c r="G17" s="1">
        <f t="shared" si="1"/>
        <v>0.08</v>
      </c>
      <c r="H17" s="1">
        <f t="shared" si="2"/>
        <v>5.1249999999999993E-4</v>
      </c>
      <c r="I17" s="1">
        <f>1 - (V17/7900/(28*10*10^-6*G17))</f>
        <v>0.36426311030741398</v>
      </c>
      <c r="J17" s="1">
        <v>0</v>
      </c>
      <c r="K17" s="1">
        <v>1</v>
      </c>
      <c r="L17">
        <v>61.719679215686298</v>
      </c>
      <c r="M17"/>
      <c r="N17"/>
      <c r="P17">
        <v>3.8248430980392198</v>
      </c>
      <c r="Q17" s="1">
        <f t="shared" si="5"/>
        <v>8.6805555555555559E-3</v>
      </c>
      <c r="R17">
        <v>125</v>
      </c>
      <c r="S17">
        <v>61.719679215686298</v>
      </c>
      <c r="T17" s="4">
        <v>9.6</v>
      </c>
      <c r="U17" s="1">
        <f>28/1000*10/1000*G17*(1-0.36)*7900</f>
        <v>0.11325440000000001</v>
      </c>
      <c r="V17" s="1">
        <f t="shared" si="6"/>
        <v>0.1125</v>
      </c>
      <c r="W17" s="1">
        <f>Q17</f>
        <v>8.6805555555555559E-3</v>
      </c>
      <c r="X17"/>
      <c r="Y17"/>
      <c r="Z17"/>
      <c r="AA17"/>
      <c r="BB17"/>
      <c r="BD17"/>
      <c r="BE17"/>
      <c r="BF17"/>
    </row>
    <row r="18" spans="1:58" x14ac:dyDescent="0.25">
      <c r="A18">
        <v>0.8</v>
      </c>
      <c r="B18">
        <v>298.14999999999998</v>
      </c>
      <c r="C18">
        <f t="shared" si="3"/>
        <v>294.46731959016398</v>
      </c>
      <c r="D18">
        <v>0.25</v>
      </c>
      <c r="E18">
        <f t="shared" si="4"/>
        <v>50</v>
      </c>
      <c r="F18" s="1">
        <f t="shared" si="0"/>
        <v>1.4736842105263158E-2</v>
      </c>
      <c r="G18" s="1">
        <f t="shared" si="1"/>
        <v>0.08</v>
      </c>
      <c r="H18" s="1">
        <f t="shared" si="2"/>
        <v>5.1249999999999993E-4</v>
      </c>
      <c r="I18" s="1">
        <f>1 - (V18/7900/(28*10*10^-6*G18))</f>
        <v>0.36426311030741398</v>
      </c>
      <c r="J18" s="1">
        <v>0</v>
      </c>
      <c r="K18" s="1">
        <v>1</v>
      </c>
      <c r="L18">
        <v>120.41737139344255</v>
      </c>
      <c r="M18"/>
      <c r="N18"/>
      <c r="P18">
        <v>3.6826804098359958</v>
      </c>
      <c r="Q18" s="1">
        <f t="shared" si="5"/>
        <v>1.3888888888888888E-2</v>
      </c>
      <c r="R18">
        <v>200</v>
      </c>
      <c r="S18">
        <v>120.41737139344255</v>
      </c>
      <c r="T18" s="4">
        <v>28</v>
      </c>
      <c r="U18" s="1">
        <f>28/1000*10/1000*G18*(1-0.36)*7900</f>
        <v>0.11325440000000001</v>
      </c>
      <c r="V18" s="1">
        <f t="shared" si="6"/>
        <v>0.1125</v>
      </c>
      <c r="W18" s="1">
        <f>Q18</f>
        <v>1.3888888888888888E-2</v>
      </c>
      <c r="X18"/>
      <c r="Y18"/>
      <c r="Z18"/>
      <c r="AA18"/>
      <c r="BB18"/>
      <c r="BD18"/>
      <c r="BE18"/>
      <c r="BF18"/>
    </row>
    <row r="19" spans="1:58" x14ac:dyDescent="0.25">
      <c r="A19">
        <v>0.4</v>
      </c>
      <c r="B19">
        <v>298.14999999999998</v>
      </c>
      <c r="C19">
        <f t="shared" si="3"/>
        <v>295.35246748987851</v>
      </c>
      <c r="D19">
        <v>0.25</v>
      </c>
      <c r="E19">
        <f t="shared" si="4"/>
        <v>37.5</v>
      </c>
      <c r="F19" s="1">
        <f t="shared" si="0"/>
        <v>1.4736842105263158E-2</v>
      </c>
      <c r="G19" s="1">
        <f t="shared" si="1"/>
        <v>0.08</v>
      </c>
      <c r="H19" s="1">
        <f t="shared" si="2"/>
        <v>5.1249999999999993E-4</v>
      </c>
      <c r="I19" s="1">
        <f>1 - (V19/7900/(28*10*10^-6*G19))</f>
        <v>0.36426311030741398</v>
      </c>
      <c r="J19" s="1">
        <v>0</v>
      </c>
      <c r="K19" s="1">
        <v>1</v>
      </c>
      <c r="L19">
        <v>80.778030404858399</v>
      </c>
      <c r="M19"/>
      <c r="N19"/>
      <c r="P19">
        <v>2.7975325101214499</v>
      </c>
      <c r="Q19" s="1">
        <f t="shared" si="5"/>
        <v>1.0416666666666666E-2</v>
      </c>
      <c r="R19">
        <v>150</v>
      </c>
      <c r="S19">
        <v>80.778030404858399</v>
      </c>
      <c r="T19" s="3">
        <v>14.4</v>
      </c>
      <c r="U19" s="1">
        <f>28/1000*10/1000*G19*(1-0.36)*7900</f>
        <v>0.11325440000000001</v>
      </c>
      <c r="V19" s="1">
        <f t="shared" si="6"/>
        <v>0.1125</v>
      </c>
      <c r="W19" s="1">
        <f>Q19</f>
        <v>1.0416666666666666E-2</v>
      </c>
      <c r="X19"/>
      <c r="Y19"/>
      <c r="Z19"/>
      <c r="AA19"/>
      <c r="BB19"/>
      <c r="BD19"/>
      <c r="BE19"/>
      <c r="BF19"/>
    </row>
    <row r="20" spans="1:58" x14ac:dyDescent="0.25">
      <c r="A20">
        <v>0.4</v>
      </c>
      <c r="B20">
        <v>298.14999999999998</v>
      </c>
      <c r="C20">
        <f t="shared" si="3"/>
        <v>295.39959443076918</v>
      </c>
      <c r="D20">
        <v>0.25</v>
      </c>
      <c r="E20">
        <f t="shared" si="4"/>
        <v>25</v>
      </c>
      <c r="F20" s="1">
        <f t="shared" si="0"/>
        <v>1.4736842105263158E-2</v>
      </c>
      <c r="G20" s="1">
        <f t="shared" si="1"/>
        <v>0.08</v>
      </c>
      <c r="H20" s="1">
        <f t="shared" si="2"/>
        <v>5.1249999999999993E-4</v>
      </c>
      <c r="I20" s="1">
        <f>1 - (V20/7900/(28*10*10^-6*G20))</f>
        <v>0.36426311030741398</v>
      </c>
      <c r="J20" s="1">
        <v>0</v>
      </c>
      <c r="K20" s="1">
        <v>1</v>
      </c>
      <c r="L20">
        <v>60.581330184615403</v>
      </c>
      <c r="M20"/>
      <c r="N20"/>
      <c r="P20">
        <v>2.7504055692307698</v>
      </c>
      <c r="Q20" s="1">
        <f t="shared" si="5"/>
        <v>6.9444444444444441E-3</v>
      </c>
      <c r="R20">
        <v>100</v>
      </c>
      <c r="S20">
        <v>60.581330184615403</v>
      </c>
      <c r="T20" s="4">
        <v>5.92</v>
      </c>
      <c r="U20" s="1">
        <f>28/1000*10/1000*G20*(1-0.36)*7900</f>
        <v>0.11325440000000001</v>
      </c>
      <c r="V20" s="1">
        <f t="shared" si="6"/>
        <v>0.1125</v>
      </c>
      <c r="W20" s="1">
        <f>Q20</f>
        <v>6.9444444444444441E-3</v>
      </c>
      <c r="X20"/>
      <c r="Y20"/>
      <c r="Z20"/>
      <c r="AA20"/>
      <c r="BB20"/>
      <c r="BD20"/>
      <c r="BE20"/>
      <c r="BF20"/>
    </row>
    <row r="21" spans="1:58" x14ac:dyDescent="0.25">
      <c r="A21">
        <v>0.8</v>
      </c>
      <c r="B21">
        <v>298.14999999999998</v>
      </c>
      <c r="C21">
        <f t="shared" si="3"/>
        <v>296.08838729838709</v>
      </c>
      <c r="D21">
        <v>0.25</v>
      </c>
      <c r="E21">
        <f t="shared" si="4"/>
        <v>43.75</v>
      </c>
      <c r="F21" s="1">
        <f t="shared" si="0"/>
        <v>1.4736842105263158E-2</v>
      </c>
      <c r="G21" s="1">
        <f t="shared" si="1"/>
        <v>0.08</v>
      </c>
      <c r="H21" s="1">
        <f t="shared" si="2"/>
        <v>5.1249999999999993E-4</v>
      </c>
      <c r="I21" s="1">
        <f>1 - (V21/7900/(28*10*10^-6*G21))</f>
        <v>0.36426311030741398</v>
      </c>
      <c r="J21" s="1">
        <v>0</v>
      </c>
      <c r="K21" s="1">
        <v>1</v>
      </c>
      <c r="L21">
        <v>120.16741770161288</v>
      </c>
      <c r="M21"/>
      <c r="N21"/>
      <c r="P21">
        <v>2.0616127016128871</v>
      </c>
      <c r="Q21" s="1">
        <f t="shared" si="5"/>
        <v>1.2152777777777778E-2</v>
      </c>
      <c r="R21">
        <v>175</v>
      </c>
      <c r="S21">
        <v>120.16741770161288</v>
      </c>
      <c r="T21" s="6">
        <v>20.8</v>
      </c>
      <c r="U21" s="1">
        <f>28/1000*10/1000*G21*(1-0.36)*7900</f>
        <v>0.11325440000000001</v>
      </c>
      <c r="V21" s="1">
        <f t="shared" si="6"/>
        <v>0.1125</v>
      </c>
      <c r="W21" s="1">
        <f>Q21</f>
        <v>1.2152777777777778E-2</v>
      </c>
      <c r="X21"/>
      <c r="Y21"/>
      <c r="Z21"/>
      <c r="AA21"/>
      <c r="BB21"/>
      <c r="BD21"/>
      <c r="BE21"/>
      <c r="BF21"/>
    </row>
    <row r="22" spans="1:58" x14ac:dyDescent="0.25">
      <c r="A22">
        <v>0.8</v>
      </c>
      <c r="B22">
        <v>298.14999999999998</v>
      </c>
      <c r="C22">
        <f t="shared" si="3"/>
        <v>296.33443599999998</v>
      </c>
      <c r="D22">
        <v>0.25</v>
      </c>
      <c r="E22">
        <f t="shared" si="4"/>
        <v>37.5</v>
      </c>
      <c r="F22" s="1">
        <f t="shared" si="0"/>
        <v>1.4736842105263158E-2</v>
      </c>
      <c r="G22" s="1">
        <f t="shared" si="1"/>
        <v>0.08</v>
      </c>
      <c r="H22" s="1">
        <f t="shared" si="2"/>
        <v>5.1249999999999993E-4</v>
      </c>
      <c r="I22" s="1">
        <f>1 - (V22/7900/(28*10*10^-6*G22))</f>
        <v>0.36426311030741398</v>
      </c>
      <c r="J22" s="1">
        <v>0</v>
      </c>
      <c r="K22" s="1">
        <v>1</v>
      </c>
      <c r="L22">
        <v>99.183046734693903</v>
      </c>
      <c r="M22"/>
      <c r="N22"/>
      <c r="P22">
        <v>1.815564</v>
      </c>
      <c r="Q22" s="1">
        <f t="shared" si="5"/>
        <v>1.0416666666666666E-2</v>
      </c>
      <c r="R22">
        <v>150</v>
      </c>
      <c r="S22">
        <v>99.183046734693903</v>
      </c>
      <c r="T22" s="6">
        <v>14.72</v>
      </c>
      <c r="U22" s="1">
        <f>28/1000*10/1000*G22*(1-0.36)*7900</f>
        <v>0.11325440000000001</v>
      </c>
      <c r="V22" s="1">
        <f t="shared" si="6"/>
        <v>0.1125</v>
      </c>
      <c r="W22" s="1">
        <f>Q22</f>
        <v>1.0416666666666666E-2</v>
      </c>
      <c r="X22"/>
      <c r="Y22"/>
      <c r="Z22"/>
      <c r="AA22"/>
      <c r="BB22"/>
      <c r="BD22"/>
      <c r="BE22"/>
      <c r="BF22"/>
    </row>
    <row r="23" spans="1:58" x14ac:dyDescent="0.25">
      <c r="A23">
        <v>0.4</v>
      </c>
      <c r="B23">
        <v>298.14999999999998</v>
      </c>
      <c r="C23">
        <f t="shared" si="3"/>
        <v>296.81033120155035</v>
      </c>
      <c r="D23">
        <v>0.25</v>
      </c>
      <c r="E23">
        <f t="shared" si="4"/>
        <v>31.25</v>
      </c>
      <c r="F23" s="1">
        <f t="shared" si="0"/>
        <v>1.4736842105263158E-2</v>
      </c>
      <c r="G23" s="1">
        <f t="shared" si="1"/>
        <v>0.08</v>
      </c>
      <c r="H23" s="1">
        <f t="shared" si="2"/>
        <v>5.1249999999999993E-4</v>
      </c>
      <c r="I23" s="1">
        <f>1 - (V23/7900/(28*10*10^-6*G23))</f>
        <v>0.36426311030741398</v>
      </c>
      <c r="J23" s="1">
        <v>0</v>
      </c>
      <c r="K23" s="1">
        <v>1</v>
      </c>
      <c r="L23">
        <v>82.858532829457403</v>
      </c>
      <c r="M23"/>
      <c r="N23"/>
      <c r="P23">
        <v>1.3396687984496101</v>
      </c>
      <c r="Q23" s="1">
        <f t="shared" si="5"/>
        <v>8.6805555555555559E-3</v>
      </c>
      <c r="R23">
        <v>125</v>
      </c>
      <c r="S23">
        <v>82.858532829457403</v>
      </c>
      <c r="T23" s="4">
        <v>9.6</v>
      </c>
      <c r="U23" s="1">
        <f>28/1000*10/1000*G23*(1-0.36)*7900</f>
        <v>0.11325440000000001</v>
      </c>
      <c r="V23" s="1">
        <f t="shared" si="6"/>
        <v>0.1125</v>
      </c>
      <c r="W23" s="1">
        <f>Q23</f>
        <v>8.6805555555555559E-3</v>
      </c>
      <c r="X23"/>
      <c r="Y23"/>
      <c r="Z23"/>
      <c r="AA23"/>
      <c r="BB23"/>
      <c r="BD23"/>
      <c r="BE23"/>
      <c r="BF23"/>
    </row>
    <row r="24" spans="1:58" x14ac:dyDescent="0.25">
      <c r="A24">
        <v>0.4</v>
      </c>
      <c r="B24">
        <v>298.14999999999998</v>
      </c>
      <c r="C24">
        <f t="shared" si="3"/>
        <v>297.88149761718745</v>
      </c>
      <c r="D24">
        <v>0.25</v>
      </c>
      <c r="E24">
        <f t="shared" si="4"/>
        <v>25</v>
      </c>
      <c r="F24" s="1">
        <f t="shared" si="0"/>
        <v>1.4736842105263158E-2</v>
      </c>
      <c r="G24" s="1">
        <f t="shared" si="1"/>
        <v>0.08</v>
      </c>
      <c r="H24" s="1">
        <f t="shared" si="2"/>
        <v>5.1249999999999993E-4</v>
      </c>
      <c r="I24" s="1">
        <f>1 - (V24/7900/(28*10*10^-6*G24))</f>
        <v>0.36426311030741398</v>
      </c>
      <c r="J24" s="1">
        <v>0</v>
      </c>
      <c r="K24" s="1">
        <v>1</v>
      </c>
      <c r="L24">
        <v>80.3682073828124</v>
      </c>
      <c r="M24"/>
      <c r="N24"/>
      <c r="P24">
        <v>0.2685023828125</v>
      </c>
      <c r="Q24" s="1">
        <f t="shared" si="5"/>
        <v>6.9444444444444441E-3</v>
      </c>
      <c r="R24">
        <v>100</v>
      </c>
      <c r="S24">
        <v>80.3682073828124</v>
      </c>
      <c r="T24" s="6">
        <v>5.92</v>
      </c>
      <c r="U24" s="1">
        <f>28/1000*10/1000*G24*(1-0.36)*7900</f>
        <v>0.11325440000000001</v>
      </c>
      <c r="V24" s="1">
        <f t="shared" si="6"/>
        <v>0.1125</v>
      </c>
      <c r="W24" s="1">
        <f>Q24</f>
        <v>6.9444444444444441E-3</v>
      </c>
      <c r="X24"/>
      <c r="Y24"/>
      <c r="Z24"/>
      <c r="AA24"/>
      <c r="BB24"/>
      <c r="BD24"/>
      <c r="BE24"/>
      <c r="BF24"/>
    </row>
    <row r="25" spans="1:58" x14ac:dyDescent="0.25">
      <c r="A25">
        <v>0.8</v>
      </c>
      <c r="B25">
        <v>298.14999999999998</v>
      </c>
      <c r="C25">
        <f t="shared" si="3"/>
        <v>298.10472525096492</v>
      </c>
      <c r="D25">
        <v>0.25</v>
      </c>
      <c r="E25">
        <f t="shared" si="4"/>
        <v>43.75</v>
      </c>
      <c r="F25" s="1">
        <f t="shared" si="0"/>
        <v>1.4736842105263158E-2</v>
      </c>
      <c r="G25" s="1">
        <f t="shared" si="1"/>
        <v>0.08</v>
      </c>
      <c r="H25" s="1">
        <f t="shared" si="2"/>
        <v>5.1249999999999993E-4</v>
      </c>
      <c r="I25" s="1">
        <f>1 - (V25/7900/(28*10*10^-6*G25))</f>
        <v>0.36426311030741398</v>
      </c>
      <c r="J25" s="1">
        <v>0</v>
      </c>
      <c r="K25" s="1">
        <v>1</v>
      </c>
      <c r="L25">
        <v>135.10687945945946</v>
      </c>
      <c r="M25"/>
      <c r="N25"/>
      <c r="P25">
        <v>4.5274749035058903E-2</v>
      </c>
      <c r="Q25" s="1">
        <f t="shared" si="5"/>
        <v>1.2152777777777778E-2</v>
      </c>
      <c r="R25">
        <v>175</v>
      </c>
      <c r="S25">
        <v>135.10687945945946</v>
      </c>
      <c r="T25" s="4">
        <v>20.8</v>
      </c>
      <c r="U25" s="1">
        <f>28/1000*10/1000*G25*(1-0.36)*7900</f>
        <v>0.11325440000000001</v>
      </c>
      <c r="V25" s="1">
        <f t="shared" si="6"/>
        <v>0.1125</v>
      </c>
      <c r="W25" s="1">
        <f>Q25</f>
        <v>1.2152777777777778E-2</v>
      </c>
      <c r="X25"/>
      <c r="Y25"/>
      <c r="Z25"/>
      <c r="AA25"/>
      <c r="BB25"/>
      <c r="BD25"/>
      <c r="BE25"/>
      <c r="BF25"/>
    </row>
    <row r="26" spans="1:58" x14ac:dyDescent="0.25">
      <c r="A26">
        <v>0.8</v>
      </c>
      <c r="B26">
        <v>298.14999999999998</v>
      </c>
      <c r="C26">
        <f t="shared" si="3"/>
        <v>298.11392141630881</v>
      </c>
      <c r="D26">
        <v>0.25</v>
      </c>
      <c r="E26">
        <f t="shared" si="4"/>
        <v>50</v>
      </c>
      <c r="F26" s="1">
        <f t="shared" si="0"/>
        <v>1.4736842105263158E-2</v>
      </c>
      <c r="G26" s="1">
        <f t="shared" si="1"/>
        <v>0.08</v>
      </c>
      <c r="H26" s="1">
        <f t="shared" si="2"/>
        <v>5.1249999999999993E-4</v>
      </c>
      <c r="I26" s="1">
        <f>1 - (V26/7900/(28*10*10^-6*G26))</f>
        <v>0.36426311030741398</v>
      </c>
      <c r="J26" s="1">
        <v>0</v>
      </c>
      <c r="K26" s="1">
        <v>1</v>
      </c>
      <c r="L26">
        <v>150.0357954935622</v>
      </c>
      <c r="M26"/>
      <c r="N26"/>
      <c r="P26">
        <v>3.6078583691164567E-2</v>
      </c>
      <c r="Q26" s="1">
        <f t="shared" si="5"/>
        <v>1.3888888888888888E-2</v>
      </c>
      <c r="R26">
        <v>200</v>
      </c>
      <c r="S26">
        <v>150.0357954935622</v>
      </c>
      <c r="T26" s="4">
        <v>28</v>
      </c>
      <c r="U26" s="1">
        <f>28/1000*10/1000*G26*(1-0.36)*7900</f>
        <v>0.11325440000000001</v>
      </c>
      <c r="V26" s="1">
        <f t="shared" si="6"/>
        <v>0.1125</v>
      </c>
      <c r="W26" s="1">
        <f>Q26</f>
        <v>1.3888888888888888E-2</v>
      </c>
      <c r="X26"/>
      <c r="Y26"/>
      <c r="Z26"/>
      <c r="AA26"/>
      <c r="BB26"/>
      <c r="BD26"/>
      <c r="BE26"/>
      <c r="BF26"/>
    </row>
    <row r="27" spans="1:58" x14ac:dyDescent="0.25">
      <c r="A27"/>
      <c r="B27"/>
      <c r="C27"/>
      <c r="D27"/>
      <c r="E27"/>
      <c r="P27"/>
      <c r="R27"/>
      <c r="S27"/>
      <c r="T27" s="3"/>
      <c r="X27"/>
      <c r="Y27"/>
      <c r="Z27"/>
      <c r="AA27"/>
      <c r="BB27"/>
      <c r="BD27"/>
      <c r="BE27"/>
      <c r="BF27"/>
    </row>
    <row r="28" spans="1:58" x14ac:dyDescent="0.25">
      <c r="A28"/>
      <c r="B28"/>
      <c r="C28"/>
      <c r="D28"/>
      <c r="E28"/>
      <c r="P28"/>
      <c r="R28"/>
      <c r="S28"/>
      <c r="T28" s="3"/>
      <c r="X28"/>
      <c r="Y28"/>
      <c r="Z28"/>
      <c r="AA28"/>
      <c r="BB28"/>
      <c r="BD28"/>
      <c r="BE28"/>
      <c r="BF28"/>
    </row>
    <row r="29" spans="1:58" x14ac:dyDescent="0.25">
      <c r="A29"/>
      <c r="B29"/>
      <c r="C29"/>
      <c r="D29"/>
      <c r="E29"/>
      <c r="P29"/>
      <c r="R29"/>
      <c r="S29"/>
      <c r="T29" s="4"/>
      <c r="X29"/>
      <c r="Y29"/>
      <c r="Z29"/>
      <c r="AA29"/>
      <c r="BB29"/>
      <c r="BD29"/>
      <c r="BE29"/>
      <c r="BF29"/>
    </row>
    <row r="30" spans="1:58" x14ac:dyDescent="0.25">
      <c r="A30"/>
      <c r="B30"/>
      <c r="C30"/>
      <c r="D30"/>
      <c r="E30"/>
      <c r="P30"/>
      <c r="R30"/>
      <c r="S30"/>
      <c r="X30"/>
      <c r="Y30"/>
      <c r="Z30"/>
      <c r="AA30"/>
      <c r="BB30"/>
      <c r="BD30"/>
      <c r="BE30"/>
      <c r="BF30"/>
    </row>
    <row r="31" spans="1:58" x14ac:dyDescent="0.25">
      <c r="A31"/>
      <c r="B31"/>
      <c r="C31"/>
      <c r="D31"/>
      <c r="E31"/>
      <c r="P31"/>
      <c r="R31"/>
      <c r="S31"/>
      <c r="T31" s="3"/>
      <c r="X31"/>
      <c r="Y31"/>
      <c r="Z31"/>
      <c r="AA31"/>
      <c r="BB31"/>
      <c r="BD31"/>
      <c r="BE31"/>
      <c r="BF31"/>
    </row>
    <row r="32" spans="1:58" x14ac:dyDescent="0.25">
      <c r="A32"/>
      <c r="B32"/>
      <c r="C32"/>
      <c r="D32"/>
      <c r="E32"/>
      <c r="P32"/>
      <c r="R32"/>
      <c r="S32"/>
      <c r="T32" s="5"/>
      <c r="X32"/>
      <c r="Y32"/>
      <c r="Z32"/>
      <c r="AA32"/>
      <c r="BB32"/>
      <c r="BD32"/>
      <c r="BE32"/>
      <c r="BF32"/>
    </row>
    <row r="33" spans="16:20" x14ac:dyDescent="0.25">
      <c r="P33" s="2"/>
      <c r="S33" s="2"/>
      <c r="T33" s="7"/>
    </row>
    <row r="34" spans="16:20" x14ac:dyDescent="0.25">
      <c r="P34" s="2"/>
      <c r="S34" s="2"/>
      <c r="T34" s="4"/>
    </row>
    <row r="35" spans="16:20" x14ac:dyDescent="0.25">
      <c r="P35" s="2"/>
      <c r="S35" s="2"/>
      <c r="T35" s="4"/>
    </row>
    <row r="36" spans="16:20" x14ac:dyDescent="0.25">
      <c r="P36" s="2"/>
      <c r="S36" s="2"/>
      <c r="T36" s="4"/>
    </row>
    <row r="37" spans="16:20" x14ac:dyDescent="0.25">
      <c r="P37" s="2"/>
      <c r="S37" s="2"/>
      <c r="T37" s="4"/>
    </row>
    <row r="38" spans="16:20" x14ac:dyDescent="0.25">
      <c r="P38" s="2"/>
      <c r="S38" s="2"/>
      <c r="T38" s="4"/>
    </row>
    <row r="39" spans="16:20" x14ac:dyDescent="0.25">
      <c r="P39" s="2"/>
      <c r="S39" s="2"/>
      <c r="T39" s="4"/>
    </row>
    <row r="40" spans="16:20" x14ac:dyDescent="0.25">
      <c r="P40" s="2"/>
      <c r="S40" s="8"/>
      <c r="T40" s="5"/>
    </row>
    <row r="41" spans="16:20" x14ac:dyDescent="0.25">
      <c r="P41" s="2"/>
      <c r="S41" s="2"/>
      <c r="T41" s="4"/>
    </row>
    <row r="42" spans="16:20" x14ac:dyDescent="0.25">
      <c r="P42" s="2"/>
      <c r="S42" s="2"/>
      <c r="T42" s="4"/>
    </row>
    <row r="43" spans="16:20" x14ac:dyDescent="0.25">
      <c r="P43" s="2"/>
      <c r="S43" s="2"/>
      <c r="T43" s="4"/>
    </row>
    <row r="44" spans="16:20" x14ac:dyDescent="0.25">
      <c r="P44" s="2"/>
      <c r="S44" s="2"/>
      <c r="T44" s="4"/>
    </row>
    <row r="45" spans="16:20" x14ac:dyDescent="0.25">
      <c r="P45" s="2"/>
      <c r="S45" s="2"/>
      <c r="T45" s="6"/>
    </row>
    <row r="46" spans="16:20" x14ac:dyDescent="0.25">
      <c r="P46" s="2"/>
      <c r="S46" s="2"/>
      <c r="T46" s="4"/>
    </row>
    <row r="47" spans="16:20" x14ac:dyDescent="0.25">
      <c r="P47" s="2"/>
      <c r="S47" s="2"/>
      <c r="T47" s="4"/>
    </row>
    <row r="48" spans="16:20" x14ac:dyDescent="0.25">
      <c r="P48" s="2"/>
      <c r="S48" s="2"/>
      <c r="T48" s="4"/>
    </row>
    <row r="49" spans="16:20" x14ac:dyDescent="0.25">
      <c r="P49" s="2"/>
      <c r="S49" s="2"/>
      <c r="T49" s="4"/>
    </row>
    <row r="50" spans="16:20" x14ac:dyDescent="0.25">
      <c r="P50" s="2"/>
      <c r="S50" s="2"/>
      <c r="T50" s="4"/>
    </row>
    <row r="51" spans="16:20" x14ac:dyDescent="0.25">
      <c r="P51" s="2"/>
      <c r="S51" s="2"/>
      <c r="T51" s="4"/>
    </row>
    <row r="52" spans="16:20" x14ac:dyDescent="0.25">
      <c r="P52" s="2"/>
      <c r="S52" s="8"/>
      <c r="T52" s="5"/>
    </row>
    <row r="53" spans="16:20" x14ac:dyDescent="0.25">
      <c r="P53" s="2"/>
      <c r="S53" s="8"/>
      <c r="T53" s="5"/>
    </row>
    <row r="54" spans="16:20" x14ac:dyDescent="0.25">
      <c r="P54" s="2"/>
      <c r="S54" s="8"/>
      <c r="T54" s="5"/>
    </row>
    <row r="55" spans="16:20" x14ac:dyDescent="0.25">
      <c r="P55" s="2"/>
      <c r="S55" s="2"/>
      <c r="T55" s="4"/>
    </row>
    <row r="56" spans="16:20" x14ac:dyDescent="0.25">
      <c r="P56" s="2"/>
      <c r="S56" s="2"/>
      <c r="T56" s="4"/>
    </row>
    <row r="57" spans="16:20" x14ac:dyDescent="0.25">
      <c r="P57" s="2"/>
      <c r="S57" s="2"/>
      <c r="T57" s="6"/>
    </row>
    <row r="58" spans="16:20" x14ac:dyDescent="0.25">
      <c r="P58" s="2"/>
      <c r="S58" s="8"/>
      <c r="T58" s="5"/>
    </row>
    <row r="59" spans="16:20" x14ac:dyDescent="0.25">
      <c r="P59" s="2"/>
      <c r="S59" s="2"/>
      <c r="T59" s="6"/>
    </row>
    <row r="60" spans="16:20" x14ac:dyDescent="0.25">
      <c r="P60" s="2"/>
      <c r="S60" s="2"/>
      <c r="T60" s="6"/>
    </row>
    <row r="61" spans="16:20" x14ac:dyDescent="0.25">
      <c r="P61" s="2"/>
      <c r="S61" s="2"/>
      <c r="T61" s="4"/>
    </row>
    <row r="62" spans="16:20" x14ac:dyDescent="0.25">
      <c r="P62" s="2"/>
      <c r="S62" s="2"/>
      <c r="T62" s="4"/>
    </row>
    <row r="63" spans="16:20" x14ac:dyDescent="0.25">
      <c r="P63" s="2"/>
      <c r="S63" s="8"/>
      <c r="T63" s="5"/>
    </row>
    <row r="64" spans="16:20" x14ac:dyDescent="0.25">
      <c r="P64" s="2"/>
      <c r="S64" s="2"/>
      <c r="T64" s="6"/>
    </row>
    <row r="65" spans="16:20" x14ac:dyDescent="0.25">
      <c r="P65" s="2"/>
      <c r="S65" s="2"/>
      <c r="T65" s="4"/>
    </row>
    <row r="66" spans="16:20" x14ac:dyDescent="0.25">
      <c r="P66" s="2"/>
      <c r="S66" s="2"/>
      <c r="T66" s="4"/>
    </row>
    <row r="67" spans="16:20" x14ac:dyDescent="0.25">
      <c r="P67" s="2"/>
      <c r="S67" s="2"/>
      <c r="T67" s="4"/>
    </row>
    <row r="68" spans="16:20" x14ac:dyDescent="0.25">
      <c r="P68" s="2"/>
      <c r="S68" s="2"/>
      <c r="T68" s="4"/>
    </row>
    <row r="69" spans="16:20" x14ac:dyDescent="0.25">
      <c r="P69" s="2"/>
      <c r="S69" s="2"/>
      <c r="T69" s="6"/>
    </row>
    <row r="70" spans="16:20" x14ac:dyDescent="0.25">
      <c r="P70" s="2"/>
      <c r="S70" s="2"/>
      <c r="T70" s="4"/>
    </row>
    <row r="71" spans="16:20" x14ac:dyDescent="0.25">
      <c r="P71" s="2"/>
      <c r="S71" s="2"/>
      <c r="T71" s="4"/>
    </row>
    <row r="72" spans="16:20" x14ac:dyDescent="0.25">
      <c r="P72" s="2"/>
      <c r="S72" s="2"/>
      <c r="T72" s="4"/>
    </row>
    <row r="73" spans="16:20" x14ac:dyDescent="0.25">
      <c r="P73" s="2"/>
      <c r="S73" s="2"/>
      <c r="T73" s="4"/>
    </row>
    <row r="74" spans="16:20" x14ac:dyDescent="0.25">
      <c r="T74" s="2"/>
    </row>
    <row r="75" spans="16:20" x14ac:dyDescent="0.25">
      <c r="T75" s="2"/>
    </row>
    <row r="76" spans="16:20" x14ac:dyDescent="0.25">
      <c r="T76" s="2"/>
    </row>
    <row r="77" spans="16:20" x14ac:dyDescent="0.25">
      <c r="T77" s="2"/>
    </row>
    <row r="78" spans="16:20" x14ac:dyDescent="0.25">
      <c r="T78" s="2"/>
    </row>
    <row r="79" spans="16:20" x14ac:dyDescent="0.25">
      <c r="T79" s="2"/>
    </row>
    <row r="80" spans="16:20" x14ac:dyDescent="0.25">
      <c r="T80" s="2"/>
    </row>
    <row r="81" spans="20:20" x14ac:dyDescent="0.25">
      <c r="T81" s="9"/>
    </row>
    <row r="82" spans="20:20" x14ac:dyDescent="0.25">
      <c r="T82" s="9"/>
    </row>
    <row r="83" spans="20:20" x14ac:dyDescent="0.25">
      <c r="T83" s="9"/>
    </row>
    <row r="84" spans="20:20" x14ac:dyDescent="0.25">
      <c r="T84" s="9"/>
    </row>
    <row r="85" spans="20:20" x14ac:dyDescent="0.25">
      <c r="T85" s="9"/>
    </row>
    <row r="86" spans="20:20" x14ac:dyDescent="0.25">
      <c r="T86" s="9"/>
    </row>
    <row r="87" spans="20:20" x14ac:dyDescent="0.25">
      <c r="T87" s="8"/>
    </row>
    <row r="88" spans="20:20" x14ac:dyDescent="0.25">
      <c r="T88" s="8"/>
    </row>
    <row r="89" spans="20:20" x14ac:dyDescent="0.25">
      <c r="T89" s="9"/>
    </row>
    <row r="90" spans="20:20" x14ac:dyDescent="0.25">
      <c r="T90" s="9"/>
    </row>
    <row r="91" spans="20:20" x14ac:dyDescent="0.25">
      <c r="T91" s="9"/>
    </row>
    <row r="92" spans="20:20" x14ac:dyDescent="0.25">
      <c r="T92" s="10"/>
    </row>
    <row r="93" spans="20:20" x14ac:dyDescent="0.25">
      <c r="T93" s="10"/>
    </row>
    <row r="94" spans="20:20" x14ac:dyDescent="0.25">
      <c r="T94" s="9"/>
    </row>
    <row r="95" spans="20:20" x14ac:dyDescent="0.25">
      <c r="T95" s="9"/>
    </row>
    <row r="96" spans="20:20" x14ac:dyDescent="0.25">
      <c r="T96" s="9"/>
    </row>
    <row r="97" spans="20:20" x14ac:dyDescent="0.25">
      <c r="T97" s="8"/>
    </row>
    <row r="98" spans="20:20" x14ac:dyDescent="0.25">
      <c r="T98" s="9"/>
    </row>
    <row r="99" spans="20:20" x14ac:dyDescent="0.25">
      <c r="T99" s="9"/>
    </row>
    <row r="100" spans="20:20" x14ac:dyDescent="0.25">
      <c r="T100" s="9"/>
    </row>
    <row r="101" spans="20:20" x14ac:dyDescent="0.25">
      <c r="T101" s="9"/>
    </row>
    <row r="102" spans="20:20" x14ac:dyDescent="0.25">
      <c r="T102" s="10"/>
    </row>
    <row r="103" spans="20:20" x14ac:dyDescent="0.25">
      <c r="T103" s="9"/>
    </row>
    <row r="104" spans="20:20" x14ac:dyDescent="0.25">
      <c r="T104" s="9"/>
    </row>
  </sheetData>
  <sortState ref="P2:BB30">
    <sortCondition descending="1" ref="P2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2018-10-26T19:15:28Z</dcterms:created>
  <dcterms:modified xsi:type="dcterms:W3CDTF">2019-03-01T13:46:22Z</dcterms:modified>
</cp:coreProperties>
</file>