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Desktop\20180815_dTspan_Mflow_Th309 (1)\"/>
    </mc:Choice>
  </mc:AlternateContent>
  <xr:revisionPtr revIDLastSave="0" documentId="8_{9F19CCE2-FB45-4C21-A73B-C28B71BBD1B7}" xr6:coauthVersionLast="36" xr6:coauthVersionMax="36" xr10:uidLastSave="{00000000-0000-0000-0000-000000000000}"/>
  <bookViews>
    <workbookView xWindow="0" yWindow="0" windowWidth="28800" windowHeight="14025" xr2:uid="{EB3A6480-5A86-4346-8CCB-8A68F0312D0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M19" i="1"/>
  <c r="M20" i="1"/>
  <c r="Q25" i="1" s="1"/>
  <c r="M21" i="1"/>
  <c r="Q23" i="1"/>
  <c r="Q24" i="1"/>
  <c r="P18" i="1"/>
  <c r="P19" i="1"/>
  <c r="P20" i="1"/>
  <c r="P21" i="1"/>
  <c r="P22" i="1"/>
  <c r="P23" i="1"/>
  <c r="P24" i="1"/>
  <c r="P25" i="1"/>
  <c r="P17" i="1"/>
  <c r="R25" i="1" l="1"/>
  <c r="R24" i="1"/>
  <c r="R23" i="1"/>
  <c r="Q22" i="1"/>
  <c r="R22" i="1" s="1"/>
  <c r="Q21" i="1"/>
  <c r="R21" i="1" s="1"/>
  <c r="Q20" i="1"/>
  <c r="R20" i="1" s="1"/>
  <c r="R17" i="1"/>
  <c r="Q18" i="1"/>
  <c r="R18" i="1" s="1"/>
  <c r="Q19" i="1"/>
  <c r="R19" i="1" s="1"/>
</calcChain>
</file>

<file path=xl/sharedStrings.xml><?xml version="1.0" encoding="utf-8"?>
<sst xmlns="http://schemas.openxmlformats.org/spreadsheetml/2006/main" count="20" uniqueCount="20">
  <si>
    <t xml:space="preserve">CB Pressure Drop [kPa] </t>
  </si>
  <si>
    <t xml:space="preserve">CB MFR [kg/h] </t>
  </si>
  <si>
    <t xml:space="preserve">CB Pumping Power [W] </t>
  </si>
  <si>
    <t xml:space="preserve">HB Pressure Drop [kPa] </t>
  </si>
  <si>
    <t xml:space="preserve">HB MFR [kg/h] </t>
  </si>
  <si>
    <t xml:space="preserve">HB Pumping power [W] </t>
  </si>
  <si>
    <t xml:space="preserve">System Pressure Drop [kPa] </t>
  </si>
  <si>
    <t xml:space="preserve">System Flow Rate [L/h] </t>
  </si>
  <si>
    <t xml:space="preserve">System Pumping Power [W] </t>
  </si>
  <si>
    <t xml:space="preserve">Supply Pressure [kPa] </t>
  </si>
  <si>
    <t xml:space="preserve">Mass Imbalance [%] </t>
  </si>
  <si>
    <t>Epsilon</t>
  </si>
  <si>
    <t>rho_f</t>
  </si>
  <si>
    <t>mf[kg/s]</t>
  </si>
  <si>
    <t>mf [kg/h]</t>
  </si>
  <si>
    <t>d_p</t>
  </si>
  <si>
    <t>Area</t>
  </si>
  <si>
    <t>v_s</t>
  </si>
  <si>
    <t>um_f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</si>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</sst>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Planilha1!$N$2:$N$10</c:f>
              <c:numCache>
                <c:formatCode>General</c:formatCode>
                <c:ptCount val="9"/>
                <c:pt idx="0">
                  <c:v>10</c:v>
                </c:pt>
                <c:pt idx="1">
                  <c:v>20.13</c:v>
                </c:pt>
                <c:pt idx="2">
                  <c:v>30.51</c:v>
                </c:pt>
                <c:pt idx="3">
                  <c:v>40.700000000000003</c:v>
                </c:pt>
                <c:pt idx="4">
                  <c:v>51.21</c:v>
                </c:pt>
                <c:pt idx="5">
                  <c:v>62.14</c:v>
                </c:pt>
                <c:pt idx="6">
                  <c:v>71.459999999999994</c:v>
                </c:pt>
                <c:pt idx="7">
                  <c:v>85.3</c:v>
                </c:pt>
                <c:pt idx="8">
                  <c:v>92.2</c:v>
                </c:pt>
              </c:numCache>
            </c:numRef>
          </c:xVal>
          <c:yVal>
            <c:numRef>
              <c:f>Planilha1!$O$2:$O$10</c:f>
              <c:numCache>
                <c:formatCode>General</c:formatCode>
                <c:ptCount val="9"/>
                <c:pt idx="0">
                  <c:v>1.04</c:v>
                </c:pt>
                <c:pt idx="1">
                  <c:v>2.67</c:v>
                </c:pt>
                <c:pt idx="2">
                  <c:v>4.67</c:v>
                </c:pt>
                <c:pt idx="3">
                  <c:v>6.98</c:v>
                </c:pt>
                <c:pt idx="4">
                  <c:v>9.89</c:v>
                </c:pt>
                <c:pt idx="5">
                  <c:v>13.07</c:v>
                </c:pt>
                <c:pt idx="6">
                  <c:v>16.57</c:v>
                </c:pt>
                <c:pt idx="7">
                  <c:v>21.1</c:v>
                </c:pt>
                <c:pt idx="8">
                  <c:v>24.49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8-4707-90F9-940ACEB5CB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Planilha1!$R$2:$R$10</c:f>
              <c:numCache>
                <c:formatCode>General</c:formatCode>
                <c:ptCount val="9"/>
                <c:pt idx="0">
                  <c:v>10.01</c:v>
                </c:pt>
                <c:pt idx="1">
                  <c:v>19.989999999999998</c:v>
                </c:pt>
                <c:pt idx="2">
                  <c:v>30.79</c:v>
                </c:pt>
                <c:pt idx="3">
                  <c:v>40.78</c:v>
                </c:pt>
                <c:pt idx="4">
                  <c:v>51.54</c:v>
                </c:pt>
                <c:pt idx="5">
                  <c:v>61.87</c:v>
                </c:pt>
                <c:pt idx="6">
                  <c:v>75.42</c:v>
                </c:pt>
                <c:pt idx="7">
                  <c:v>83.66</c:v>
                </c:pt>
                <c:pt idx="8">
                  <c:v>97.86</c:v>
                </c:pt>
              </c:numCache>
            </c:numRef>
          </c:xVal>
          <c:yVal>
            <c:numRef>
              <c:f>Planilha1!$S$2:$S$10</c:f>
              <c:numCache>
                <c:formatCode>General</c:formatCode>
                <c:ptCount val="9"/>
                <c:pt idx="0">
                  <c:v>4.63</c:v>
                </c:pt>
                <c:pt idx="1">
                  <c:v>6.32</c:v>
                </c:pt>
                <c:pt idx="2">
                  <c:v>8.32</c:v>
                </c:pt>
                <c:pt idx="3">
                  <c:v>10.35</c:v>
                </c:pt>
                <c:pt idx="4">
                  <c:v>12.97</c:v>
                </c:pt>
                <c:pt idx="5">
                  <c:v>15.71</c:v>
                </c:pt>
                <c:pt idx="6">
                  <c:v>19.329999999999998</c:v>
                </c:pt>
                <c:pt idx="7">
                  <c:v>22.56</c:v>
                </c:pt>
                <c:pt idx="8">
                  <c:v>26.47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8-4707-90F9-940ACEB5C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07215"/>
        <c:axId val="59731503"/>
      </c:scatterChart>
      <c:valAx>
        <c:axId val="163510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31503"/>
        <c:crosses val="autoZero"/>
        <c:crossBetween val="midCat"/>
      </c:valAx>
      <c:valAx>
        <c:axId val="597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510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12</xdr:row>
      <xdr:rowOff>33337</xdr:rowOff>
    </xdr:from>
    <xdr:to>
      <xdr:col>8</xdr:col>
      <xdr:colOff>571500</xdr:colOff>
      <xdr:row>26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1F2CCD-4320-4573-8626-4D127947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5678-3EA5-4969-A862-D8150E8B6736}">
  <dimension ref="A1:S25"/>
  <sheetViews>
    <sheetView tabSelected="1" workbookViewId="0">
      <selection activeCell="O30" sqref="O30"/>
    </sheetView>
  </sheetViews>
  <sheetFormatPr defaultRowHeight="15" x14ac:dyDescent="0.25"/>
  <cols>
    <col min="13" max="13" width="10" bestFit="1" customWidth="1"/>
  </cols>
  <sheetData>
    <row r="1" spans="1:19" x14ac:dyDescent="0.25">
      <c r="A1" t="s">
        <v>0</v>
      </c>
      <c r="B1">
        <v>1.04</v>
      </c>
      <c r="C1">
        <v>2.67</v>
      </c>
      <c r="D1">
        <v>4.67</v>
      </c>
      <c r="E1">
        <v>6.98</v>
      </c>
      <c r="F1">
        <v>9.89</v>
      </c>
      <c r="G1">
        <v>13.07</v>
      </c>
      <c r="H1">
        <v>16.57</v>
      </c>
      <c r="I1">
        <v>21.1</v>
      </c>
      <c r="J1">
        <v>24.49</v>
      </c>
    </row>
    <row r="2" spans="1:19" x14ac:dyDescent="0.25">
      <c r="A2" t="s">
        <v>1</v>
      </c>
      <c r="B2">
        <v>22.37</v>
      </c>
      <c r="C2">
        <v>20.13</v>
      </c>
      <c r="D2">
        <v>30.51</v>
      </c>
      <c r="E2">
        <v>40.700000000000003</v>
      </c>
      <c r="F2">
        <v>51.21</v>
      </c>
      <c r="G2">
        <v>62.14</v>
      </c>
      <c r="H2">
        <v>71.459999999999994</v>
      </c>
      <c r="I2">
        <v>85.3</v>
      </c>
      <c r="J2">
        <v>92.2</v>
      </c>
      <c r="N2">
        <v>10</v>
      </c>
      <c r="O2">
        <v>1.04</v>
      </c>
      <c r="R2">
        <v>10.01</v>
      </c>
      <c r="S2">
        <v>4.63</v>
      </c>
    </row>
    <row r="3" spans="1:19" x14ac:dyDescent="0.25">
      <c r="A3" t="s">
        <v>2</v>
      </c>
      <c r="B3">
        <v>0.01</v>
      </c>
      <c r="C3">
        <v>0.02</v>
      </c>
      <c r="D3">
        <v>0.04</v>
      </c>
      <c r="E3">
        <v>0.08</v>
      </c>
      <c r="F3">
        <v>0.14000000000000001</v>
      </c>
      <c r="G3">
        <v>0.23</v>
      </c>
      <c r="H3">
        <v>0.33</v>
      </c>
      <c r="I3">
        <v>0.51</v>
      </c>
      <c r="J3">
        <v>0.64</v>
      </c>
      <c r="N3">
        <v>20.13</v>
      </c>
      <c r="O3">
        <v>2.67</v>
      </c>
      <c r="R3">
        <v>19.989999999999998</v>
      </c>
      <c r="S3">
        <v>6.32</v>
      </c>
    </row>
    <row r="4" spans="1:19" x14ac:dyDescent="0.25">
      <c r="A4" t="s">
        <v>3</v>
      </c>
      <c r="B4">
        <v>4.63</v>
      </c>
      <c r="C4">
        <v>6.32</v>
      </c>
      <c r="D4">
        <v>8.32</v>
      </c>
      <c r="E4">
        <v>10.35</v>
      </c>
      <c r="F4">
        <v>12.97</v>
      </c>
      <c r="G4">
        <v>15.71</v>
      </c>
      <c r="H4">
        <v>19.329999999999998</v>
      </c>
      <c r="I4">
        <v>22.56</v>
      </c>
      <c r="J4">
        <v>26.47</v>
      </c>
      <c r="N4">
        <v>30.51</v>
      </c>
      <c r="O4">
        <v>4.67</v>
      </c>
      <c r="R4">
        <v>30.79</v>
      </c>
      <c r="S4">
        <v>8.32</v>
      </c>
    </row>
    <row r="5" spans="1:19" x14ac:dyDescent="0.25">
      <c r="A5" t="s">
        <v>4</v>
      </c>
      <c r="B5">
        <v>10.01</v>
      </c>
      <c r="C5">
        <v>19.989999999999998</v>
      </c>
      <c r="D5">
        <v>30.79</v>
      </c>
      <c r="E5">
        <v>40.78</v>
      </c>
      <c r="F5">
        <v>51.54</v>
      </c>
      <c r="G5">
        <v>61.87</v>
      </c>
      <c r="H5">
        <v>75.42</v>
      </c>
      <c r="I5">
        <v>83.66</v>
      </c>
      <c r="J5">
        <v>97.86</v>
      </c>
      <c r="N5">
        <v>40.700000000000003</v>
      </c>
      <c r="O5">
        <v>6.98</v>
      </c>
      <c r="R5">
        <v>40.78</v>
      </c>
      <c r="S5">
        <v>10.35</v>
      </c>
    </row>
    <row r="6" spans="1:19" x14ac:dyDescent="0.25">
      <c r="A6" t="s">
        <v>5</v>
      </c>
      <c r="B6">
        <v>0.01</v>
      </c>
      <c r="C6">
        <v>0.04</v>
      </c>
      <c r="D6">
        <v>7.0000000000000007E-2</v>
      </c>
      <c r="E6">
        <v>0.12</v>
      </c>
      <c r="F6">
        <v>0.19</v>
      </c>
      <c r="G6">
        <v>0.27</v>
      </c>
      <c r="H6">
        <v>0.41</v>
      </c>
      <c r="I6">
        <v>0.53</v>
      </c>
      <c r="J6">
        <v>0.73</v>
      </c>
      <c r="N6">
        <v>51.21</v>
      </c>
      <c r="O6">
        <v>9.89</v>
      </c>
      <c r="R6">
        <v>51.54</v>
      </c>
      <c r="S6">
        <v>12.97</v>
      </c>
    </row>
    <row r="7" spans="1:19" x14ac:dyDescent="0.25">
      <c r="A7" t="s">
        <v>6</v>
      </c>
      <c r="B7">
        <v>7.32</v>
      </c>
      <c r="C7">
        <v>18.02</v>
      </c>
      <c r="D7">
        <v>31.59</v>
      </c>
      <c r="E7">
        <v>49.11</v>
      </c>
      <c r="F7">
        <v>73.11</v>
      </c>
      <c r="G7">
        <v>101.02</v>
      </c>
      <c r="H7">
        <v>130.63</v>
      </c>
      <c r="I7">
        <v>166.65</v>
      </c>
      <c r="J7">
        <v>211.84</v>
      </c>
      <c r="N7">
        <v>62.14</v>
      </c>
      <c r="O7">
        <v>13.07</v>
      </c>
      <c r="R7">
        <v>61.87</v>
      </c>
      <c r="S7">
        <v>15.71</v>
      </c>
    </row>
    <row r="8" spans="1:19" x14ac:dyDescent="0.25">
      <c r="A8" t="s">
        <v>7</v>
      </c>
      <c r="B8">
        <v>13.53</v>
      </c>
      <c r="C8">
        <v>21.05</v>
      </c>
      <c r="D8">
        <v>31.63</v>
      </c>
      <c r="E8">
        <v>41.51</v>
      </c>
      <c r="F8">
        <v>52.47</v>
      </c>
      <c r="G8">
        <v>63.37</v>
      </c>
      <c r="H8">
        <v>73.75</v>
      </c>
      <c r="I8">
        <v>84.86</v>
      </c>
      <c r="J8">
        <v>96.41</v>
      </c>
      <c r="N8">
        <v>71.459999999999994</v>
      </c>
      <c r="O8">
        <v>16.57</v>
      </c>
      <c r="R8">
        <v>75.42</v>
      </c>
      <c r="S8">
        <v>19.329999999999998</v>
      </c>
    </row>
    <row r="9" spans="1:19" x14ac:dyDescent="0.25">
      <c r="A9" t="s">
        <v>8</v>
      </c>
      <c r="B9">
        <v>0.03</v>
      </c>
      <c r="C9">
        <v>0.11</v>
      </c>
      <c r="D9">
        <v>0.28000000000000003</v>
      </c>
      <c r="E9">
        <v>0.56999999999999995</v>
      </c>
      <c r="F9">
        <v>1.07</v>
      </c>
      <c r="G9">
        <v>1.78</v>
      </c>
      <c r="H9">
        <v>2.68</v>
      </c>
      <c r="I9">
        <v>3.93</v>
      </c>
      <c r="J9">
        <v>5.67</v>
      </c>
      <c r="N9">
        <v>85.3</v>
      </c>
      <c r="O9">
        <v>21.1</v>
      </c>
      <c r="R9">
        <v>83.66</v>
      </c>
      <c r="S9">
        <v>22.56</v>
      </c>
    </row>
    <row r="10" spans="1:19" x14ac:dyDescent="0.25">
      <c r="A10" t="s">
        <v>9</v>
      </c>
      <c r="B10">
        <v>489.85</v>
      </c>
      <c r="C10">
        <v>486.17</v>
      </c>
      <c r="D10">
        <v>499.54</v>
      </c>
      <c r="E10">
        <v>517.4</v>
      </c>
      <c r="F10">
        <v>540.07000000000005</v>
      </c>
      <c r="G10">
        <v>571.12</v>
      </c>
      <c r="H10">
        <v>608.49</v>
      </c>
      <c r="I10">
        <v>639.22</v>
      </c>
      <c r="J10">
        <v>681.75</v>
      </c>
      <c r="N10">
        <v>92.2</v>
      </c>
      <c r="O10">
        <v>24.49</v>
      </c>
      <c r="R10">
        <v>97.86</v>
      </c>
      <c r="S10">
        <v>26.47</v>
      </c>
    </row>
    <row r="11" spans="1:19" x14ac:dyDescent="0.25">
      <c r="A11" t="s">
        <v>10</v>
      </c>
      <c r="B11">
        <v>2.5299999999999998</v>
      </c>
      <c r="C11">
        <v>0.65</v>
      </c>
      <c r="D11">
        <v>-0.48</v>
      </c>
      <c r="E11">
        <v>0.19</v>
      </c>
      <c r="F11">
        <v>-0.05</v>
      </c>
      <c r="G11">
        <v>-1.1200000000000001</v>
      </c>
      <c r="H11">
        <v>-0.89</v>
      </c>
      <c r="I11">
        <v>-1.25</v>
      </c>
      <c r="J11">
        <v>-0.93</v>
      </c>
    </row>
    <row r="16" spans="1:19" x14ac:dyDescent="0.25">
      <c r="O16" s="2" t="s">
        <v>14</v>
      </c>
      <c r="P16" s="2" t="s">
        <v>13</v>
      </c>
      <c r="Q16" s="1" t="s">
        <v>17</v>
      </c>
      <c r="R16" t="s">
        <v>19</v>
      </c>
    </row>
    <row r="17" spans="12:18" x14ac:dyDescent="0.25">
      <c r="L17" t="s">
        <v>11</v>
      </c>
      <c r="M17">
        <v>0.55000000000000004</v>
      </c>
      <c r="O17" s="2">
        <v>10.01</v>
      </c>
      <c r="P17" s="2">
        <f>O17/3600</f>
        <v>2.7805555555555556E-3</v>
      </c>
      <c r="Q17" s="1">
        <f>P17/(M$20*M$18)</f>
        <v>7.0557901978363834E-5</v>
      </c>
      <c r="R17">
        <f>M$19*Q17*M$18/((1-M$17)*M$21)</f>
        <v>9.7997086081060891E-2</v>
      </c>
    </row>
    <row r="18" spans="12:18" x14ac:dyDescent="0.25">
      <c r="L18" t="s">
        <v>12</v>
      </c>
      <c r="M18">
        <v>1000</v>
      </c>
      <c r="O18" s="2">
        <v>19.989999999999998</v>
      </c>
      <c r="P18" s="2">
        <f t="shared" ref="P18:P25" si="0">O18/3600</f>
        <v>5.5527777777777771E-3</v>
      </c>
      <c r="Q18" s="1">
        <f t="shared" ref="Q18:Q25" si="1">P18/(M$20*M$18)</f>
        <v>1.4090434171303625E-4</v>
      </c>
      <c r="R18">
        <f t="shared" ref="R18:R25" si="2">M$19*Q18*M$18/((1-M$17)*M$21)</f>
        <v>0.19570047460143924</v>
      </c>
    </row>
    <row r="19" spans="12:18" x14ac:dyDescent="0.25">
      <c r="L19" t="s">
        <v>15</v>
      </c>
      <c r="M19">
        <f>500*10^-6</f>
        <v>5.0000000000000001E-4</v>
      </c>
      <c r="O19" s="2">
        <v>30.79</v>
      </c>
      <c r="P19" s="2">
        <f t="shared" si="0"/>
        <v>8.5527777777777772E-3</v>
      </c>
      <c r="Q19" s="1">
        <f t="shared" si="1"/>
        <v>2.1703074944194028E-4</v>
      </c>
      <c r="R19">
        <f t="shared" si="2"/>
        <v>0.30143159644713929</v>
      </c>
    </row>
    <row r="20" spans="12:18" x14ac:dyDescent="0.25">
      <c r="L20" t="s">
        <v>16</v>
      </c>
      <c r="M20">
        <f>PI()*(22.4/100)^2/4</f>
        <v>3.9408138246630357E-2</v>
      </c>
      <c r="O20" s="2">
        <v>40.78</v>
      </c>
      <c r="P20" s="2">
        <f t="shared" si="0"/>
        <v>1.1327777777777779E-2</v>
      </c>
      <c r="Q20" s="1">
        <f t="shared" si="1"/>
        <v>2.8744767659117656E-4</v>
      </c>
      <c r="R20">
        <f t="shared" si="2"/>
        <v>0.39923288415441194</v>
      </c>
    </row>
    <row r="21" spans="12:18" x14ac:dyDescent="0.25">
      <c r="L21" t="s">
        <v>18</v>
      </c>
      <c r="M21">
        <f>0.8*10^-3</f>
        <v>8.0000000000000004E-4</v>
      </c>
      <c r="O21" s="2">
        <v>51.54</v>
      </c>
      <c r="P21" s="2">
        <f t="shared" si="0"/>
        <v>1.4316666666666667E-2</v>
      </c>
      <c r="Q21" s="1">
        <f t="shared" si="1"/>
        <v>3.632921346618254E-4</v>
      </c>
      <c r="R21">
        <f t="shared" si="2"/>
        <v>0.50457240925253533</v>
      </c>
    </row>
    <row r="22" spans="12:18" x14ac:dyDescent="0.25">
      <c r="O22" s="2">
        <v>61.87</v>
      </c>
      <c r="P22" s="2">
        <f t="shared" si="0"/>
        <v>1.718611111111111E-2</v>
      </c>
      <c r="Q22" s="1">
        <f t="shared" si="1"/>
        <v>4.3610563390623078E-4</v>
      </c>
      <c r="R22">
        <f t="shared" si="2"/>
        <v>0.60570226931420945</v>
      </c>
    </row>
    <row r="23" spans="12:18" x14ac:dyDescent="0.25">
      <c r="O23" s="2">
        <v>75.42</v>
      </c>
      <c r="P23" s="2">
        <f t="shared" si="0"/>
        <v>2.095E-2</v>
      </c>
      <c r="Q23" s="1">
        <f t="shared" si="1"/>
        <v>5.3161608064017981E-4</v>
      </c>
      <c r="R23">
        <f t="shared" si="2"/>
        <v>0.73835566755580539</v>
      </c>
    </row>
    <row r="24" spans="12:18" x14ac:dyDescent="0.25">
      <c r="O24" s="2">
        <v>83.66</v>
      </c>
      <c r="P24" s="2">
        <f t="shared" si="0"/>
        <v>2.3238888888888889E-2</v>
      </c>
      <c r="Q24" s="1">
        <f t="shared" si="1"/>
        <v>5.8969771024075112E-4</v>
      </c>
      <c r="R24">
        <f t="shared" si="2"/>
        <v>0.81902459755659884</v>
      </c>
    </row>
    <row r="25" spans="12:18" x14ac:dyDescent="0.25">
      <c r="O25" s="2">
        <v>97.86</v>
      </c>
      <c r="P25" s="2">
        <f t="shared" si="0"/>
        <v>2.7183333333333334E-2</v>
      </c>
      <c r="Q25" s="1">
        <f t="shared" si="1"/>
        <v>6.8978983892134711E-4</v>
      </c>
      <c r="R25">
        <f t="shared" si="2"/>
        <v>0.95804144294631555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Polo Laboratórios de Refrigeração e Termofisica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2019-04-17T13:20:08Z</dcterms:created>
  <dcterms:modified xsi:type="dcterms:W3CDTF">2019-04-17T14:00:08Z</dcterms:modified>
</cp:coreProperties>
</file>