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8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Triangle" sheetId="1" state="visible" r:id="rId2"/>
    <sheet name="Trapeze" sheetId="2" state="visible" r:id="rId3"/>
    <sheet name="Trapeze_16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<sst xmlns="http://schemas.openxmlformats.org/spreadsheetml/2006/main" count="113" uniqueCount="21">
  <si>
    <t>N </t>
  </si>
  <si>
    <t>N2</t>
  </si>
  <si>
    <t>lambda</t>
  </si>
  <si>
    <t>Area</t>
  </si>
  <si>
    <t>Part Area</t>
  </si>
  <si>
    <t>Floor</t>
  </si>
  <si>
    <t>Abs</t>
  </si>
  <si>
    <t>Ceiling</t>
  </si>
  <si>
    <t>Partition</t>
  </si>
  <si>
    <t>End exact</t>
  </si>
  <si>
    <t>Start</t>
  </si>
  <si>
    <t>End</t>
  </si>
  <si>
    <t>Size</t>
  </si>
  <si>
    <t>Delta abs</t>
  </si>
  <si>
    <t>Sum Delta</t>
  </si>
  <si>
    <t>Method</t>
  </si>
  <si>
    <t>A </t>
  </si>
  <si>
    <t>A/lambda</t>
  </si>
  <si>
    <t>B</t>
  </si>
  <si>
    <t>Area exact</t>
  </si>
  <si>
    <t>Delta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</si>
</sst>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color rgb="FF000000"/>
      <name val="Arial"/>
      <family val="2"/>
    </font>
    <font>
      <sz val="10"/>
      <color rgb="FF000000"/>
      <name val="Arial"/>
      <family val="2"/>
    </font>
    <font>
      <b val="true"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66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Floor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Triangle!$F$8:$F$8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Triangle!$A$9:$A$11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Triangle!$F$9:$F$11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046782"/>
        <c:axId val="2289086"/>
      </c:lineChart>
      <c:lineChart>
        <c:grouping val="standard"/>
        <c:ser>
          <c:idx val="1"/>
          <c:order val="1"/>
          <c:tx>
            <c:strRef>
              <c:f>Triangle!$G$8:$G$8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Triangle!$A$9:$A$11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Triangle!$G$9:$G$11</c:f>
              <c:numCache>
                <c:formatCode>General</c:formatCode>
                <c:ptCount val="3"/>
                <c:pt idx="0">
                  <c:v>12.5</c:v>
                </c:pt>
                <c:pt idx="1">
                  <c:v>19.5</c:v>
                </c:pt>
                <c:pt idx="2">
                  <c:v>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835233"/>
        <c:axId val="35856337"/>
      </c:lineChart>
      <c:catAx>
        <c:axId val="13046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89086"/>
        <c:crosses val="autoZero"/>
        <c:auto val="1"/>
        <c:lblAlgn val="ctr"/>
        <c:lblOffset val="100"/>
      </c:catAx>
      <c:valAx>
        <c:axId val="22890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Size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046782"/>
        <c:crosses val="autoZero"/>
      </c:valAx>
      <c:catAx>
        <c:axId val="38835233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856337"/>
        <c:crosses val="autoZero"/>
        <c:auto val="1"/>
        <c:lblAlgn val="ctr"/>
        <c:lblOffset val="100"/>
      </c:catAx>
      <c:valAx>
        <c:axId val="35856337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Area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835233"/>
        <c:crosses val="max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Abs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Triangle!$K$8:$K$8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Triangle!$A$9:$A$11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Triangle!$K$9:$K$11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624445"/>
        <c:axId val="62794576"/>
      </c:lineChart>
      <c:lineChart>
        <c:grouping val="standard"/>
        <c:ser>
          <c:idx val="1"/>
          <c:order val="1"/>
          <c:tx>
            <c:strRef>
              <c:f>Triangle!$L$8:$L$8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Triangle!$A$9:$A$11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Triangle!$L$9:$L$11</c:f>
              <c:numCache>
                <c:formatCode>General</c:formatCode>
                <c:ptCount val="3"/>
                <c:pt idx="0">
                  <c:v>18</c:v>
                </c:pt>
                <c:pt idx="1">
                  <c:v>14</c:v>
                </c:pt>
                <c:pt idx="2">
                  <c:v>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660653"/>
        <c:axId val="97943879"/>
      </c:lineChart>
      <c:catAx>
        <c:axId val="48624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794576"/>
        <c:crosses val="autoZero"/>
        <c:auto val="1"/>
        <c:lblAlgn val="ctr"/>
        <c:lblOffset val="100"/>
      </c:catAx>
      <c:valAx>
        <c:axId val="62794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Size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624445"/>
        <c:crosses val="autoZero"/>
      </c:valAx>
      <c:catAx>
        <c:axId val="43660653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943879"/>
        <c:crosses val="autoZero"/>
        <c:auto val="1"/>
        <c:lblAlgn val="ctr"/>
        <c:lblOffset val="100"/>
      </c:catAx>
      <c:valAx>
        <c:axId val="97943879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Area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660653"/>
        <c:crosses val="max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Ceiling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Triangle!$K$8:$K$8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Triangle!$A$9:$A$11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Triangle!$P$9:$P$11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371434"/>
        <c:axId val="39335392"/>
      </c:lineChart>
      <c:lineChart>
        <c:grouping val="standard"/>
        <c:ser>
          <c:idx val="1"/>
          <c:order val="1"/>
          <c:tx>
            <c:strRef>
              <c:f>Triangle!$L$8:$L$8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Triangle!$A$9:$A$11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Triangle!$Q$9:$Q$11</c:f>
              <c:numCache>
                <c:formatCode>General</c:formatCode>
                <c:ptCount val="3"/>
                <c:pt idx="0">
                  <c:v>18</c:v>
                </c:pt>
                <c:pt idx="1">
                  <c:v>22.5</c:v>
                </c:pt>
                <c:pt idx="2">
                  <c:v>9.5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474964"/>
        <c:axId val="81905265"/>
      </c:lineChart>
      <c:catAx>
        <c:axId val="51371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335392"/>
        <c:crosses val="autoZero"/>
        <c:auto val="1"/>
        <c:lblAlgn val="ctr"/>
        <c:lblOffset val="100"/>
      </c:catAx>
      <c:valAx>
        <c:axId val="393353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Size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371434"/>
        <c:crosses val="autoZero"/>
      </c:valAx>
      <c:catAx>
        <c:axId val="8347496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905265"/>
        <c:crosses val="autoZero"/>
        <c:auto val="1"/>
        <c:lblAlgn val="ctr"/>
        <c:lblOffset val="100"/>
      </c:catAx>
      <c:valAx>
        <c:axId val="81905265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Area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474964"/>
        <c:crosses val="max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Floor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Trapeze!$G$10:$G$10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Trapeze!$A$11:$A$13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Trapeze!$G$11:$G$13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830310"/>
        <c:axId val="57298659"/>
      </c:lineChart>
      <c:lineChart>
        <c:grouping val="standard"/>
        <c:ser>
          <c:idx val="1"/>
          <c:order val="1"/>
          <c:tx>
            <c:strRef>
              <c:f>Trapeze!$H$10:$H$10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Trapeze!$A$11:$A$13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Trapeze!$H$11:$H$13</c:f>
              <c:numCache>
                <c:formatCode>General</c:formatCode>
                <c:ptCount val="3"/>
                <c:pt idx="0">
                  <c:v>28</c:v>
                </c:pt>
                <c:pt idx="1">
                  <c:v>31.5</c:v>
                </c:pt>
                <c:pt idx="2">
                  <c:v>40.5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944815"/>
        <c:axId val="83873758"/>
      </c:lineChart>
      <c:catAx>
        <c:axId val="39830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298659"/>
        <c:crosses val="autoZero"/>
        <c:auto val="1"/>
        <c:lblAlgn val="ctr"/>
        <c:lblOffset val="100"/>
      </c:catAx>
      <c:valAx>
        <c:axId val="572986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Size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830310"/>
        <c:crosses val="autoZero"/>
      </c:valAx>
      <c:catAx>
        <c:axId val="25944815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873758"/>
        <c:crosses val="autoZero"/>
        <c:auto val="1"/>
        <c:lblAlgn val="ctr"/>
        <c:lblOffset val="100"/>
      </c:catAx>
      <c:valAx>
        <c:axId val="83873758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Area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944815"/>
        <c:crosses val="max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Abs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Trapeze!$L$10:$L$10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Trapeze!$A$11:$A$13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Trapeze!$L$11:$L$13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245737"/>
        <c:axId val="78279124"/>
      </c:lineChart>
      <c:lineChart>
        <c:grouping val="standard"/>
        <c:ser>
          <c:idx val="1"/>
          <c:order val="1"/>
          <c:tx>
            <c:strRef>
              <c:f>Trapeze!$M$10:$M$10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Trapeze!$A$11:$A$13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Trapeze!$M$11:$M$13</c:f>
              <c:numCache>
                <c:formatCode>General</c:formatCode>
                <c:ptCount val="3"/>
                <c:pt idx="0">
                  <c:v>37.5</c:v>
                </c:pt>
                <c:pt idx="1">
                  <c:v>34.5</c:v>
                </c:pt>
                <c:pt idx="2">
                  <c:v>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901507"/>
        <c:axId val="71940078"/>
      </c:lineChart>
      <c:catAx>
        <c:axId val="66245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279124"/>
        <c:crosses val="autoZero"/>
        <c:auto val="1"/>
        <c:lblAlgn val="ctr"/>
        <c:lblOffset val="100"/>
      </c:catAx>
      <c:valAx>
        <c:axId val="782791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Size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245737"/>
        <c:crosses val="autoZero"/>
      </c:valAx>
      <c:catAx>
        <c:axId val="71901507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940078"/>
        <c:crosses val="autoZero"/>
        <c:auto val="1"/>
        <c:lblAlgn val="ctr"/>
        <c:lblOffset val="100"/>
      </c:catAx>
      <c:valAx>
        <c:axId val="71940078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Area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901507"/>
        <c:crosses val="max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Ceiling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Trapeze!$L$10:$L$10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Trapeze!$A$11:$A$13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Trapeze!$Q$11:$Q$13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242577"/>
        <c:axId val="48707125"/>
      </c:lineChart>
      <c:lineChart>
        <c:grouping val="standard"/>
        <c:ser>
          <c:idx val="1"/>
          <c:order val="1"/>
          <c:tx>
            <c:strRef>
              <c:f>Trapeze!$M$10:$M$10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Trapeze!$A$11:$A$13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Trapeze!$R$11:$R$13</c:f>
              <c:numCache>
                <c:formatCode>General</c:formatCode>
                <c:ptCount val="3"/>
                <c:pt idx="0">
                  <c:v>37.5</c:v>
                </c:pt>
                <c:pt idx="1">
                  <c:v>34.5</c:v>
                </c:pt>
                <c:pt idx="2">
                  <c:v>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643398"/>
        <c:axId val="97185702"/>
      </c:lineChart>
      <c:catAx>
        <c:axId val="59242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707125"/>
        <c:crosses val="autoZero"/>
        <c:auto val="1"/>
        <c:lblAlgn val="ctr"/>
        <c:lblOffset val="100"/>
      </c:catAx>
      <c:valAx>
        <c:axId val="487071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Size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242577"/>
        <c:crosses val="autoZero"/>
      </c:valAx>
      <c:catAx>
        <c:axId val="1664339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185702"/>
        <c:crosses val="autoZero"/>
        <c:auto val="1"/>
        <c:lblAlgn val="ctr"/>
        <c:lblOffset val="100"/>
      </c:catAx>
      <c:valAx>
        <c:axId val="9718570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Area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643398"/>
        <c:crosses val="max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Floor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Trapeze_16!$G$10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Trapeze_16!$A$11:$A$26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Trapeze_16!$G$11:$G$26</c:f>
              <c:numCache>
                <c:formatCode>General</c:formatCode>
                <c:ptCount val="16"/>
                <c:pt idx="0">
                  <c:v>5929</c:v>
                </c:pt>
                <c:pt idx="1">
                  <c:v>6078</c:v>
                </c:pt>
                <c:pt idx="2">
                  <c:v>6236</c:v>
                </c:pt>
                <c:pt idx="3">
                  <c:v>6410</c:v>
                </c:pt>
                <c:pt idx="4">
                  <c:v>6597</c:v>
                </c:pt>
                <c:pt idx="5">
                  <c:v>6802</c:v>
                </c:pt>
                <c:pt idx="6">
                  <c:v>7028</c:v>
                </c:pt>
                <c:pt idx="7">
                  <c:v>7277</c:v>
                </c:pt>
                <c:pt idx="8">
                  <c:v>7556</c:v>
                </c:pt>
                <c:pt idx="9">
                  <c:v>7869</c:v>
                </c:pt>
                <c:pt idx="10">
                  <c:v>8225</c:v>
                </c:pt>
                <c:pt idx="11">
                  <c:v>8633</c:v>
                </c:pt>
                <c:pt idx="12">
                  <c:v>9110</c:v>
                </c:pt>
                <c:pt idx="13">
                  <c:v>9674</c:v>
                </c:pt>
                <c:pt idx="14">
                  <c:v>10360</c:v>
                </c:pt>
                <c:pt idx="15">
                  <c:v>11216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249848"/>
        <c:axId val="36377086"/>
      </c:lineChart>
      <c:lineChart>
        <c:grouping val="standard"/>
        <c:ser>
          <c:idx val="1"/>
          <c:order val="1"/>
          <c:tx>
            <c:strRef>
              <c:f>Trapeze_16!$I$10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Trapeze_16!$A$11:$A$26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Trapeze_16!$I$11:$I$26</c:f>
              <c:numCache>
                <c:formatCode>General</c:formatCode>
                <c:ptCount val="16"/>
                <c:pt idx="0">
                  <c:v>-170270.5</c:v>
                </c:pt>
                <c:pt idx="1">
                  <c:v>148746</c:v>
                </c:pt>
                <c:pt idx="2">
                  <c:v>-163250</c:v>
                </c:pt>
                <c:pt idx="3">
                  <c:v>174570</c:v>
                </c:pt>
                <c:pt idx="4">
                  <c:v>10204.5</c:v>
                </c:pt>
                <c:pt idx="5">
                  <c:v>-39852</c:v>
                </c:pt>
                <c:pt idx="6">
                  <c:v>30402</c:v>
                </c:pt>
                <c:pt idx="7">
                  <c:v>-118274.5</c:v>
                </c:pt>
                <c:pt idx="8">
                  <c:v>190</c:v>
                </c:pt>
                <c:pt idx="9">
                  <c:v>-9727.5</c:v>
                </c:pt>
                <c:pt idx="10">
                  <c:v>73987.5</c:v>
                </c:pt>
                <c:pt idx="11">
                  <c:v>-26525.5</c:v>
                </c:pt>
                <c:pt idx="12">
                  <c:v>89800</c:v>
                </c:pt>
                <c:pt idx="13">
                  <c:v>-74388</c:v>
                </c:pt>
                <c:pt idx="14">
                  <c:v>18810</c:v>
                </c:pt>
                <c:pt idx="15">
                  <c:v>55578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831676"/>
        <c:axId val="42581807"/>
      </c:lineChart>
      <c:catAx>
        <c:axId val="2124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377086"/>
        <c:crosses val="autoZero"/>
        <c:auto val="1"/>
        <c:lblAlgn val="ctr"/>
        <c:lblOffset val="100"/>
      </c:catAx>
      <c:valAx>
        <c:axId val="363770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Size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249848"/>
        <c:crosses val="autoZero"/>
      </c:valAx>
      <c:catAx>
        <c:axId val="3383167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581807"/>
        <c:crosses val="autoZero"/>
        <c:auto val="1"/>
        <c:lblAlgn val="ctr"/>
        <c:lblOffset val="100"/>
      </c:catAx>
      <c:valAx>
        <c:axId val="42581807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Delta abs Area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831676"/>
        <c:crosses val="max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Abs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Trapeze_16!$M$10:$M$10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Trapeze_16!$A$11:$A$26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Trapeze_16!$M$11:$M$26</c:f>
              <c:numCache>
                <c:formatCode>General</c:formatCode>
                <c:ptCount val="16"/>
                <c:pt idx="0">
                  <c:v>5930</c:v>
                </c:pt>
                <c:pt idx="1">
                  <c:v>6077</c:v>
                </c:pt>
                <c:pt idx="2">
                  <c:v>6237</c:v>
                </c:pt>
                <c:pt idx="3">
                  <c:v>6409</c:v>
                </c:pt>
                <c:pt idx="4">
                  <c:v>6597</c:v>
                </c:pt>
                <c:pt idx="5">
                  <c:v>6802</c:v>
                </c:pt>
                <c:pt idx="6">
                  <c:v>7028</c:v>
                </c:pt>
                <c:pt idx="7">
                  <c:v>7278</c:v>
                </c:pt>
                <c:pt idx="8">
                  <c:v>7556</c:v>
                </c:pt>
                <c:pt idx="9">
                  <c:v>7869</c:v>
                </c:pt>
                <c:pt idx="10">
                  <c:v>8224</c:v>
                </c:pt>
                <c:pt idx="11">
                  <c:v>8634</c:v>
                </c:pt>
                <c:pt idx="12">
                  <c:v>9109</c:v>
                </c:pt>
                <c:pt idx="13">
                  <c:v>9675</c:v>
                </c:pt>
                <c:pt idx="14">
                  <c:v>10359</c:v>
                </c:pt>
                <c:pt idx="15">
                  <c:v>11216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748085"/>
        <c:axId val="12706011"/>
      </c:lineChart>
      <c:lineChart>
        <c:grouping val="standard"/>
        <c:ser>
          <c:idx val="1"/>
          <c:order val="1"/>
          <c:tx>
            <c:strRef>
              <c:f>Trapeze_16!$O$10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Trapeze_16!$A$11:$A$26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Trapeze_16!$O$11:$O$26</c:f>
              <c:numCache>
                <c:formatCode>General</c:formatCode>
                <c:ptCount val="16"/>
                <c:pt idx="0">
                  <c:v>73800</c:v>
                </c:pt>
                <c:pt idx="1">
                  <c:v>-95324.5</c:v>
                </c:pt>
                <c:pt idx="2">
                  <c:v>68506.5</c:v>
                </c:pt>
                <c:pt idx="3">
                  <c:v>-57186.5</c:v>
                </c:pt>
                <c:pt idx="4">
                  <c:v>10204.5</c:v>
                </c:pt>
                <c:pt idx="5">
                  <c:v>-39852</c:v>
                </c:pt>
                <c:pt idx="6">
                  <c:v>30402</c:v>
                </c:pt>
                <c:pt idx="7">
                  <c:v>79368</c:v>
                </c:pt>
                <c:pt idx="8">
                  <c:v>-7366</c:v>
                </c:pt>
                <c:pt idx="9">
                  <c:v>-17596.5</c:v>
                </c:pt>
                <c:pt idx="10">
                  <c:v>-108230</c:v>
                </c:pt>
                <c:pt idx="11">
                  <c:v>138834</c:v>
                </c:pt>
                <c:pt idx="12">
                  <c:v>-75559.5</c:v>
                </c:pt>
                <c:pt idx="13">
                  <c:v>72187.5</c:v>
                </c:pt>
                <c:pt idx="14">
                  <c:v>-127765.5</c:v>
                </c:pt>
                <c:pt idx="15">
                  <c:v>55578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80425"/>
        <c:axId val="61417441"/>
      </c:lineChart>
      <c:catAx>
        <c:axId val="64748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706011"/>
        <c:crosses val="autoZero"/>
        <c:auto val="1"/>
        <c:lblAlgn val="ctr"/>
        <c:lblOffset val="100"/>
      </c:catAx>
      <c:valAx>
        <c:axId val="127060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Size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748085"/>
        <c:crosses val="autoZero"/>
      </c:valAx>
      <c:catAx>
        <c:axId val="8080425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417441"/>
        <c:crosses val="autoZero"/>
        <c:auto val="1"/>
        <c:lblAlgn val="ctr"/>
        <c:lblOffset val="100"/>
      </c:catAx>
      <c:valAx>
        <c:axId val="61417441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Delta abs Area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80425"/>
        <c:crosses val="max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Ceiling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Trapeze_16!$M$10:$M$10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Trapeze_16!$A$11:$A$26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Trapeze_16!$S$11:$S$26</c:f>
              <c:numCache>
                <c:formatCode>General</c:formatCode>
                <c:ptCount val="16"/>
                <c:pt idx="0">
                  <c:v>5930</c:v>
                </c:pt>
                <c:pt idx="1">
                  <c:v>6078</c:v>
                </c:pt>
                <c:pt idx="2">
                  <c:v>6236</c:v>
                </c:pt>
                <c:pt idx="3">
                  <c:v>6410</c:v>
                </c:pt>
                <c:pt idx="4">
                  <c:v>6596</c:v>
                </c:pt>
                <c:pt idx="5">
                  <c:v>6803</c:v>
                </c:pt>
                <c:pt idx="6">
                  <c:v>7028</c:v>
                </c:pt>
                <c:pt idx="7">
                  <c:v>7277</c:v>
                </c:pt>
                <c:pt idx="8">
                  <c:v>7556</c:v>
                </c:pt>
                <c:pt idx="9">
                  <c:v>7869</c:v>
                </c:pt>
                <c:pt idx="10">
                  <c:v>8225</c:v>
                </c:pt>
                <c:pt idx="11">
                  <c:v>8633</c:v>
                </c:pt>
                <c:pt idx="12">
                  <c:v>9109</c:v>
                </c:pt>
                <c:pt idx="13">
                  <c:v>9675</c:v>
                </c:pt>
                <c:pt idx="14">
                  <c:v>10360</c:v>
                </c:pt>
                <c:pt idx="15">
                  <c:v>11215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60907"/>
        <c:axId val="7109474"/>
      </c:lineChart>
      <c:lineChart>
        <c:grouping val="standard"/>
        <c:ser>
          <c:idx val="1"/>
          <c:order val="1"/>
          <c:tx>
            <c:strRef>
              <c:f>Trapeze_16!$U$10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Trapeze_16!$A$11:$A$26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Trapeze_16!$U$11:$U$26</c:f>
              <c:numCache>
                <c:formatCode>General</c:formatCode>
                <c:ptCount val="16"/>
                <c:pt idx="0">
                  <c:v>73800</c:v>
                </c:pt>
                <c:pt idx="1">
                  <c:v>142668</c:v>
                </c:pt>
                <c:pt idx="2">
                  <c:v>-169486</c:v>
                </c:pt>
                <c:pt idx="3">
                  <c:v>168160</c:v>
                </c:pt>
                <c:pt idx="4">
                  <c:v>-215142</c:v>
                </c:pt>
                <c:pt idx="5">
                  <c:v>172095.5</c:v>
                </c:pt>
                <c:pt idx="6">
                  <c:v>23374</c:v>
                </c:pt>
                <c:pt idx="7">
                  <c:v>-125551.5</c:v>
                </c:pt>
                <c:pt idx="8">
                  <c:v>-7366</c:v>
                </c:pt>
                <c:pt idx="9">
                  <c:v>-17596.5</c:v>
                </c:pt>
                <c:pt idx="10">
                  <c:v>65762.5</c:v>
                </c:pt>
                <c:pt idx="11">
                  <c:v>-35158.5</c:v>
                </c:pt>
                <c:pt idx="12">
                  <c:v>-75559.5</c:v>
                </c:pt>
                <c:pt idx="13">
                  <c:v>72187.5</c:v>
                </c:pt>
                <c:pt idx="14">
                  <c:v>8450</c:v>
                </c:pt>
                <c:pt idx="15">
                  <c:v>-80637.5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330991"/>
        <c:axId val="77410072"/>
      </c:lineChart>
      <c:catAx>
        <c:axId val="5160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09474"/>
        <c:crosses val="autoZero"/>
        <c:auto val="1"/>
        <c:lblAlgn val="ctr"/>
        <c:lblOffset val="100"/>
      </c:catAx>
      <c:valAx>
        <c:axId val="71094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Size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60907"/>
        <c:crosses val="autoZero"/>
      </c:valAx>
      <c:catAx>
        <c:axId val="93330991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410072"/>
        <c:crosses val="autoZero"/>
        <c:auto val="1"/>
        <c:lblAlgn val="ctr"/>
        <c:lblOffset val="100"/>
      </c:catAx>
      <c:valAx>
        <c:axId val="7741007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Delta abs Area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330991"/>
        <c:crosses val="max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0.xml"/><Relationship Id="rId2" Type="http://schemas.openxmlformats.org/officeDocument/2006/relationships/chart" Target="../charts/chart81.xml"/><Relationship Id="rId3" Type="http://schemas.openxmlformats.org/officeDocument/2006/relationships/chart" Target="../charts/chart8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6.xml"/><Relationship Id="rId2" Type="http://schemas.openxmlformats.org/officeDocument/2006/relationships/chart" Target="../charts/chart87.xml"/><Relationship Id="rId3" Type="http://schemas.openxmlformats.org/officeDocument/2006/relationships/chart" Target="../charts/chart8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59760</xdr:colOff>
      <xdr:row>13</xdr:row>
      <xdr:rowOff>158400</xdr:rowOff>
    </xdr:from>
    <xdr:to>
      <xdr:col>8</xdr:col>
      <xdr:colOff>54360</xdr:colOff>
      <xdr:row>29</xdr:row>
      <xdr:rowOff>150840</xdr:rowOff>
    </xdr:to>
    <xdr:graphicFrame>
      <xdr:nvGraphicFramePr>
        <xdr:cNvPr id="0" name=""/>
        <xdr:cNvGraphicFramePr/>
      </xdr:nvGraphicFramePr>
      <xdr:xfrm>
        <a:off x="2574360" y="2271600"/>
        <a:ext cx="4185360" cy="259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59760</xdr:colOff>
      <xdr:row>13</xdr:row>
      <xdr:rowOff>150840</xdr:rowOff>
    </xdr:from>
    <xdr:to>
      <xdr:col>13</xdr:col>
      <xdr:colOff>62280</xdr:colOff>
      <xdr:row>30</xdr:row>
      <xdr:rowOff>127800</xdr:rowOff>
    </xdr:to>
    <xdr:graphicFrame>
      <xdr:nvGraphicFramePr>
        <xdr:cNvPr id="1" name=""/>
        <xdr:cNvGraphicFramePr/>
      </xdr:nvGraphicFramePr>
      <xdr:xfrm>
        <a:off x="6765120" y="2264040"/>
        <a:ext cx="419364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89280</xdr:colOff>
      <xdr:row>13</xdr:row>
      <xdr:rowOff>159840</xdr:rowOff>
    </xdr:from>
    <xdr:to>
      <xdr:col>18</xdr:col>
      <xdr:colOff>54360</xdr:colOff>
      <xdr:row>30</xdr:row>
      <xdr:rowOff>136800</xdr:rowOff>
    </xdr:to>
    <xdr:graphicFrame>
      <xdr:nvGraphicFramePr>
        <xdr:cNvPr id="2" name=""/>
        <xdr:cNvGraphicFramePr/>
      </xdr:nvGraphicFramePr>
      <xdr:xfrm>
        <a:off x="10985760" y="2273040"/>
        <a:ext cx="415620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59760</xdr:colOff>
      <xdr:row>15</xdr:row>
      <xdr:rowOff>158400</xdr:rowOff>
    </xdr:from>
    <xdr:to>
      <xdr:col>9</xdr:col>
      <xdr:colOff>54360</xdr:colOff>
      <xdr:row>31</xdr:row>
      <xdr:rowOff>150840</xdr:rowOff>
    </xdr:to>
    <xdr:graphicFrame>
      <xdr:nvGraphicFramePr>
        <xdr:cNvPr id="3" name=""/>
        <xdr:cNvGraphicFramePr/>
      </xdr:nvGraphicFramePr>
      <xdr:xfrm>
        <a:off x="3412440" y="2596680"/>
        <a:ext cx="4185720" cy="259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59760</xdr:colOff>
      <xdr:row>15</xdr:row>
      <xdr:rowOff>150840</xdr:rowOff>
    </xdr:from>
    <xdr:to>
      <xdr:col>14</xdr:col>
      <xdr:colOff>62280</xdr:colOff>
      <xdr:row>32</xdr:row>
      <xdr:rowOff>127800</xdr:rowOff>
    </xdr:to>
    <xdr:graphicFrame>
      <xdr:nvGraphicFramePr>
        <xdr:cNvPr id="4" name=""/>
        <xdr:cNvGraphicFramePr/>
      </xdr:nvGraphicFramePr>
      <xdr:xfrm>
        <a:off x="7603560" y="2589120"/>
        <a:ext cx="419328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89280</xdr:colOff>
      <xdr:row>15</xdr:row>
      <xdr:rowOff>159840</xdr:rowOff>
    </xdr:from>
    <xdr:to>
      <xdr:col>19</xdr:col>
      <xdr:colOff>54360</xdr:colOff>
      <xdr:row>32</xdr:row>
      <xdr:rowOff>136800</xdr:rowOff>
    </xdr:to>
    <xdr:graphicFrame>
      <xdr:nvGraphicFramePr>
        <xdr:cNvPr id="5" name=""/>
        <xdr:cNvGraphicFramePr/>
      </xdr:nvGraphicFramePr>
      <xdr:xfrm>
        <a:off x="11823840" y="2598120"/>
        <a:ext cx="415620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60480</xdr:colOff>
      <xdr:row>28</xdr:row>
      <xdr:rowOff>159120</xdr:rowOff>
    </xdr:from>
    <xdr:to>
      <xdr:col>10</xdr:col>
      <xdr:colOff>54720</xdr:colOff>
      <xdr:row>44</xdr:row>
      <xdr:rowOff>150840</xdr:rowOff>
    </xdr:to>
    <xdr:graphicFrame>
      <xdr:nvGraphicFramePr>
        <xdr:cNvPr id="6" name=""/>
        <xdr:cNvGraphicFramePr/>
      </xdr:nvGraphicFramePr>
      <xdr:xfrm>
        <a:off x="4205520" y="4710600"/>
        <a:ext cx="5290200" cy="259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60120</xdr:colOff>
      <xdr:row>28</xdr:row>
      <xdr:rowOff>151560</xdr:rowOff>
    </xdr:from>
    <xdr:to>
      <xdr:col>16</xdr:col>
      <xdr:colOff>63000</xdr:colOff>
      <xdr:row>45</xdr:row>
      <xdr:rowOff>127800</xdr:rowOff>
    </xdr:to>
    <xdr:graphicFrame>
      <xdr:nvGraphicFramePr>
        <xdr:cNvPr id="7" name=""/>
        <xdr:cNvGraphicFramePr/>
      </xdr:nvGraphicFramePr>
      <xdr:xfrm>
        <a:off x="9501120" y="4703040"/>
        <a:ext cx="532152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90000</xdr:colOff>
      <xdr:row>28</xdr:row>
      <xdr:rowOff>160560</xdr:rowOff>
    </xdr:from>
    <xdr:to>
      <xdr:col>22</xdr:col>
      <xdr:colOff>54360</xdr:colOff>
      <xdr:row>45</xdr:row>
      <xdr:rowOff>136800</xdr:rowOff>
    </xdr:to>
    <xdr:graphicFrame>
      <xdr:nvGraphicFramePr>
        <xdr:cNvPr id="8" name=""/>
        <xdr:cNvGraphicFramePr/>
      </xdr:nvGraphicFramePr>
      <xdr:xfrm>
        <a:off x="14849640" y="4712040"/>
        <a:ext cx="524520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0" width="11.8775510204082"/>
  </cols>
  <sheetData>
    <row r="1" customFormat="false" ht="12.8" hidden="false" customHeight="false" outlineLevel="0" collapsed="false">
      <c r="A1" s="1" t="s">
        <v>0</v>
      </c>
      <c r="B1" s="2" t="n">
        <v>10</v>
      </c>
    </row>
    <row r="2" customFormat="false" ht="12.8" hidden="false" customHeight="false" outlineLevel="0" collapsed="false">
      <c r="A2" s="1" t="s">
        <v>1</v>
      </c>
      <c r="B2" s="2" t="n">
        <f aca="false">B1/2</f>
        <v>5</v>
      </c>
    </row>
    <row r="3" customFormat="false" ht="12.8" hidden="false" customHeight="false" outlineLevel="0" collapsed="false">
      <c r="A3" s="0" t="s">
        <v>2</v>
      </c>
      <c r="B3" s="3" t="n">
        <v>1</v>
      </c>
    </row>
    <row r="4" customFormat="false" ht="12.8" hidden="false" customHeight="false" outlineLevel="0" collapsed="false">
      <c r="A4" s="0" t="s">
        <v>3</v>
      </c>
      <c r="B4" s="2" t="n">
        <v>50</v>
      </c>
    </row>
    <row r="5" customFormat="false" ht="12.8" hidden="false" customHeight="false" outlineLevel="0" collapsed="false">
      <c r="A5" s="1" t="s">
        <v>4</v>
      </c>
      <c r="B5" s="3" t="n">
        <f aca="false">B4/3</f>
        <v>16.6666666666667</v>
      </c>
    </row>
    <row r="7" customFormat="false" ht="12.8" hidden="false" customHeight="false" outlineLevel="0" collapsed="false">
      <c r="D7" s="4" t="s">
        <v>5</v>
      </c>
      <c r="E7" s="4"/>
      <c r="F7" s="4"/>
      <c r="G7" s="4"/>
      <c r="H7" s="4"/>
      <c r="I7" s="5" t="s">
        <v>6</v>
      </c>
      <c r="J7" s="5"/>
      <c r="K7" s="5"/>
      <c r="L7" s="5"/>
      <c r="M7" s="5"/>
      <c r="N7" s="6" t="s">
        <v>7</v>
      </c>
      <c r="O7" s="6"/>
      <c r="P7" s="6"/>
      <c r="Q7" s="6"/>
      <c r="R7" s="6"/>
    </row>
    <row r="8" customFormat="false" ht="12.8" hidden="false" customHeight="false" outlineLevel="0" collapsed="false">
      <c r="A8" s="1" t="s">
        <v>8</v>
      </c>
      <c r="B8" s="1" t="s">
        <v>3</v>
      </c>
      <c r="C8" s="0" t="s">
        <v>9</v>
      </c>
      <c r="D8" s="7" t="s">
        <v>10</v>
      </c>
      <c r="E8" s="7" t="s">
        <v>11</v>
      </c>
      <c r="F8" s="7" t="s">
        <v>12</v>
      </c>
      <c r="G8" s="7" t="s">
        <v>3</v>
      </c>
      <c r="H8" s="7" t="s">
        <v>13</v>
      </c>
      <c r="I8" s="8" t="s">
        <v>10</v>
      </c>
      <c r="J8" s="8" t="s">
        <v>11</v>
      </c>
      <c r="K8" s="8" t="s">
        <v>12</v>
      </c>
      <c r="L8" s="8" t="s">
        <v>3</v>
      </c>
      <c r="M8" s="8" t="s">
        <v>13</v>
      </c>
      <c r="N8" s="9" t="s">
        <v>10</v>
      </c>
      <c r="O8" s="9" t="s">
        <v>11</v>
      </c>
      <c r="P8" s="9" t="s">
        <v>12</v>
      </c>
      <c r="Q8" s="9" t="s">
        <v>3</v>
      </c>
      <c r="R8" s="9" t="s">
        <v>13</v>
      </c>
    </row>
    <row r="9" customFormat="false" ht="12.8" hidden="false" customHeight="false" outlineLevel="0" collapsed="false">
      <c r="A9" s="1" t="n">
        <v>0</v>
      </c>
      <c r="B9" s="3" t="n">
        <f aca="false">$B$5*(A9+1)</f>
        <v>16.6666666666667</v>
      </c>
      <c r="C9" s="3" t="n">
        <f aca="false">SQRT(2*B9/$B$3)</f>
        <v>5.77350269189626</v>
      </c>
      <c r="D9" s="7" t="n">
        <v>0</v>
      </c>
      <c r="E9" s="7" t="n">
        <f aca="false">ROUNDDOWN(C9,0)</f>
        <v>5</v>
      </c>
      <c r="F9" s="10" t="n">
        <f aca="false">E9-D9</f>
        <v>5</v>
      </c>
      <c r="G9" s="11" t="n">
        <f aca="false">F9*(D9+E9)/2</f>
        <v>12.5</v>
      </c>
      <c r="H9" s="11" t="n">
        <f aca="false">ABS(G9-$B$5)</f>
        <v>4.16666666666667</v>
      </c>
      <c r="I9" s="12" t="n">
        <v>0</v>
      </c>
      <c r="J9" s="12" t="n">
        <f aca="false">ROUND(C9,0)</f>
        <v>6</v>
      </c>
      <c r="K9" s="12" t="n">
        <f aca="false">J9-I9</f>
        <v>6</v>
      </c>
      <c r="L9" s="13" t="n">
        <f aca="false">K9*(I9+J9)/2</f>
        <v>18</v>
      </c>
      <c r="M9" s="13" t="n">
        <f aca="false">ABS(L9-$B$5)</f>
        <v>1.33333333333333</v>
      </c>
      <c r="N9" s="14" t="n">
        <v>0</v>
      </c>
      <c r="O9" s="14" t="n">
        <f aca="false">ROUNDUP(C9,0)</f>
        <v>6</v>
      </c>
      <c r="P9" s="14" t="n">
        <f aca="false">O9-N9</f>
        <v>6</v>
      </c>
      <c r="Q9" s="15" t="n">
        <f aca="false">P9*(N9+O9)/2</f>
        <v>18</v>
      </c>
      <c r="R9" s="9" t="n">
        <f aca="false">ABS(Q9-$B$5)</f>
        <v>1.33333333333333</v>
      </c>
    </row>
    <row r="10" customFormat="false" ht="12.8" hidden="false" customHeight="false" outlineLevel="0" collapsed="false">
      <c r="A10" s="1" t="n">
        <v>1</v>
      </c>
      <c r="B10" s="3" t="n">
        <f aca="false">$B$5*(A10+1)</f>
        <v>33.3333333333333</v>
      </c>
      <c r="C10" s="3" t="n">
        <f aca="false">SQRT(2*B10/$B$3)</f>
        <v>8.16496580927726</v>
      </c>
      <c r="D10" s="7" t="n">
        <f aca="false">E9</f>
        <v>5</v>
      </c>
      <c r="E10" s="7" t="n">
        <f aca="false">ROUNDDOWN(C10,0)</f>
        <v>8</v>
      </c>
      <c r="F10" s="10" t="n">
        <f aca="false">E10-D10</f>
        <v>3</v>
      </c>
      <c r="G10" s="11" t="n">
        <f aca="false">F10*(D10+E10)/2</f>
        <v>19.5</v>
      </c>
      <c r="H10" s="11" t="n">
        <f aca="false">ABS(G10-$B$5)</f>
        <v>2.83333333333333</v>
      </c>
      <c r="I10" s="12" t="n">
        <f aca="false">J9</f>
        <v>6</v>
      </c>
      <c r="J10" s="12" t="n">
        <f aca="false">ROUND(C10,0)</f>
        <v>8</v>
      </c>
      <c r="K10" s="12" t="n">
        <f aca="false">J10-I10</f>
        <v>2</v>
      </c>
      <c r="L10" s="13" t="n">
        <f aca="false">K10*(I10+J10)/2</f>
        <v>14</v>
      </c>
      <c r="M10" s="13" t="n">
        <f aca="false">ABS(L10-$B$5)</f>
        <v>2.66666666666667</v>
      </c>
      <c r="N10" s="14" t="n">
        <f aca="false">O9</f>
        <v>6</v>
      </c>
      <c r="O10" s="14" t="n">
        <f aca="false">ROUNDUP(C10,0)</f>
        <v>9</v>
      </c>
      <c r="P10" s="14" t="n">
        <f aca="false">O10-N10</f>
        <v>3</v>
      </c>
      <c r="Q10" s="15" t="n">
        <f aca="false">P10*(N10+O10)/2</f>
        <v>22.5</v>
      </c>
      <c r="R10" s="9" t="n">
        <f aca="false">ABS(Q10-$B$5)</f>
        <v>5.83333333333333</v>
      </c>
    </row>
    <row r="11" customFormat="false" ht="12.8" hidden="false" customHeight="false" outlineLevel="0" collapsed="false">
      <c r="A11" s="1" t="n">
        <v>2</v>
      </c>
      <c r="B11" s="3" t="n">
        <f aca="false">$B$5*(A11+1)</f>
        <v>50</v>
      </c>
      <c r="C11" s="3" t="n">
        <f aca="false">SQRT(2*B11/$B$3)</f>
        <v>10</v>
      </c>
      <c r="D11" s="7" t="n">
        <f aca="false">E10</f>
        <v>8</v>
      </c>
      <c r="E11" s="7" t="n">
        <f aca="false">ROUNDDOWN(C11,0)</f>
        <v>10</v>
      </c>
      <c r="F11" s="10" t="n">
        <f aca="false">E11-D11</f>
        <v>2</v>
      </c>
      <c r="G11" s="11" t="n">
        <f aca="false">F11*(D11+E11)/2</f>
        <v>18</v>
      </c>
      <c r="H11" s="11" t="n">
        <f aca="false">ABS(G11-$B$5)</f>
        <v>1.33333333333333</v>
      </c>
      <c r="I11" s="12" t="n">
        <f aca="false">J10</f>
        <v>8</v>
      </c>
      <c r="J11" s="12" t="n">
        <f aca="false">ROUND(C11,0)</f>
        <v>10</v>
      </c>
      <c r="K11" s="12" t="n">
        <f aca="false">J11-I11</f>
        <v>2</v>
      </c>
      <c r="L11" s="13" t="n">
        <f aca="false">K11*(I11+J11)/2</f>
        <v>18</v>
      </c>
      <c r="M11" s="13" t="n">
        <f aca="false">ABS(L11-$B$5)</f>
        <v>1.33333333333333</v>
      </c>
      <c r="N11" s="14" t="n">
        <f aca="false">O10</f>
        <v>9</v>
      </c>
      <c r="O11" s="14" t="n">
        <f aca="false">ROUNDUP(C11,0)</f>
        <v>10</v>
      </c>
      <c r="P11" s="14" t="n">
        <f aca="false">O11-N11</f>
        <v>1</v>
      </c>
      <c r="Q11" s="15" t="n">
        <f aca="false">P11*(N11+O11)/2</f>
        <v>9.5</v>
      </c>
      <c r="R11" s="9" t="n">
        <f aca="false">ABS(Q11-$B$5)</f>
        <v>7.16666666666667</v>
      </c>
    </row>
    <row r="12" customFormat="false" ht="12.8" hidden="false" customHeight="false" outlineLevel="0" collapsed="false">
      <c r="A12" s="1"/>
      <c r="B12" s="1"/>
      <c r="C12" s="1"/>
      <c r="E12" s="1"/>
      <c r="F12" s="1"/>
    </row>
    <row r="13" customFormat="false" ht="12.8" hidden="false" customHeight="false" outlineLevel="0" collapsed="false">
      <c r="A13" s="1"/>
      <c r="B13" s="1"/>
      <c r="C13" s="1"/>
      <c r="D13" s="1"/>
      <c r="E13" s="1"/>
      <c r="F13" s="1"/>
      <c r="G13" s="16" t="s">
        <v>14</v>
      </c>
      <c r="H13" s="17" t="n">
        <f aca="false">SUM(H9:H11)</f>
        <v>8.33333333333333</v>
      </c>
      <c r="L13" s="16" t="s">
        <v>14</v>
      </c>
      <c r="M13" s="17" t="n">
        <f aca="false">SUM(M9:M11)</f>
        <v>5.33333333333333</v>
      </c>
      <c r="Q13" s="16" t="s">
        <v>14</v>
      </c>
      <c r="R13" s="17" t="n">
        <f aca="false">SUM(R9:R11)</f>
        <v>14.3333333333333</v>
      </c>
    </row>
    <row r="15" customFormat="false" ht="12.8" hidden="false" customHeight="false" outlineLevel="0" collapsed="false">
      <c r="A15" s="18" t="s">
        <v>14</v>
      </c>
      <c r="B15" s="18" t="s">
        <v>15</v>
      </c>
    </row>
    <row r="16" customFormat="false" ht="12.8" hidden="false" customHeight="false" outlineLevel="0" collapsed="false">
      <c r="A16" s="18" t="s">
        <v>5</v>
      </c>
      <c r="B16" s="19" t="n">
        <f aca="false">H13</f>
        <v>8.33333333333333</v>
      </c>
    </row>
    <row r="17" customFormat="false" ht="12.8" hidden="false" customHeight="false" outlineLevel="0" collapsed="false">
      <c r="A17" s="18" t="s">
        <v>6</v>
      </c>
      <c r="B17" s="19" t="n">
        <f aca="false">M13</f>
        <v>5.33333333333333</v>
      </c>
    </row>
    <row r="18" customFormat="false" ht="12.8" hidden="false" customHeight="false" outlineLevel="0" collapsed="false">
      <c r="A18" s="18" t="s">
        <v>7</v>
      </c>
      <c r="B18" s="19" t="n">
        <f aca="false">R13</f>
        <v>14.3333333333333</v>
      </c>
    </row>
  </sheetData>
  <mergeCells count="3">
    <mergeCell ref="D7:H7"/>
    <mergeCell ref="I7:M7"/>
    <mergeCell ref="N7:R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2.8"/>
  <cols>
    <col collapsed="false" hidden="false" max="1025" min="1" style="0" width="11.8775510204082"/>
  </cols>
  <sheetData>
    <row r="1" customFormat="false" ht="12.8" hidden="false" customHeight="false" outlineLevel="0" collapsed="false">
      <c r="A1" s="1" t="s">
        <v>16</v>
      </c>
      <c r="B1" s="2" t="n">
        <v>5</v>
      </c>
      <c r="E1" s="0" t="s">
        <v>17</v>
      </c>
      <c r="F1" s="0" t="n">
        <f aca="false">B1/B5</f>
        <v>5</v>
      </c>
    </row>
    <row r="2" customFormat="false" ht="12.8" hidden="false" customHeight="false" outlineLevel="0" collapsed="false">
      <c r="A2" s="1" t="s">
        <v>18</v>
      </c>
      <c r="B2" s="2" t="n">
        <v>15</v>
      </c>
    </row>
    <row r="3" customFormat="false" ht="12.8" hidden="false" customHeight="false" outlineLevel="0" collapsed="false">
      <c r="A3" s="1" t="s">
        <v>0</v>
      </c>
      <c r="B3" s="2" t="n">
        <v>10</v>
      </c>
    </row>
    <row r="4" customFormat="false" ht="12.8" hidden="false" customHeight="false" outlineLevel="0" collapsed="false">
      <c r="A4" s="1" t="s">
        <v>1</v>
      </c>
      <c r="B4" s="2" t="n">
        <f aca="false">B3/2</f>
        <v>5</v>
      </c>
    </row>
    <row r="5" customFormat="false" ht="12.8" hidden="false" customHeight="false" outlineLevel="0" collapsed="false">
      <c r="A5" s="0" t="s">
        <v>2</v>
      </c>
      <c r="B5" s="3" t="n">
        <f aca="false">(B2-B1)/B3</f>
        <v>1</v>
      </c>
    </row>
    <row r="6" customFormat="false" ht="12.8" hidden="false" customHeight="false" outlineLevel="0" collapsed="false">
      <c r="A6" s="0" t="s">
        <v>3</v>
      </c>
      <c r="B6" s="2" t="n">
        <f aca="false">(B1+B2)/2*B3</f>
        <v>100</v>
      </c>
    </row>
    <row r="7" customFormat="false" ht="12.8" hidden="false" customHeight="false" outlineLevel="0" collapsed="false">
      <c r="A7" s="1" t="s">
        <v>4</v>
      </c>
      <c r="B7" s="3" t="n">
        <f aca="false">B6/3</f>
        <v>33.3333333333333</v>
      </c>
    </row>
    <row r="9" customFormat="false" ht="12.8" hidden="false" customHeight="false" outlineLevel="0" collapsed="false">
      <c r="E9" s="4" t="s">
        <v>5</v>
      </c>
      <c r="F9" s="4"/>
      <c r="G9" s="4"/>
      <c r="H9" s="4"/>
      <c r="I9" s="4"/>
      <c r="J9" s="5" t="s">
        <v>6</v>
      </c>
      <c r="K9" s="5"/>
      <c r="L9" s="5"/>
      <c r="M9" s="5"/>
      <c r="N9" s="5"/>
      <c r="O9" s="6" t="s">
        <v>7</v>
      </c>
      <c r="P9" s="6"/>
      <c r="Q9" s="6"/>
      <c r="R9" s="6"/>
      <c r="S9" s="6"/>
    </row>
    <row r="10" customFormat="false" ht="12.8" hidden="false" customHeight="false" outlineLevel="0" collapsed="false">
      <c r="A10" s="1" t="s">
        <v>8</v>
      </c>
      <c r="B10" s="1" t="s">
        <v>3</v>
      </c>
      <c r="C10" s="0" t="s">
        <v>9</v>
      </c>
      <c r="D10" s="0" t="s">
        <v>19</v>
      </c>
      <c r="E10" s="7" t="s">
        <v>10</v>
      </c>
      <c r="F10" s="7" t="s">
        <v>11</v>
      </c>
      <c r="G10" s="7" t="s">
        <v>12</v>
      </c>
      <c r="H10" s="7" t="s">
        <v>3</v>
      </c>
      <c r="I10" s="7" t="s">
        <v>13</v>
      </c>
      <c r="J10" s="8" t="s">
        <v>10</v>
      </c>
      <c r="K10" s="8" t="s">
        <v>11</v>
      </c>
      <c r="L10" s="8" t="s">
        <v>12</v>
      </c>
      <c r="M10" s="8" t="s">
        <v>3</v>
      </c>
      <c r="N10" s="8" t="s">
        <v>13</v>
      </c>
      <c r="O10" s="9" t="s">
        <v>10</v>
      </c>
      <c r="P10" s="9" t="s">
        <v>11</v>
      </c>
      <c r="Q10" s="9" t="s">
        <v>12</v>
      </c>
      <c r="R10" s="9" t="s">
        <v>3</v>
      </c>
      <c r="S10" s="9" t="s">
        <v>13</v>
      </c>
    </row>
    <row r="11" customFormat="false" ht="12.8" hidden="false" customHeight="false" outlineLevel="0" collapsed="false">
      <c r="A11" s="1" t="n">
        <v>0</v>
      </c>
      <c r="B11" s="3" t="n">
        <f aca="false">$B$7*(A11+1)</f>
        <v>33.3333333333333</v>
      </c>
      <c r="C11" s="3" t="n">
        <f aca="false">-$F$1+SQRT($F$1*$F$1+2*B11/$B$5)</f>
        <v>4.57427107756338</v>
      </c>
      <c r="D11" s="3" t="n">
        <f aca="false">(B1+B1+B5*C11)*C11/2</f>
        <v>33.3333333333333</v>
      </c>
      <c r="E11" s="7" t="n">
        <v>0</v>
      </c>
      <c r="F11" s="7" t="n">
        <f aca="false">ROUNDDOWN(C11,0)</f>
        <v>4</v>
      </c>
      <c r="G11" s="10" t="n">
        <f aca="false">F11-E11</f>
        <v>4</v>
      </c>
      <c r="H11" s="11" t="n">
        <f aca="false">(($B$1+$B$5*E11)+($B$1+$B$5*F11))/2*(F11-E11)</f>
        <v>28</v>
      </c>
      <c r="I11" s="11" t="n">
        <f aca="false">ABS(H11-$B$7)</f>
        <v>5.33333333333334</v>
      </c>
      <c r="J11" s="12" t="n">
        <v>0</v>
      </c>
      <c r="K11" s="12" t="n">
        <f aca="false">ROUND(C11,0)</f>
        <v>5</v>
      </c>
      <c r="L11" s="12" t="n">
        <f aca="false">K11-J11</f>
        <v>5</v>
      </c>
      <c r="M11" s="13" t="n">
        <f aca="false">(($B$1+$B$5*J11)+($B$1+$B$5*K11))/2*(K11-J11)</f>
        <v>37.5</v>
      </c>
      <c r="N11" s="13" t="n">
        <f aca="false">ABS(M11-$B$7)</f>
        <v>4.16666666666666</v>
      </c>
      <c r="O11" s="14" t="n">
        <v>0</v>
      </c>
      <c r="P11" s="14" t="n">
        <f aca="false">ROUNDUP(C11,0)</f>
        <v>5</v>
      </c>
      <c r="Q11" s="14" t="n">
        <f aca="false">P11-O11</f>
        <v>5</v>
      </c>
      <c r="R11" s="15" t="n">
        <f aca="false">(($B$1+$B$5*O11)+($B$1+$B$5*P11))/2*(P11-O11)</f>
        <v>37.5</v>
      </c>
      <c r="S11" s="9" t="n">
        <f aca="false">ABS(R11-$B$7)</f>
        <v>4.16666666666666</v>
      </c>
    </row>
    <row r="12" customFormat="false" ht="12.8" hidden="false" customHeight="false" outlineLevel="0" collapsed="false">
      <c r="A12" s="1" t="n">
        <v>1</v>
      </c>
      <c r="B12" s="3" t="n">
        <f aca="false">$B$7*(A12+1)</f>
        <v>66.6666666666667</v>
      </c>
      <c r="C12" s="3" t="n">
        <f aca="false">-$F$1+SQRT($F$1*$F$1+2*B12/$B$5)</f>
        <v>7.58305739211792</v>
      </c>
      <c r="D12" s="3" t="n">
        <f aca="false">($B$1+$B$1+$B$5*C12)*C12/2-SUM($D$11:D11)</f>
        <v>33.3333333333333</v>
      </c>
      <c r="E12" s="7" t="n">
        <f aca="false">F11</f>
        <v>4</v>
      </c>
      <c r="F12" s="7" t="n">
        <f aca="false">ROUNDDOWN(C12,0)</f>
        <v>7</v>
      </c>
      <c r="G12" s="10" t="n">
        <f aca="false">F12-E12</f>
        <v>3</v>
      </c>
      <c r="H12" s="11" t="n">
        <f aca="false">(($B$1+$B$5*E12)+($B$1+$B$5*F12))/2*(F12-E12)</f>
        <v>31.5</v>
      </c>
      <c r="I12" s="11" t="n">
        <f aca="false">ABS(H12-$B$7)</f>
        <v>1.83333333333334</v>
      </c>
      <c r="J12" s="12" t="n">
        <f aca="false">K11</f>
        <v>5</v>
      </c>
      <c r="K12" s="12" t="n">
        <f aca="false">ROUND(C12,0)</f>
        <v>8</v>
      </c>
      <c r="L12" s="12" t="n">
        <f aca="false">K12-J12</f>
        <v>3</v>
      </c>
      <c r="M12" s="13" t="n">
        <f aca="false">(($B$1+$B$5*J12)+($B$1+$B$5*K12))/2*(K12-J12)</f>
        <v>34.5</v>
      </c>
      <c r="N12" s="13" t="n">
        <f aca="false">ABS(M12-$B$7)</f>
        <v>1.16666666666666</v>
      </c>
      <c r="O12" s="14" t="n">
        <f aca="false">P11</f>
        <v>5</v>
      </c>
      <c r="P12" s="14" t="n">
        <f aca="false">ROUNDUP(C12,0)</f>
        <v>8</v>
      </c>
      <c r="Q12" s="14" t="n">
        <f aca="false">P12-O12</f>
        <v>3</v>
      </c>
      <c r="R12" s="15" t="n">
        <f aca="false">(($B$1+$B$5*O12)+($B$1+$B$5*P12))/2*(P12-O12)</f>
        <v>34.5</v>
      </c>
      <c r="S12" s="9" t="n">
        <f aca="false">ABS(R12-$B$7)</f>
        <v>1.16666666666666</v>
      </c>
    </row>
    <row r="13" customFormat="false" ht="12.8" hidden="false" customHeight="false" outlineLevel="0" collapsed="false">
      <c r="A13" s="1" t="n">
        <v>2</v>
      </c>
      <c r="B13" s="3" t="n">
        <f aca="false">$B$7*(A13+1)</f>
        <v>100</v>
      </c>
      <c r="C13" s="3" t="n">
        <f aca="false">-$F$1+SQRT($F$1*$F$1+2*B13/$B$5)</f>
        <v>10</v>
      </c>
      <c r="D13" s="3" t="n">
        <f aca="false">($B$1+$B$1+$B$5*C13)*C13/2-SUM($D$11:D12)</f>
        <v>33.3333333333333</v>
      </c>
      <c r="E13" s="7" t="n">
        <f aca="false">F12</f>
        <v>7</v>
      </c>
      <c r="F13" s="7" t="n">
        <f aca="false">ROUNDDOWN(C13,0)</f>
        <v>10</v>
      </c>
      <c r="G13" s="10" t="n">
        <f aca="false">F13-E13</f>
        <v>3</v>
      </c>
      <c r="H13" s="11" t="n">
        <f aca="false">(($B$1+$B$5*E13)+($B$1+$B$5*F13))/2*(F13-E13)</f>
        <v>40.5</v>
      </c>
      <c r="I13" s="11" t="n">
        <f aca="false">ABS(H13-$B$7)</f>
        <v>7.16666666666666</v>
      </c>
      <c r="J13" s="12" t="n">
        <f aca="false">K12</f>
        <v>8</v>
      </c>
      <c r="K13" s="12" t="n">
        <f aca="false">ROUND(C13,0)</f>
        <v>10</v>
      </c>
      <c r="L13" s="12" t="n">
        <f aca="false">K13-J13</f>
        <v>2</v>
      </c>
      <c r="M13" s="13" t="n">
        <f aca="false">(($B$1+$B$5*J13)+($B$1+$B$5*K13))/2*(K13-J13)</f>
        <v>28</v>
      </c>
      <c r="N13" s="13" t="n">
        <f aca="false">ABS(M13-$B$7)</f>
        <v>5.33333333333334</v>
      </c>
      <c r="O13" s="14" t="n">
        <f aca="false">P12</f>
        <v>8</v>
      </c>
      <c r="P13" s="14" t="n">
        <f aca="false">ROUNDUP(C13,0)</f>
        <v>10</v>
      </c>
      <c r="Q13" s="14" t="n">
        <f aca="false">P13-O13</f>
        <v>2</v>
      </c>
      <c r="R13" s="15" t="n">
        <f aca="false">(($B$1+$B$5*O13)+($B$1+$B$5*P13))/2*(P13-O13)</f>
        <v>28</v>
      </c>
      <c r="S13" s="9" t="n">
        <f aca="false">ABS(R13-$B$7)</f>
        <v>5.33333333333334</v>
      </c>
    </row>
    <row r="14" customFormat="false" ht="12.8" hidden="false" customHeight="false" outlineLevel="0" collapsed="false">
      <c r="A14" s="1"/>
      <c r="B14" s="1"/>
      <c r="C14" s="1"/>
      <c r="D14" s="1"/>
      <c r="F14" s="1"/>
      <c r="G14" s="1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1"/>
      <c r="H15" s="16" t="s">
        <v>14</v>
      </c>
      <c r="I15" s="17" t="n">
        <f aca="false">SUM(I11:I13)</f>
        <v>14.3333333333333</v>
      </c>
      <c r="M15" s="16" t="s">
        <v>14</v>
      </c>
      <c r="N15" s="17" t="n">
        <f aca="false">SUM(N11:N13)</f>
        <v>10.6666666666667</v>
      </c>
      <c r="R15" s="16" t="s">
        <v>14</v>
      </c>
      <c r="S15" s="17" t="n">
        <f aca="false">SUM(S11:S13)</f>
        <v>10.6666666666667</v>
      </c>
    </row>
    <row r="17" customFormat="false" ht="12.8" hidden="false" customHeight="false" outlineLevel="0" collapsed="false">
      <c r="A17" s="18" t="s">
        <v>14</v>
      </c>
      <c r="B17" s="18" t="s">
        <v>15</v>
      </c>
    </row>
    <row r="18" customFormat="false" ht="12.8" hidden="false" customHeight="false" outlineLevel="0" collapsed="false">
      <c r="A18" s="18" t="s">
        <v>5</v>
      </c>
      <c r="B18" s="19" t="n">
        <f aca="false">I15</f>
        <v>14.3333333333333</v>
      </c>
    </row>
    <row r="19" customFormat="false" ht="12.8" hidden="false" customHeight="false" outlineLevel="0" collapsed="false">
      <c r="A19" s="18" t="s">
        <v>6</v>
      </c>
      <c r="B19" s="19" t="n">
        <f aca="false">N15</f>
        <v>10.6666666666667</v>
      </c>
    </row>
    <row r="20" customFormat="false" ht="12.8" hidden="false" customHeight="false" outlineLevel="0" collapsed="false">
      <c r="A20" s="18" t="s">
        <v>7</v>
      </c>
      <c r="B20" s="19" t="n">
        <f aca="false">S15</f>
        <v>10.6666666666667</v>
      </c>
    </row>
  </sheetData>
  <mergeCells count="3">
    <mergeCell ref="E9:I9"/>
    <mergeCell ref="J9:N9"/>
    <mergeCell ref="O9:S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3"/>
  <sheetViews>
    <sheetView windowProtection="false" showFormulas="false" showGridLines="true" showRowColHeaders="true" showZeros="true" rightToLeft="false" tabSelected="true" showOutlineSymbols="true" defaultGridColor="true" view="normal" topLeftCell="I5" colorId="64" zoomScale="100" zoomScaleNormal="100" zoomScalePageLayoutView="100" workbookViewId="0">
      <selection pane="topLeft" activeCell="X34" activeCellId="0" sqref="X34"/>
    </sheetView>
  </sheetViews>
  <sheetFormatPr defaultRowHeight="12.8"/>
  <cols>
    <col collapsed="false" hidden="false" max="1" min="1" style="0" width="11.8775510204082"/>
    <col collapsed="false" hidden="false" max="2" min="2" style="0" width="18.469387755102"/>
    <col collapsed="false" hidden="false" max="3" min="3" style="0" width="11.8775510204082"/>
    <col collapsed="false" hidden="false" max="4" min="4" style="0" width="16.5255102040816"/>
    <col collapsed="false" hidden="false" max="7" min="5" style="0" width="11.8775510204082"/>
    <col collapsed="false" hidden="false" max="8" min="8" style="0" width="15.6581632653061"/>
    <col collapsed="false" hidden="false" max="13" min="9" style="0" width="11.8775510204082"/>
    <col collapsed="false" hidden="false" max="14" min="14" style="0" width="15.984693877551"/>
    <col collapsed="false" hidden="false" max="19" min="15" style="0" width="11.8775510204082"/>
    <col collapsed="false" hidden="false" max="20" min="20" style="0" width="15.4438775510204"/>
    <col collapsed="false" hidden="false" max="1025" min="21" style="0" width="11.8775510204082"/>
  </cols>
  <sheetData>
    <row r="1" customFormat="false" ht="12.8" hidden="false" customHeight="false" outlineLevel="0" collapsed="false">
      <c r="A1" s="1" t="s">
        <v>16</v>
      </c>
      <c r="B1" s="2" t="n">
        <v>250000</v>
      </c>
      <c r="E1" s="0" t="s">
        <v>17</v>
      </c>
      <c r="F1" s="0" t="n">
        <f aca="false">B1/B5</f>
        <v>-250000</v>
      </c>
    </row>
    <row r="2" customFormat="false" ht="12.8" hidden="false" customHeight="false" outlineLevel="0" collapsed="false">
      <c r="A2" s="1" t="s">
        <v>18</v>
      </c>
      <c r="B2" s="2" t="n">
        <v>125000</v>
      </c>
    </row>
    <row r="3" customFormat="false" ht="12.8" hidden="false" customHeight="false" outlineLevel="0" collapsed="false">
      <c r="A3" s="1" t="s">
        <v>0</v>
      </c>
      <c r="B3" s="2" t="n">
        <v>125000</v>
      </c>
    </row>
    <row r="4" customFormat="false" ht="12.8" hidden="false" customHeight="false" outlineLevel="0" collapsed="false">
      <c r="A4" s="1" t="s">
        <v>1</v>
      </c>
      <c r="B4" s="2" t="n">
        <f aca="false">B3/2</f>
        <v>62500</v>
      </c>
    </row>
    <row r="5" customFormat="false" ht="12.8" hidden="false" customHeight="false" outlineLevel="0" collapsed="false">
      <c r="A5" s="0" t="s">
        <v>2</v>
      </c>
      <c r="B5" s="3" t="n">
        <f aca="false">(B2-B1)/B3</f>
        <v>-1</v>
      </c>
    </row>
    <row r="6" customFormat="false" ht="12.8" hidden="false" customHeight="false" outlineLevel="0" collapsed="false">
      <c r="A6" s="0" t="s">
        <v>3</v>
      </c>
      <c r="B6" s="3" t="n">
        <f aca="false">(B1+B2)/2*B3</f>
        <v>23437500000</v>
      </c>
    </row>
    <row r="7" customFormat="false" ht="12.8" hidden="false" customHeight="false" outlineLevel="0" collapsed="false">
      <c r="A7" s="1" t="s">
        <v>4</v>
      </c>
      <c r="B7" s="3" t="n">
        <f aca="false">B6/16</f>
        <v>1464843750</v>
      </c>
    </row>
    <row r="9" customFormat="false" ht="12.8" hidden="false" customHeight="false" outlineLevel="0" collapsed="false">
      <c r="E9" s="4" t="s">
        <v>5</v>
      </c>
      <c r="F9" s="4"/>
      <c r="G9" s="4"/>
      <c r="H9" s="4"/>
      <c r="I9" s="4"/>
      <c r="J9" s="4"/>
      <c r="K9" s="5" t="s">
        <v>6</v>
      </c>
      <c r="L9" s="5"/>
      <c r="M9" s="5"/>
      <c r="N9" s="5"/>
      <c r="O9" s="5"/>
      <c r="P9" s="5"/>
      <c r="Q9" s="6" t="s">
        <v>7</v>
      </c>
      <c r="R9" s="6"/>
      <c r="S9" s="6"/>
      <c r="T9" s="6"/>
      <c r="U9" s="6"/>
      <c r="V9" s="6"/>
    </row>
    <row r="10" customFormat="false" ht="12.8" hidden="false" customHeight="false" outlineLevel="0" collapsed="false">
      <c r="A10" s="1" t="s">
        <v>8</v>
      </c>
      <c r="B10" s="1" t="s">
        <v>3</v>
      </c>
      <c r="C10" s="0" t="s">
        <v>9</v>
      </c>
      <c r="D10" s="0" t="s">
        <v>19</v>
      </c>
      <c r="E10" s="7" t="s">
        <v>10</v>
      </c>
      <c r="F10" s="7" t="s">
        <v>11</v>
      </c>
      <c r="G10" s="7" t="s">
        <v>12</v>
      </c>
      <c r="H10" s="7" t="s">
        <v>3</v>
      </c>
      <c r="I10" s="7" t="s">
        <v>20</v>
      </c>
      <c r="J10" s="7" t="s">
        <v>13</v>
      </c>
      <c r="K10" s="8" t="s">
        <v>10</v>
      </c>
      <c r="L10" s="8" t="s">
        <v>11</v>
      </c>
      <c r="M10" s="8" t="s">
        <v>12</v>
      </c>
      <c r="N10" s="8" t="s">
        <v>3</v>
      </c>
      <c r="O10" s="8" t="s">
        <v>20</v>
      </c>
      <c r="P10" s="8" t="s">
        <v>13</v>
      </c>
      <c r="Q10" s="9" t="s">
        <v>10</v>
      </c>
      <c r="R10" s="9" t="s">
        <v>11</v>
      </c>
      <c r="S10" s="9" t="s">
        <v>12</v>
      </c>
      <c r="T10" s="9" t="s">
        <v>3</v>
      </c>
      <c r="U10" s="9" t="s">
        <v>20</v>
      </c>
      <c r="V10" s="9" t="s">
        <v>13</v>
      </c>
    </row>
    <row r="11" customFormat="false" ht="12.8" hidden="false" customHeight="false" outlineLevel="0" collapsed="false">
      <c r="A11" s="1" t="n">
        <v>0</v>
      </c>
      <c r="B11" s="3" t="n">
        <f aca="false">$B$7*(A11+1)</f>
        <v>1464843750</v>
      </c>
      <c r="C11" s="3" t="n">
        <f aca="false">-$F$1-SQRT($F$1*$F$1+2*B11/$B$5)</f>
        <v>5929.69762791705</v>
      </c>
      <c r="D11" s="3" t="n">
        <f aca="false">(B1+B1+B5*C11)*C11/2</f>
        <v>1464843750</v>
      </c>
      <c r="E11" s="7" t="n">
        <v>0</v>
      </c>
      <c r="F11" s="7" t="n">
        <f aca="false">ROUNDDOWN(C11,0)</f>
        <v>5929</v>
      </c>
      <c r="G11" s="10" t="n">
        <f aca="false">F11-E11</f>
        <v>5929</v>
      </c>
      <c r="H11" s="11" t="n">
        <f aca="false">(($B$1+$B$5*E11)+($B$1+$B$5*F11))/2*(F11-E11)</f>
        <v>1464673479.5</v>
      </c>
      <c r="I11" s="11" t="n">
        <f aca="false">H11-$B$7</f>
        <v>-170270.5</v>
      </c>
      <c r="J11" s="11" t="n">
        <f aca="false">ABS(H11-$B$7)</f>
        <v>170270.5</v>
      </c>
      <c r="K11" s="12" t="n">
        <v>0</v>
      </c>
      <c r="L11" s="12" t="n">
        <f aca="false">ROUND(C11,0)</f>
        <v>5930</v>
      </c>
      <c r="M11" s="12" t="n">
        <f aca="false">L11-K11</f>
        <v>5930</v>
      </c>
      <c r="N11" s="13" t="n">
        <f aca="false">(($B$1+$B$5*K11)+($B$1+$B$5*L11))/2*(L11-K11)</f>
        <v>1464917550</v>
      </c>
      <c r="O11" s="13" t="n">
        <f aca="false">N11-$B$7</f>
        <v>73800</v>
      </c>
      <c r="P11" s="13" t="n">
        <f aca="false">ABS(N11-$B$7)</f>
        <v>73800</v>
      </c>
      <c r="Q11" s="14" t="n">
        <v>0</v>
      </c>
      <c r="R11" s="14" t="n">
        <f aca="false">ROUNDUP(C11,0)</f>
        <v>5930</v>
      </c>
      <c r="S11" s="14" t="n">
        <f aca="false">R11-Q11</f>
        <v>5930</v>
      </c>
      <c r="T11" s="15" t="n">
        <f aca="false">(($B$1+$B$5*Q11)+($B$1+$B$5*R11))/2*(R11-Q11)</f>
        <v>1464917550</v>
      </c>
      <c r="U11" s="15" t="n">
        <f aca="false">T11-$B$7</f>
        <v>73800</v>
      </c>
      <c r="V11" s="9" t="n">
        <f aca="false">ABS(T11-$B$7)</f>
        <v>73800</v>
      </c>
    </row>
    <row r="12" customFormat="false" ht="12.8" hidden="false" customHeight="false" outlineLevel="0" collapsed="false">
      <c r="A12" s="1" t="n">
        <v>1</v>
      </c>
      <c r="B12" s="3" t="n">
        <f aca="false">$B$7*(A12+1)</f>
        <v>2929687500</v>
      </c>
      <c r="C12" s="3" t="n">
        <f aca="false">-$F$1-SQRT($F$1*$F$1+2*B12/$B$5)</f>
        <v>12007.0904417529</v>
      </c>
      <c r="D12" s="3" t="n">
        <f aca="false">($B$1+$B$1+$B$5*C12)*C12/2-SUM($D$11:D11)</f>
        <v>1464843750</v>
      </c>
      <c r="E12" s="7" t="n">
        <f aca="false">F11</f>
        <v>5929</v>
      </c>
      <c r="F12" s="7" t="n">
        <f aca="false">ROUNDDOWN(C12,0)</f>
        <v>12007</v>
      </c>
      <c r="G12" s="10" t="n">
        <f aca="false">F12-E12</f>
        <v>6078</v>
      </c>
      <c r="H12" s="11" t="n">
        <f aca="false">(($B$1+$B$5*E12)+($B$1+$B$5*F12))/2*(F12-E12)</f>
        <v>1464992496</v>
      </c>
      <c r="I12" s="11" t="n">
        <f aca="false">H12-$B$7</f>
        <v>148746</v>
      </c>
      <c r="J12" s="11" t="n">
        <f aca="false">ABS(H12-$B$7)</f>
        <v>148746</v>
      </c>
      <c r="K12" s="12" t="n">
        <f aca="false">L11</f>
        <v>5930</v>
      </c>
      <c r="L12" s="12" t="n">
        <f aca="false">ROUND(C12,0)</f>
        <v>12007</v>
      </c>
      <c r="M12" s="12" t="n">
        <f aca="false">L12-K12</f>
        <v>6077</v>
      </c>
      <c r="N12" s="13" t="n">
        <f aca="false">(($B$1+$B$5*K12)+($B$1+$B$5*L12))/2*(L12-K12)</f>
        <v>1464748425.5</v>
      </c>
      <c r="O12" s="13" t="n">
        <f aca="false">N12-$B$7</f>
        <v>-95324.5</v>
      </c>
      <c r="P12" s="13" t="n">
        <f aca="false">ABS(N12-$B$7)</f>
        <v>95324.5</v>
      </c>
      <c r="Q12" s="14" t="n">
        <f aca="false">R11</f>
        <v>5930</v>
      </c>
      <c r="R12" s="14" t="n">
        <f aca="false">ROUNDUP(C12,0)</f>
        <v>12008</v>
      </c>
      <c r="S12" s="14" t="n">
        <f aca="false">R12-Q12</f>
        <v>6078</v>
      </c>
      <c r="T12" s="15" t="n">
        <f aca="false">(($B$1+$B$5*Q12)+($B$1+$B$5*R12))/2*(R12-Q12)</f>
        <v>1464986418</v>
      </c>
      <c r="U12" s="15" t="n">
        <f aca="false">T12-$B$7</f>
        <v>142668</v>
      </c>
      <c r="V12" s="9" t="n">
        <f aca="false">ABS(T12-$B$7)</f>
        <v>142668</v>
      </c>
    </row>
    <row r="13" customFormat="false" ht="12.8" hidden="false" customHeight="false" outlineLevel="0" collapsed="false">
      <c r="A13" s="1" t="n">
        <v>2</v>
      </c>
      <c r="B13" s="3" t="n">
        <f aca="false">$B$7*(A13+1)</f>
        <v>4394531250</v>
      </c>
      <c r="C13" s="3" t="n">
        <f aca="false">-$F$1-SQRT($F$1*$F$1+2*B13/$B$5)</f>
        <v>18243.7972782605</v>
      </c>
      <c r="D13" s="3" t="n">
        <f aca="false">($B$1+$B$1+$B$5*C13)*C13/2-SUM($D$11:D12)</f>
        <v>1464843750</v>
      </c>
      <c r="E13" s="7" t="n">
        <f aca="false">F12</f>
        <v>12007</v>
      </c>
      <c r="F13" s="7" t="n">
        <f aca="false">ROUNDDOWN(C13,0)</f>
        <v>18243</v>
      </c>
      <c r="G13" s="10" t="n">
        <f aca="false">F13-E13</f>
        <v>6236</v>
      </c>
      <c r="H13" s="11" t="n">
        <f aca="false">(($B$1+$B$5*E13)+($B$1+$B$5*F13))/2*(F13-E13)</f>
        <v>1464680500</v>
      </c>
      <c r="I13" s="11" t="n">
        <f aca="false">H13-$B$7</f>
        <v>-163250</v>
      </c>
      <c r="J13" s="11" t="n">
        <f aca="false">ABS(H13-$B$7)</f>
        <v>163250</v>
      </c>
      <c r="K13" s="12" t="n">
        <f aca="false">L12</f>
        <v>12007</v>
      </c>
      <c r="L13" s="12" t="n">
        <f aca="false">ROUND(C13,0)</f>
        <v>18244</v>
      </c>
      <c r="M13" s="12" t="n">
        <f aca="false">L13-K13</f>
        <v>6237</v>
      </c>
      <c r="N13" s="13" t="n">
        <f aca="false">(($B$1+$B$5*K13)+($B$1+$B$5*L13))/2*(L13-K13)</f>
        <v>1464912256.5</v>
      </c>
      <c r="O13" s="13" t="n">
        <f aca="false">N13-$B$7</f>
        <v>68506.5</v>
      </c>
      <c r="P13" s="13" t="n">
        <f aca="false">ABS(N13-$B$7)</f>
        <v>68506.5</v>
      </c>
      <c r="Q13" s="14" t="n">
        <f aca="false">R12</f>
        <v>12008</v>
      </c>
      <c r="R13" s="14" t="n">
        <f aca="false">ROUNDUP(C13,0)</f>
        <v>18244</v>
      </c>
      <c r="S13" s="14" t="n">
        <f aca="false">R13-Q13</f>
        <v>6236</v>
      </c>
      <c r="T13" s="15" t="n">
        <f aca="false">(($B$1+$B$5*Q13)+($B$1+$B$5*R13))/2*(R13-Q13)</f>
        <v>1464674264</v>
      </c>
      <c r="U13" s="15" t="n">
        <f aca="false">T13-$B$7</f>
        <v>-169486</v>
      </c>
      <c r="V13" s="9" t="n">
        <f aca="false">ABS(T13-$B$7)</f>
        <v>169486</v>
      </c>
    </row>
    <row r="14" customFormat="false" ht="12.8" hidden="false" customHeight="false" outlineLevel="0" collapsed="false">
      <c r="A14" s="1" t="n">
        <v>3</v>
      </c>
      <c r="B14" s="3" t="n">
        <f aca="false">$B$7*(A14+1)</f>
        <v>5859375000</v>
      </c>
      <c r="C14" s="3" t="n">
        <f aca="false">-$F$1-SQRT($F$1*$F$1+2*B14/$B$5)</f>
        <v>24653.0452835007</v>
      </c>
      <c r="D14" s="3" t="n">
        <f aca="false">($B$1+$B$1+$B$5*C14)*C14/2-SUM($D$11:D13)</f>
        <v>1464843750</v>
      </c>
      <c r="E14" s="7" t="n">
        <f aca="false">F13</f>
        <v>18243</v>
      </c>
      <c r="F14" s="7" t="n">
        <f aca="false">ROUNDDOWN(C14,0)</f>
        <v>24653</v>
      </c>
      <c r="G14" s="10" t="n">
        <f aca="false">F14-E14</f>
        <v>6410</v>
      </c>
      <c r="H14" s="11" t="n">
        <f aca="false">(($B$1+$B$5*E14)+($B$1+$B$5*F14))/2*(F14-E14)</f>
        <v>1465018320</v>
      </c>
      <c r="I14" s="11" t="n">
        <f aca="false">H14-$B$7</f>
        <v>174570</v>
      </c>
      <c r="J14" s="11" t="n">
        <f aca="false">ABS(H14-$B$7)</f>
        <v>174570</v>
      </c>
      <c r="K14" s="12" t="n">
        <f aca="false">L13</f>
        <v>18244</v>
      </c>
      <c r="L14" s="12" t="n">
        <f aca="false">ROUND(C14,0)</f>
        <v>24653</v>
      </c>
      <c r="M14" s="12" t="n">
        <f aca="false">L14-K14</f>
        <v>6409</v>
      </c>
      <c r="N14" s="13" t="n">
        <f aca="false">(($B$1+$B$5*K14)+($B$1+$B$5*L14))/2*(L14-K14)</f>
        <v>1464786563.5</v>
      </c>
      <c r="O14" s="13" t="n">
        <f aca="false">N14-$B$7</f>
        <v>-57186.5</v>
      </c>
      <c r="P14" s="13" t="n">
        <f aca="false">ABS(N14-$B$7)</f>
        <v>57186.5</v>
      </c>
      <c r="Q14" s="14" t="n">
        <f aca="false">R13</f>
        <v>18244</v>
      </c>
      <c r="R14" s="14" t="n">
        <f aca="false">ROUNDUP(C14,0)</f>
        <v>24654</v>
      </c>
      <c r="S14" s="14" t="n">
        <f aca="false">R14-Q14</f>
        <v>6410</v>
      </c>
      <c r="T14" s="15" t="n">
        <f aca="false">(($B$1+$B$5*Q14)+($B$1+$B$5*R14))/2*(R14-Q14)</f>
        <v>1465011910</v>
      </c>
      <c r="U14" s="15" t="n">
        <f aca="false">T14-$B$7</f>
        <v>168160</v>
      </c>
      <c r="V14" s="9" t="n">
        <f aca="false">ABS(T14-$B$7)</f>
        <v>168160</v>
      </c>
    </row>
    <row r="15" customFormat="false" ht="12.8" hidden="false" customHeight="false" outlineLevel="0" collapsed="false">
      <c r="A15" s="1" t="n">
        <v>4</v>
      </c>
      <c r="B15" s="3" t="n">
        <f aca="false">$B$7*(A15+1)</f>
        <v>7324218750</v>
      </c>
      <c r="C15" s="3" t="n">
        <f aca="false">-$F$1-SQRT($F$1*$F$1+2*B15/$B$5)</f>
        <v>31250</v>
      </c>
      <c r="D15" s="3" t="n">
        <f aca="false">($B$1+$B$1+$B$5*C15)*C15/2-SUM($D$11:D14)</f>
        <v>1464843750</v>
      </c>
      <c r="E15" s="7" t="n">
        <f aca="false">F14</f>
        <v>24653</v>
      </c>
      <c r="F15" s="7" t="n">
        <f aca="false">ROUNDDOWN(C15,0)</f>
        <v>31250</v>
      </c>
      <c r="G15" s="10" t="n">
        <f aca="false">F15-E15</f>
        <v>6597</v>
      </c>
      <c r="H15" s="11" t="n">
        <f aca="false">(($B$1+$B$5*E15)+($B$1+$B$5*F15))/2*(F15-E15)</f>
        <v>1464853954.5</v>
      </c>
      <c r="I15" s="11" t="n">
        <f aca="false">H15-$B$7</f>
        <v>10204.5</v>
      </c>
      <c r="J15" s="11" t="n">
        <f aca="false">ABS(H15-$B$7)</f>
        <v>10204.5</v>
      </c>
      <c r="K15" s="12" t="n">
        <f aca="false">L14</f>
        <v>24653</v>
      </c>
      <c r="L15" s="12" t="n">
        <f aca="false">ROUND(C15,0)</f>
        <v>31250</v>
      </c>
      <c r="M15" s="12" t="n">
        <f aca="false">L15-K15</f>
        <v>6597</v>
      </c>
      <c r="N15" s="13" t="n">
        <f aca="false">(($B$1+$B$5*K15)+($B$1+$B$5*L15))/2*(L15-K15)</f>
        <v>1464853954.5</v>
      </c>
      <c r="O15" s="13" t="n">
        <f aca="false">N15-$B$7</f>
        <v>10204.5</v>
      </c>
      <c r="P15" s="13" t="n">
        <f aca="false">ABS(N15-$B$7)</f>
        <v>10204.5</v>
      </c>
      <c r="Q15" s="14" t="n">
        <f aca="false">R14</f>
        <v>24654</v>
      </c>
      <c r="R15" s="14" t="n">
        <f aca="false">ROUNDUP(C15,0)</f>
        <v>31250</v>
      </c>
      <c r="S15" s="14" t="n">
        <f aca="false">R15-Q15</f>
        <v>6596</v>
      </c>
      <c r="T15" s="15" t="n">
        <f aca="false">(($B$1+$B$5*Q15)+($B$1+$B$5*R15))/2*(R15-Q15)</f>
        <v>1464628608</v>
      </c>
      <c r="U15" s="15" t="n">
        <f aca="false">T15-$B$7</f>
        <v>-215142</v>
      </c>
      <c r="V15" s="9" t="n">
        <f aca="false">ABS(T15-$B$7)</f>
        <v>215142</v>
      </c>
    </row>
    <row r="16" customFormat="false" ht="12.8" hidden="false" customHeight="false" outlineLevel="0" collapsed="false">
      <c r="A16" s="1" t="n">
        <v>5</v>
      </c>
      <c r="B16" s="3" t="n">
        <f aca="false">$B$7*(A16+1)</f>
        <v>8789062500</v>
      </c>
      <c r="C16" s="3" t="n">
        <f aca="false">-$F$1-SQRT($F$1*$F$1+2*B16/$B$5)</f>
        <v>38052.1880273354</v>
      </c>
      <c r="D16" s="3" t="n">
        <f aca="false">($B$1+$B$1+$B$5*C16)*C16/2-SUM($D$11:D15)</f>
        <v>1464843750</v>
      </c>
      <c r="E16" s="7" t="n">
        <f aca="false">F15</f>
        <v>31250</v>
      </c>
      <c r="F16" s="7" t="n">
        <f aca="false">ROUNDDOWN(C16,0)</f>
        <v>38052</v>
      </c>
      <c r="G16" s="10" t="n">
        <f aca="false">F16-E16</f>
        <v>6802</v>
      </c>
      <c r="H16" s="11" t="n">
        <f aca="false">(($B$1+$B$5*E16)+($B$1+$B$5*F16))/2*(F16-E16)</f>
        <v>1464803898</v>
      </c>
      <c r="I16" s="11" t="n">
        <f aca="false">H16-$B$7</f>
        <v>-39852</v>
      </c>
      <c r="J16" s="11" t="n">
        <f aca="false">ABS(H16-$B$7)</f>
        <v>39852</v>
      </c>
      <c r="K16" s="12" t="n">
        <f aca="false">L15</f>
        <v>31250</v>
      </c>
      <c r="L16" s="12" t="n">
        <f aca="false">ROUND(C16,0)</f>
        <v>38052</v>
      </c>
      <c r="M16" s="12" t="n">
        <f aca="false">L16-K16</f>
        <v>6802</v>
      </c>
      <c r="N16" s="13" t="n">
        <f aca="false">(($B$1+$B$5*K16)+($B$1+$B$5*L16))/2*(L16-K16)</f>
        <v>1464803898</v>
      </c>
      <c r="O16" s="13" t="n">
        <f aca="false">N16-$B$7</f>
        <v>-39852</v>
      </c>
      <c r="P16" s="13" t="n">
        <f aca="false">ABS(N16-$B$7)</f>
        <v>39852</v>
      </c>
      <c r="Q16" s="14" t="n">
        <f aca="false">R15</f>
        <v>31250</v>
      </c>
      <c r="R16" s="14" t="n">
        <f aca="false">ROUNDUP(C16,0)</f>
        <v>38053</v>
      </c>
      <c r="S16" s="14" t="n">
        <f aca="false">R16-Q16</f>
        <v>6803</v>
      </c>
      <c r="T16" s="15" t="n">
        <f aca="false">(($B$1+$B$5*Q16)+($B$1+$B$5*R16))/2*(R16-Q16)</f>
        <v>1465015845.5</v>
      </c>
      <c r="U16" s="15" t="n">
        <f aca="false">T16-$B$7</f>
        <v>172095.5</v>
      </c>
      <c r="V16" s="9" t="n">
        <f aca="false">ABS(T16-$B$7)</f>
        <v>172095.5</v>
      </c>
    </row>
    <row r="17" customFormat="false" ht="12.8" hidden="false" customHeight="false" outlineLevel="0" collapsed="false">
      <c r="A17" s="1" t="n">
        <v>6</v>
      </c>
      <c r="B17" s="3" t="n">
        <f aca="false">$B$7*(A17+1)</f>
        <v>10253906250</v>
      </c>
      <c r="C17" s="3" t="n">
        <f aca="false">-$F$1-SQRT($F$1*$F$1+2*B17/$B$5)</f>
        <v>45080.0461155625</v>
      </c>
      <c r="D17" s="3" t="n">
        <f aca="false">($B$1+$B$1+$B$5*C17)*C17/2-SUM($D$11:D16)</f>
        <v>1464843750</v>
      </c>
      <c r="E17" s="7" t="n">
        <f aca="false">F16</f>
        <v>38052</v>
      </c>
      <c r="F17" s="7" t="n">
        <f aca="false">ROUNDDOWN(C17,0)</f>
        <v>45080</v>
      </c>
      <c r="G17" s="10" t="n">
        <f aca="false">F17-E17</f>
        <v>7028</v>
      </c>
      <c r="H17" s="11" t="n">
        <f aca="false">(($B$1+$B$5*E17)+($B$1+$B$5*F17))/2*(F17-E17)</f>
        <v>1464874152</v>
      </c>
      <c r="I17" s="11" t="n">
        <f aca="false">H17-$B$7</f>
        <v>30402</v>
      </c>
      <c r="J17" s="11" t="n">
        <f aca="false">ABS(H17-$B$7)</f>
        <v>30402</v>
      </c>
      <c r="K17" s="12" t="n">
        <f aca="false">L16</f>
        <v>38052</v>
      </c>
      <c r="L17" s="12" t="n">
        <f aca="false">ROUND(C17,0)</f>
        <v>45080</v>
      </c>
      <c r="M17" s="12" t="n">
        <f aca="false">L17-K17</f>
        <v>7028</v>
      </c>
      <c r="N17" s="13" t="n">
        <f aca="false">(($B$1+$B$5*K17)+($B$1+$B$5*L17))/2*(L17-K17)</f>
        <v>1464874152</v>
      </c>
      <c r="O17" s="13" t="n">
        <f aca="false">N17-$B$7</f>
        <v>30402</v>
      </c>
      <c r="P17" s="13" t="n">
        <f aca="false">ABS(N17-$B$7)</f>
        <v>30402</v>
      </c>
      <c r="Q17" s="14" t="n">
        <f aca="false">R16</f>
        <v>38053</v>
      </c>
      <c r="R17" s="14" t="n">
        <f aca="false">ROUNDUP(C17,0)</f>
        <v>45081</v>
      </c>
      <c r="S17" s="14" t="n">
        <f aca="false">R17-Q17</f>
        <v>7028</v>
      </c>
      <c r="T17" s="15" t="n">
        <f aca="false">(($B$1+$B$5*Q17)+($B$1+$B$5*R17))/2*(R17-Q17)</f>
        <v>1464867124</v>
      </c>
      <c r="U17" s="15" t="n">
        <f aca="false">T17-$B$7</f>
        <v>23374</v>
      </c>
      <c r="V17" s="9" t="n">
        <f aca="false">ABS(T17-$B$7)</f>
        <v>23374</v>
      </c>
    </row>
    <row r="18" customFormat="false" ht="12.8" hidden="false" customHeight="false" outlineLevel="0" collapsed="false">
      <c r="A18" s="1" t="n">
        <v>7</v>
      </c>
      <c r="B18" s="3" t="n">
        <f aca="false">$B$7*(A18+1)</f>
        <v>11718750000</v>
      </c>
      <c r="C18" s="3" t="n">
        <f aca="false">-$F$1-SQRT($F$1*$F$1+2*B18/$B$5)</f>
        <v>52357.6462394763</v>
      </c>
      <c r="D18" s="3" t="n">
        <f aca="false">($B$1+$B$1+$B$5*C18)*C18/2-SUM($D$11:D17)</f>
        <v>1464843750</v>
      </c>
      <c r="E18" s="7" t="n">
        <f aca="false">F17</f>
        <v>45080</v>
      </c>
      <c r="F18" s="7" t="n">
        <f aca="false">ROUNDDOWN(C18,0)</f>
        <v>52357</v>
      </c>
      <c r="G18" s="10" t="n">
        <f aca="false">F18-E18</f>
        <v>7277</v>
      </c>
      <c r="H18" s="11" t="n">
        <f aca="false">(($B$1+$B$5*E18)+($B$1+$B$5*F18))/2*(F18-E18)</f>
        <v>1464725475.5</v>
      </c>
      <c r="I18" s="11" t="n">
        <f aca="false">H18-$B$7</f>
        <v>-118274.5</v>
      </c>
      <c r="J18" s="11" t="n">
        <f aca="false">ABS(H18-$B$7)</f>
        <v>118274.5</v>
      </c>
      <c r="K18" s="12" t="n">
        <f aca="false">L17</f>
        <v>45080</v>
      </c>
      <c r="L18" s="12" t="n">
        <f aca="false">ROUND(C18,0)</f>
        <v>52358</v>
      </c>
      <c r="M18" s="12" t="n">
        <f aca="false">L18-K18</f>
        <v>7278</v>
      </c>
      <c r="N18" s="13" t="n">
        <f aca="false">(($B$1+$B$5*K18)+($B$1+$B$5*L18))/2*(L18-K18)</f>
        <v>1464923118</v>
      </c>
      <c r="O18" s="13" t="n">
        <f aca="false">N18-$B$7</f>
        <v>79368</v>
      </c>
      <c r="P18" s="13" t="n">
        <f aca="false">ABS(N18-$B$7)</f>
        <v>79368</v>
      </c>
      <c r="Q18" s="14" t="n">
        <f aca="false">R17</f>
        <v>45081</v>
      </c>
      <c r="R18" s="14" t="n">
        <f aca="false">ROUNDUP(C18,0)</f>
        <v>52358</v>
      </c>
      <c r="S18" s="14" t="n">
        <f aca="false">R18-Q18</f>
        <v>7277</v>
      </c>
      <c r="T18" s="15" t="n">
        <f aca="false">(($B$1+$B$5*Q18)+($B$1+$B$5*R18))/2*(R18-Q18)</f>
        <v>1464718198.5</v>
      </c>
      <c r="U18" s="15" t="n">
        <f aca="false">T18-$B$7</f>
        <v>-125551.5</v>
      </c>
      <c r="V18" s="9" t="n">
        <f aca="false">ABS(T18-$B$7)</f>
        <v>125551.5</v>
      </c>
    </row>
    <row r="19" customFormat="false" ht="12.8" hidden="false" customHeight="false" outlineLevel="0" collapsed="false">
      <c r="A19" s="1" t="n">
        <v>8</v>
      </c>
      <c r="B19" s="3" t="n">
        <f aca="false">$B$7*(A19+1)</f>
        <v>13183593750</v>
      </c>
      <c r="C19" s="3" t="n">
        <f aca="false">-$F$1-SQRT($F$1*$F$1+2*B19/$B$5)</f>
        <v>59913.6709281806</v>
      </c>
      <c r="D19" s="3" t="n">
        <f aca="false">($B$1+$B$1+$B$5*C19)*C19/2-SUM($D$11:D18)</f>
        <v>1464843750</v>
      </c>
      <c r="E19" s="7" t="n">
        <f aca="false">F18</f>
        <v>52357</v>
      </c>
      <c r="F19" s="7" t="n">
        <f aca="false">ROUNDDOWN(C19,0)</f>
        <v>59913</v>
      </c>
      <c r="G19" s="10" t="n">
        <f aca="false">F19-E19</f>
        <v>7556</v>
      </c>
      <c r="H19" s="11" t="n">
        <f aca="false">(($B$1+$B$5*E19)+($B$1+$B$5*F19))/2*(F19-E19)</f>
        <v>1464843940</v>
      </c>
      <c r="I19" s="11" t="n">
        <f aca="false">H19-$B$7</f>
        <v>190</v>
      </c>
      <c r="J19" s="11" t="n">
        <f aca="false">ABS(H19-$B$7)</f>
        <v>190</v>
      </c>
      <c r="K19" s="12" t="n">
        <f aca="false">L18</f>
        <v>52358</v>
      </c>
      <c r="L19" s="12" t="n">
        <f aca="false">ROUND(C19,0)</f>
        <v>59914</v>
      </c>
      <c r="M19" s="12" t="n">
        <f aca="false">L19-K19</f>
        <v>7556</v>
      </c>
      <c r="N19" s="13" t="n">
        <f aca="false">(($B$1+$B$5*K19)+($B$1+$B$5*L19))/2*(L19-K19)</f>
        <v>1464836384</v>
      </c>
      <c r="O19" s="13" t="n">
        <f aca="false">N19-$B$7</f>
        <v>-7366</v>
      </c>
      <c r="P19" s="13" t="n">
        <f aca="false">ABS(N19-$B$7)</f>
        <v>7366</v>
      </c>
      <c r="Q19" s="14" t="n">
        <f aca="false">R18</f>
        <v>52358</v>
      </c>
      <c r="R19" s="14" t="n">
        <f aca="false">ROUNDUP(C19,0)</f>
        <v>59914</v>
      </c>
      <c r="S19" s="14" t="n">
        <f aca="false">R19-Q19</f>
        <v>7556</v>
      </c>
      <c r="T19" s="15" t="n">
        <f aca="false">(($B$1+$B$5*Q19)+($B$1+$B$5*R19))/2*(R19-Q19)</f>
        <v>1464836384</v>
      </c>
      <c r="U19" s="15" t="n">
        <f aca="false">T19-$B$7</f>
        <v>-7366</v>
      </c>
      <c r="V19" s="9" t="n">
        <f aca="false">ABS(T19-$B$7)</f>
        <v>7366</v>
      </c>
    </row>
    <row r="20" customFormat="false" ht="12.8" hidden="false" customHeight="false" outlineLevel="0" collapsed="false">
      <c r="A20" s="1" t="n">
        <v>9</v>
      </c>
      <c r="B20" s="3" t="n">
        <f aca="false">$B$7*(A20+1)</f>
        <v>14648437500</v>
      </c>
      <c r="C20" s="3" t="n">
        <f aca="false">-$F$1-SQRT($F$1*$F$1+2*B20/$B$5)</f>
        <v>67782.7532860844</v>
      </c>
      <c r="D20" s="3" t="n">
        <f aca="false">($B$1+$B$1+$B$5*C20)*C20/2-SUM($D$11:D19)</f>
        <v>1464843750</v>
      </c>
      <c r="E20" s="7" t="n">
        <f aca="false">F19</f>
        <v>59913</v>
      </c>
      <c r="F20" s="7" t="n">
        <f aca="false">ROUNDDOWN(C20,0)</f>
        <v>67782</v>
      </c>
      <c r="G20" s="10" t="n">
        <f aca="false">F20-E20</f>
        <v>7869</v>
      </c>
      <c r="H20" s="11" t="n">
        <f aca="false">(($B$1+$B$5*E20)+($B$1+$B$5*F20))/2*(F20-E20)</f>
        <v>1464834022.5</v>
      </c>
      <c r="I20" s="11" t="n">
        <f aca="false">H20-$B$7</f>
        <v>-9727.5</v>
      </c>
      <c r="J20" s="11" t="n">
        <f aca="false">ABS(H20-$B$7)</f>
        <v>9727.5</v>
      </c>
      <c r="K20" s="12" t="n">
        <f aca="false">L19</f>
        <v>59914</v>
      </c>
      <c r="L20" s="12" t="n">
        <f aca="false">ROUND(C20,0)</f>
        <v>67783</v>
      </c>
      <c r="M20" s="12" t="n">
        <f aca="false">L20-K20</f>
        <v>7869</v>
      </c>
      <c r="N20" s="13" t="n">
        <f aca="false">(($B$1+$B$5*K20)+($B$1+$B$5*L20))/2*(L20-K20)</f>
        <v>1464826153.5</v>
      </c>
      <c r="O20" s="13" t="n">
        <f aca="false">N20-$B$7</f>
        <v>-17596.5</v>
      </c>
      <c r="P20" s="13" t="n">
        <f aca="false">ABS(N20-$B$7)</f>
        <v>17596.5</v>
      </c>
      <c r="Q20" s="14" t="n">
        <f aca="false">R19</f>
        <v>59914</v>
      </c>
      <c r="R20" s="14" t="n">
        <f aca="false">ROUNDUP(C20,0)</f>
        <v>67783</v>
      </c>
      <c r="S20" s="14" t="n">
        <f aca="false">R20-Q20</f>
        <v>7869</v>
      </c>
      <c r="T20" s="15" t="n">
        <f aca="false">(($B$1+$B$5*Q20)+($B$1+$B$5*R20))/2*(R20-Q20)</f>
        <v>1464826153.5</v>
      </c>
      <c r="U20" s="15" t="n">
        <f aca="false">T20-$B$7</f>
        <v>-17596.5</v>
      </c>
      <c r="V20" s="9" t="n">
        <f aca="false">ABS(T20-$B$7)</f>
        <v>17596.5</v>
      </c>
    </row>
    <row r="21" customFormat="false" ht="12.8" hidden="false" customHeight="false" outlineLevel="0" collapsed="false">
      <c r="A21" s="1" t="n">
        <v>10</v>
      </c>
      <c r="B21" s="3" t="n">
        <f aca="false">$B$7*(A21+1)</f>
        <v>16113281250</v>
      </c>
      <c r="C21" s="3" t="n">
        <f aca="false">-$F$1-SQRT($F$1*$F$1+2*B21/$B$5)</f>
        <v>76007.3636615618</v>
      </c>
      <c r="D21" s="3" t="n">
        <f aca="false">($B$1+$B$1+$B$5*C21)*C21/2-SUM($D$11:D20)</f>
        <v>1464843750</v>
      </c>
      <c r="E21" s="7" t="n">
        <f aca="false">F20</f>
        <v>67782</v>
      </c>
      <c r="F21" s="7" t="n">
        <f aca="false">ROUNDDOWN(C21,0)</f>
        <v>76007</v>
      </c>
      <c r="G21" s="10" t="n">
        <f aca="false">F21-E21</f>
        <v>8225</v>
      </c>
      <c r="H21" s="11" t="n">
        <f aca="false">(($B$1+$B$5*E21)+($B$1+$B$5*F21))/2*(F21-E21)</f>
        <v>1464917737.5</v>
      </c>
      <c r="I21" s="11" t="n">
        <f aca="false">H21-$B$7</f>
        <v>73987.5</v>
      </c>
      <c r="J21" s="11" t="n">
        <f aca="false">ABS(H21-$B$7)</f>
        <v>73987.5</v>
      </c>
      <c r="K21" s="12" t="n">
        <f aca="false">L20</f>
        <v>67783</v>
      </c>
      <c r="L21" s="12" t="n">
        <f aca="false">ROUND(C21,0)</f>
        <v>76007</v>
      </c>
      <c r="M21" s="12" t="n">
        <f aca="false">L21-K21</f>
        <v>8224</v>
      </c>
      <c r="N21" s="13" t="n">
        <f aca="false">(($B$1+$B$5*K21)+($B$1+$B$5*L21))/2*(L21-K21)</f>
        <v>1464735520</v>
      </c>
      <c r="O21" s="13" t="n">
        <f aca="false">N21-$B$7</f>
        <v>-108230</v>
      </c>
      <c r="P21" s="13" t="n">
        <f aca="false">ABS(N21-$B$7)</f>
        <v>108230</v>
      </c>
      <c r="Q21" s="14" t="n">
        <f aca="false">R20</f>
        <v>67783</v>
      </c>
      <c r="R21" s="14" t="n">
        <f aca="false">ROUNDUP(C21,0)</f>
        <v>76008</v>
      </c>
      <c r="S21" s="14" t="n">
        <f aca="false">R21-Q21</f>
        <v>8225</v>
      </c>
      <c r="T21" s="15" t="n">
        <f aca="false">(($B$1+$B$5*Q21)+($B$1+$B$5*R21))/2*(R21-Q21)</f>
        <v>1464909512.5</v>
      </c>
      <c r="U21" s="15" t="n">
        <f aca="false">T21-$B$7</f>
        <v>65762.5</v>
      </c>
      <c r="V21" s="9" t="n">
        <f aca="false">ABS(T21-$B$7)</f>
        <v>65762.5</v>
      </c>
    </row>
    <row r="22" customFormat="false" ht="12.8" hidden="false" customHeight="false" outlineLevel="0" collapsed="false">
      <c r="A22" s="1" t="n">
        <v>11</v>
      </c>
      <c r="B22" s="3" t="n">
        <f aca="false">$B$7*(A22+1)</f>
        <v>17578125000</v>
      </c>
      <c r="C22" s="3" t="n">
        <f aca="false">-$F$1-SQRT($F$1*$F$1+2*B22/$B$5)</f>
        <v>84640.5430584631</v>
      </c>
      <c r="D22" s="3" t="n">
        <f aca="false">($B$1+$B$1+$B$5*C22)*C22/2-SUM($D$11:D21)</f>
        <v>1464843750</v>
      </c>
      <c r="E22" s="7" t="n">
        <f aca="false">F21</f>
        <v>76007</v>
      </c>
      <c r="F22" s="7" t="n">
        <f aca="false">ROUNDDOWN(C22,0)</f>
        <v>84640</v>
      </c>
      <c r="G22" s="10" t="n">
        <f aca="false">F22-E22</f>
        <v>8633</v>
      </c>
      <c r="H22" s="11" t="n">
        <f aca="false">(($B$1+$B$5*E22)+($B$1+$B$5*F22))/2*(F22-E22)</f>
        <v>1464817224.5</v>
      </c>
      <c r="I22" s="11" t="n">
        <f aca="false">H22-$B$7</f>
        <v>-26525.5</v>
      </c>
      <c r="J22" s="11" t="n">
        <f aca="false">ABS(H22-$B$7)</f>
        <v>26525.5</v>
      </c>
      <c r="K22" s="12" t="n">
        <f aca="false">L21</f>
        <v>76007</v>
      </c>
      <c r="L22" s="12" t="n">
        <f aca="false">ROUND(C22,0)</f>
        <v>84641</v>
      </c>
      <c r="M22" s="12" t="n">
        <f aca="false">L22-K22</f>
        <v>8634</v>
      </c>
      <c r="N22" s="13" t="n">
        <f aca="false">(($B$1+$B$5*K22)+($B$1+$B$5*L22))/2*(L22-K22)</f>
        <v>1464982584</v>
      </c>
      <c r="O22" s="13" t="n">
        <f aca="false">N22-$B$7</f>
        <v>138834</v>
      </c>
      <c r="P22" s="13" t="n">
        <f aca="false">ABS(N22-$B$7)</f>
        <v>138834</v>
      </c>
      <c r="Q22" s="14" t="n">
        <f aca="false">R21</f>
        <v>76008</v>
      </c>
      <c r="R22" s="14" t="n">
        <f aca="false">ROUNDUP(C22,0)</f>
        <v>84641</v>
      </c>
      <c r="S22" s="14" t="n">
        <f aca="false">R22-Q22</f>
        <v>8633</v>
      </c>
      <c r="T22" s="15" t="n">
        <f aca="false">(($B$1+$B$5*Q22)+($B$1+$B$5*R22))/2*(R22-Q22)</f>
        <v>1464808591.5</v>
      </c>
      <c r="U22" s="15" t="n">
        <f aca="false">T22-$B$7</f>
        <v>-35158.5</v>
      </c>
      <c r="V22" s="9" t="n">
        <f aca="false">ABS(T22-$B$7)</f>
        <v>35158.5</v>
      </c>
    </row>
    <row r="23" customFormat="false" ht="12.8" hidden="false" customHeight="false" outlineLevel="0" collapsed="false">
      <c r="A23" s="1" t="n">
        <v>12</v>
      </c>
      <c r="B23" s="3" t="n">
        <f aca="false">$B$7*(A23+1)</f>
        <v>19042968750</v>
      </c>
      <c r="C23" s="3" t="n">
        <f aca="false">-$F$1-SQRT($F$1*$F$1+2*B23/$B$5)</f>
        <v>93750</v>
      </c>
      <c r="D23" s="3" t="n">
        <f aca="false">($B$1+$B$1+$B$5*C23)*C23/2-SUM($D$11:D22)</f>
        <v>1464843750</v>
      </c>
      <c r="E23" s="7" t="n">
        <f aca="false">F22</f>
        <v>84640</v>
      </c>
      <c r="F23" s="7" t="n">
        <f aca="false">ROUNDDOWN(C23,0)</f>
        <v>93750</v>
      </c>
      <c r="G23" s="10" t="n">
        <f aca="false">F23-E23</f>
        <v>9110</v>
      </c>
      <c r="H23" s="11" t="n">
        <f aca="false">(($B$1+$B$5*E23)+($B$1+$B$5*F23))/2*(F23-E23)</f>
        <v>1464933550</v>
      </c>
      <c r="I23" s="11" t="n">
        <f aca="false">H23-$B$7</f>
        <v>89800</v>
      </c>
      <c r="J23" s="11" t="n">
        <f aca="false">ABS(H23-$B$7)</f>
        <v>89800</v>
      </c>
      <c r="K23" s="12" t="n">
        <f aca="false">L22</f>
        <v>84641</v>
      </c>
      <c r="L23" s="12" t="n">
        <f aca="false">ROUND(C23,0)</f>
        <v>93750</v>
      </c>
      <c r="M23" s="12" t="n">
        <f aca="false">L23-K23</f>
        <v>9109</v>
      </c>
      <c r="N23" s="13" t="n">
        <f aca="false">(($B$1+$B$5*K23)+($B$1+$B$5*L23))/2*(L23-K23)</f>
        <v>1464768190.5</v>
      </c>
      <c r="O23" s="13" t="n">
        <f aca="false">N23-$B$7</f>
        <v>-75559.5</v>
      </c>
      <c r="P23" s="13" t="n">
        <f aca="false">ABS(N23-$B$7)</f>
        <v>75559.5</v>
      </c>
      <c r="Q23" s="14" t="n">
        <f aca="false">R22</f>
        <v>84641</v>
      </c>
      <c r="R23" s="14" t="n">
        <f aca="false">ROUNDUP(C23,0)</f>
        <v>93750</v>
      </c>
      <c r="S23" s="14" t="n">
        <f aca="false">R23-Q23</f>
        <v>9109</v>
      </c>
      <c r="T23" s="15" t="n">
        <f aca="false">(($B$1+$B$5*Q23)+($B$1+$B$5*R23))/2*(R23-Q23)</f>
        <v>1464768190.5</v>
      </c>
      <c r="U23" s="15" t="n">
        <f aca="false">T23-$B$7</f>
        <v>-75559.5</v>
      </c>
      <c r="V23" s="9" t="n">
        <f aca="false">ABS(T23-$B$7)</f>
        <v>75559.5</v>
      </c>
    </row>
    <row r="24" customFormat="false" ht="12.8" hidden="false" customHeight="false" outlineLevel="0" collapsed="false">
      <c r="A24" s="1" t="n">
        <v>13</v>
      </c>
      <c r="B24" s="3" t="n">
        <f aca="false">$B$7*(A24+1)</f>
        <v>20507812500</v>
      </c>
      <c r="C24" s="3" t="n">
        <f aca="false">-$F$1-SQRT($F$1*$F$1+2*B24/$B$5)</f>
        <v>103424.507505518</v>
      </c>
      <c r="D24" s="3" t="n">
        <f aca="false">($B$1+$B$1+$B$5*C24)*C24/2-SUM($D$11:D23)</f>
        <v>1464843750</v>
      </c>
      <c r="E24" s="7" t="n">
        <f aca="false">F23</f>
        <v>93750</v>
      </c>
      <c r="F24" s="7" t="n">
        <f aca="false">ROUNDDOWN(C24,0)</f>
        <v>103424</v>
      </c>
      <c r="G24" s="10" t="n">
        <f aca="false">F24-E24</f>
        <v>9674</v>
      </c>
      <c r="H24" s="11" t="n">
        <f aca="false">(($B$1+$B$5*E24)+($B$1+$B$5*F24))/2*(F24-E24)</f>
        <v>1464769362</v>
      </c>
      <c r="I24" s="11" t="n">
        <f aca="false">H24-$B$7</f>
        <v>-74388</v>
      </c>
      <c r="J24" s="11" t="n">
        <f aca="false">ABS(H24-$B$7)</f>
        <v>74388</v>
      </c>
      <c r="K24" s="12" t="n">
        <f aca="false">L23</f>
        <v>93750</v>
      </c>
      <c r="L24" s="12" t="n">
        <f aca="false">ROUND(C24,0)</f>
        <v>103425</v>
      </c>
      <c r="M24" s="12" t="n">
        <f aca="false">L24-K24</f>
        <v>9675</v>
      </c>
      <c r="N24" s="13" t="n">
        <f aca="false">(($B$1+$B$5*K24)+($B$1+$B$5*L24))/2*(L24-K24)</f>
        <v>1464915937.5</v>
      </c>
      <c r="O24" s="13" t="n">
        <f aca="false">N24-$B$7</f>
        <v>72187.5</v>
      </c>
      <c r="P24" s="13" t="n">
        <f aca="false">ABS(N24-$B$7)</f>
        <v>72187.5</v>
      </c>
      <c r="Q24" s="14" t="n">
        <f aca="false">R23</f>
        <v>93750</v>
      </c>
      <c r="R24" s="14" t="n">
        <f aca="false">ROUNDUP(C24,0)</f>
        <v>103425</v>
      </c>
      <c r="S24" s="14" t="n">
        <f aca="false">R24-Q24</f>
        <v>9675</v>
      </c>
      <c r="T24" s="15" t="n">
        <f aca="false">(($B$1+$B$5*Q24)+($B$1+$B$5*R24))/2*(R24-Q24)</f>
        <v>1464915937.5</v>
      </c>
      <c r="U24" s="15" t="n">
        <f aca="false">T24-$B$7</f>
        <v>72187.5</v>
      </c>
      <c r="V24" s="9" t="n">
        <f aca="false">ABS(T24-$B$7)</f>
        <v>72187.5</v>
      </c>
    </row>
    <row r="25" customFormat="false" ht="12.8" hidden="false" customHeight="false" outlineLevel="0" collapsed="false">
      <c r="A25" s="1" t="n">
        <v>14</v>
      </c>
      <c r="B25" s="3" t="n">
        <f aca="false">$B$7*(A25+1)</f>
        <v>21972656250</v>
      </c>
      <c r="C25" s="3" t="n">
        <f aca="false">-$F$1-SQRT($F$1*$F$1+2*B25/$B$5)</f>
        <v>113784.408014354</v>
      </c>
      <c r="D25" s="3" t="n">
        <f aca="false">($B$1+$B$1+$B$5*C25)*C25/2-SUM($D$11:D24)</f>
        <v>1464843750</v>
      </c>
      <c r="E25" s="7" t="n">
        <f aca="false">F24</f>
        <v>103424</v>
      </c>
      <c r="F25" s="7" t="n">
        <f aca="false">ROUNDDOWN(C25,0)</f>
        <v>113784</v>
      </c>
      <c r="G25" s="10" t="n">
        <f aca="false">F25-E25</f>
        <v>10360</v>
      </c>
      <c r="H25" s="11" t="n">
        <f aca="false">(($B$1+$B$5*E25)+($B$1+$B$5*F25))/2*(F25-E25)</f>
        <v>1464862560</v>
      </c>
      <c r="I25" s="11" t="n">
        <f aca="false">H25-$B$7</f>
        <v>18810</v>
      </c>
      <c r="J25" s="11" t="n">
        <f aca="false">ABS(H25-$B$7)</f>
        <v>18810</v>
      </c>
      <c r="K25" s="12" t="n">
        <f aca="false">L24</f>
        <v>103425</v>
      </c>
      <c r="L25" s="12" t="n">
        <f aca="false">ROUND(C25,0)</f>
        <v>113784</v>
      </c>
      <c r="M25" s="12" t="n">
        <f aca="false">L25-K25</f>
        <v>10359</v>
      </c>
      <c r="N25" s="13" t="n">
        <f aca="false">(($B$1+$B$5*K25)+($B$1+$B$5*L25))/2*(L25-K25)</f>
        <v>1464715984.5</v>
      </c>
      <c r="O25" s="13" t="n">
        <f aca="false">N25-$B$7</f>
        <v>-127765.5</v>
      </c>
      <c r="P25" s="13" t="n">
        <f aca="false">ABS(N25-$B$7)</f>
        <v>127765.5</v>
      </c>
      <c r="Q25" s="14" t="n">
        <f aca="false">R24</f>
        <v>103425</v>
      </c>
      <c r="R25" s="14" t="n">
        <f aca="false">ROUNDUP(C25,0)</f>
        <v>113785</v>
      </c>
      <c r="S25" s="14" t="n">
        <f aca="false">R25-Q25</f>
        <v>10360</v>
      </c>
      <c r="T25" s="15" t="n">
        <f aca="false">(($B$1+$B$5*Q25)+($B$1+$B$5*R25))/2*(R25-Q25)</f>
        <v>1464852200</v>
      </c>
      <c r="U25" s="15" t="n">
        <f aca="false">T25-$B$7</f>
        <v>8450</v>
      </c>
      <c r="V25" s="9" t="n">
        <f aca="false">ABS(T25-$B$7)</f>
        <v>8450</v>
      </c>
    </row>
    <row r="26" customFormat="false" ht="12.8" hidden="false" customHeight="false" outlineLevel="0" collapsed="false">
      <c r="A26" s="1" t="n">
        <v>15</v>
      </c>
      <c r="B26" s="3" t="n">
        <f aca="false">$B$7*(A26+1)</f>
        <v>23437500000</v>
      </c>
      <c r="C26" s="3" t="n">
        <f aca="false">-$F$1-SQRT($F$1*$F$1+2*B26/$B$5)</f>
        <v>125000</v>
      </c>
      <c r="D26" s="3" t="n">
        <f aca="false">($B$1+$B$1+$B$5*C26)*C26/2-SUM($D$11:D25)</f>
        <v>1464843750</v>
      </c>
      <c r="E26" s="7" t="n">
        <f aca="false">F25</f>
        <v>113784</v>
      </c>
      <c r="F26" s="7" t="n">
        <f aca="false">ROUNDDOWN(C26,0)</f>
        <v>125000</v>
      </c>
      <c r="G26" s="10" t="n">
        <f aca="false">F26-E26</f>
        <v>11216</v>
      </c>
      <c r="H26" s="11" t="n">
        <f aca="false">(($B$1+$B$5*E26)+($B$1+$B$5*F26))/2*(F26-E26)</f>
        <v>1464899328</v>
      </c>
      <c r="I26" s="11" t="n">
        <f aca="false">H26-$B$7</f>
        <v>55578</v>
      </c>
      <c r="J26" s="11" t="n">
        <f aca="false">ABS(H26-$B$7)</f>
        <v>55578</v>
      </c>
      <c r="K26" s="12" t="n">
        <f aca="false">L25</f>
        <v>113784</v>
      </c>
      <c r="L26" s="12" t="n">
        <f aca="false">ROUND(C26,0)</f>
        <v>125000</v>
      </c>
      <c r="M26" s="12" t="n">
        <f aca="false">L26-K26</f>
        <v>11216</v>
      </c>
      <c r="N26" s="13" t="n">
        <f aca="false">(($B$1+$B$5*K26)+($B$1+$B$5*L26))/2*(L26-K26)</f>
        <v>1464899328</v>
      </c>
      <c r="O26" s="13" t="n">
        <f aca="false">N26-$B$7</f>
        <v>55578</v>
      </c>
      <c r="P26" s="13" t="n">
        <f aca="false">ABS(N26-$B$7)</f>
        <v>55578</v>
      </c>
      <c r="Q26" s="14" t="n">
        <f aca="false">R25</f>
        <v>113785</v>
      </c>
      <c r="R26" s="14" t="n">
        <f aca="false">ROUNDUP(C26,0)</f>
        <v>125000</v>
      </c>
      <c r="S26" s="14" t="n">
        <f aca="false">R26-Q26</f>
        <v>11215</v>
      </c>
      <c r="T26" s="15" t="n">
        <f aca="false">(($B$1+$B$5*Q26)+($B$1+$B$5*R26))/2*(R26-Q26)</f>
        <v>1464763112.5</v>
      </c>
      <c r="U26" s="15" t="n">
        <f aca="false">T26-$B$7</f>
        <v>-80637.5</v>
      </c>
      <c r="V26" s="9" t="n">
        <f aca="false">ABS(T26-$B$7)</f>
        <v>80637.5</v>
      </c>
    </row>
    <row r="27" customFormat="false" ht="12.8" hidden="false" customHeight="false" outlineLevel="0" collapsed="false">
      <c r="A27" s="1"/>
      <c r="B27" s="1"/>
      <c r="C27" s="1"/>
      <c r="D27" s="1"/>
      <c r="F27" s="1"/>
      <c r="G27" s="1"/>
    </row>
    <row r="28" customFormat="false" ht="12.8" hidden="false" customHeight="false" outlineLevel="0" collapsed="false">
      <c r="A28" s="1"/>
      <c r="B28" s="1"/>
      <c r="C28" s="1"/>
      <c r="D28" s="1"/>
      <c r="E28" s="1"/>
      <c r="F28" s="1"/>
      <c r="G28" s="1"/>
      <c r="I28" s="16" t="s">
        <v>14</v>
      </c>
      <c r="J28" s="17" t="n">
        <f aca="false">SUM(J11:J26)</f>
        <v>1204576</v>
      </c>
      <c r="O28" s="16" t="s">
        <v>14</v>
      </c>
      <c r="P28" s="17" t="n">
        <f aca="false">SUM(P11:P26)</f>
        <v>1057761</v>
      </c>
      <c r="U28" s="16" t="s">
        <v>14</v>
      </c>
      <c r="V28" s="17" t="n">
        <f aca="false">SUM(V11:V26)</f>
        <v>1452995</v>
      </c>
    </row>
    <row r="30" customFormat="false" ht="12.8" hidden="false" customHeight="false" outlineLevel="0" collapsed="false">
      <c r="A30" s="18" t="s">
        <v>14</v>
      </c>
      <c r="B30" s="18" t="s">
        <v>15</v>
      </c>
    </row>
    <row r="31" customFormat="false" ht="12.8" hidden="false" customHeight="false" outlineLevel="0" collapsed="false">
      <c r="A31" s="18" t="s">
        <v>5</v>
      </c>
      <c r="B31" s="19" t="n">
        <f aca="false">J28</f>
        <v>1204576</v>
      </c>
    </row>
    <row r="32" customFormat="false" ht="12.8" hidden="false" customHeight="false" outlineLevel="0" collapsed="false">
      <c r="A32" s="18" t="s">
        <v>6</v>
      </c>
      <c r="B32" s="19" t="n">
        <f aca="false">P28</f>
        <v>1057761</v>
      </c>
    </row>
    <row r="33" customFormat="false" ht="12.8" hidden="false" customHeight="false" outlineLevel="0" collapsed="false">
      <c r="A33" s="18" t="s">
        <v>7</v>
      </c>
      <c r="B33" s="19" t="n">
        <f aca="false">V28</f>
        <v>1452995</v>
      </c>
    </row>
  </sheetData>
  <mergeCells count="3">
    <mergeCell ref="E9:J9"/>
    <mergeCell ref="K9:P9"/>
    <mergeCell ref="Q9:V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LibreOffice/5.0.6.3$Windows_X86_64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2018-01-01T15:07:02Z</dcterms:created>
  <dc:language>de-AT</dc:language>
  <dcterms:modified xsi:type="dcterms:W3CDTF">2018-01-03T09:42:41Z</dcterms:modified>
  <cp:revision>29</cp:revision>
</cp:coreProperties>
</file>