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Microsoft Excel/Microsoft Excel PAT/"/>
    </mc:Choice>
  </mc:AlternateContent>
  <xr:revisionPtr revIDLastSave="87" documentId="8_{5E8DF975-95BF-4DDA-9788-04EF6187272D}" xr6:coauthVersionLast="47" xr6:coauthVersionMax="47" xr10:uidLastSave="{0D93F02D-EB11-41E4-8CF9-BDD8F115FCB3}"/>
  <bookViews>
    <workbookView xWindow="-110" yWindow="-110" windowWidth="25820" windowHeight="15500" xr2:uid="{00000000-000D-0000-FFFF-FFFF00000000}"/>
  </bookViews>
  <sheets>
    <sheet name="June" sheetId="1" r:id="rId1"/>
    <sheet name="July" sheetId="7" r:id="rId2"/>
    <sheet name="August" sheetId="8" r:id="rId3"/>
    <sheet name="Report" sheetId="4" r:id="rId4"/>
    <sheet name="Email" sheetId="9" r:id="rId5"/>
    <sheet name="Contact" sheetId="10" r:id="rId6"/>
    <sheet name="Meeting" sheetId="11" r:id="rId7"/>
    <sheet name="Folder" sheetId="12" r:id="rId8"/>
    <sheet name="Sort and Filter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15" i="4"/>
  <c r="B14" i="4"/>
  <c r="B12" i="4"/>
  <c r="H8" i="4"/>
  <c r="H7" i="4"/>
  <c r="H5" i="4"/>
  <c r="H6" i="4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6" i="8" s="1"/>
  <c r="H10" i="8"/>
  <c r="G24" i="8"/>
  <c r="C24" i="8"/>
  <c r="D7" i="4" s="1"/>
  <c r="D24" i="8"/>
  <c r="E24" i="8"/>
  <c r="F24" i="8"/>
  <c r="B24" i="8"/>
  <c r="C7" i="4" s="1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10" i="7"/>
  <c r="C24" i="7"/>
  <c r="D6" i="4" s="1"/>
  <c r="D24" i="7"/>
  <c r="E24" i="7"/>
  <c r="F24" i="7"/>
  <c r="G24" i="7"/>
  <c r="G6" i="4" s="1"/>
  <c r="B24" i="7"/>
  <c r="H2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10" i="1"/>
  <c r="C24" i="1"/>
  <c r="D5" i="4" s="1"/>
  <c r="D24" i="1"/>
  <c r="E24" i="1"/>
  <c r="F24" i="1"/>
  <c r="F5" i="4" s="1"/>
  <c r="G24" i="1"/>
  <c r="G5" i="4" s="1"/>
  <c r="B24" i="1"/>
  <c r="C5" i="4" s="1"/>
  <c r="C11" i="8"/>
  <c r="C12" i="8"/>
  <c r="C13" i="8"/>
  <c r="C14" i="8"/>
  <c r="C15" i="8"/>
  <c r="C16" i="8"/>
  <c r="C17" i="8"/>
  <c r="C18" i="8"/>
  <c r="C19" i="8"/>
  <c r="C10" i="8"/>
  <c r="C11" i="7"/>
  <c r="C12" i="7"/>
  <c r="C13" i="7"/>
  <c r="C14" i="7"/>
  <c r="C15" i="7"/>
  <c r="C16" i="7"/>
  <c r="C17" i="7"/>
  <c r="C18" i="7"/>
  <c r="C19" i="7"/>
  <c r="C10" i="7"/>
  <c r="C11" i="1"/>
  <c r="C12" i="1"/>
  <c r="C13" i="1"/>
  <c r="C14" i="1"/>
  <c r="C15" i="1"/>
  <c r="C16" i="1"/>
  <c r="C17" i="1"/>
  <c r="C18" i="1"/>
  <c r="C19" i="1"/>
  <c r="C10" i="1"/>
  <c r="H26" i="7"/>
  <c r="H26" i="1"/>
  <c r="H9" i="4"/>
  <c r="H10" i="4" s="1"/>
  <c r="E5" i="4"/>
  <c r="B5" i="4"/>
  <c r="G7" i="4"/>
  <c r="F7" i="4"/>
  <c r="F6" i="4"/>
  <c r="E7" i="4"/>
  <c r="E6" i="4"/>
  <c r="C6" i="4"/>
  <c r="B7" i="4"/>
  <c r="B6" i="4"/>
</calcChain>
</file>

<file path=xl/sharedStrings.xml><?xml version="1.0" encoding="utf-8"?>
<sst xmlns="http://schemas.openxmlformats.org/spreadsheetml/2006/main" count="80" uniqueCount="33">
  <si>
    <t>CraftySouls Inc.</t>
  </si>
  <si>
    <t>Travel Expense Form</t>
  </si>
  <si>
    <t>Employee Name:</t>
  </si>
  <si>
    <t>Louise Jones</t>
  </si>
  <si>
    <t>Position:</t>
  </si>
  <si>
    <t>Eau Claire Branch Manager</t>
  </si>
  <si>
    <t>From:</t>
  </si>
  <si>
    <t>To:</t>
  </si>
  <si>
    <t>Date</t>
  </si>
  <si>
    <t>Miles 
Traveled</t>
  </si>
  <si>
    <t>Mileage 
Reimbursement</t>
  </si>
  <si>
    <t>Accommodations</t>
  </si>
  <si>
    <t>Meals</t>
  </si>
  <si>
    <t>Entertainment</t>
  </si>
  <si>
    <t>Other</t>
  </si>
  <si>
    <t>Total</t>
  </si>
  <si>
    <t>Subtract Advances</t>
  </si>
  <si>
    <t>Mileage Reimbursement Rate:</t>
  </si>
  <si>
    <t>Summer Expense Report - Louise Jones</t>
  </si>
  <si>
    <t>Accom.</t>
  </si>
  <si>
    <t>Mileage
Reimbursement</t>
  </si>
  <si>
    <t>Entertain.</t>
  </si>
  <si>
    <t>June</t>
  </si>
  <si>
    <t>July</t>
  </si>
  <si>
    <t>August</t>
  </si>
  <si>
    <t>Subtotal</t>
  </si>
  <si>
    <t>Less Advances</t>
  </si>
  <si>
    <t>Total Expenses</t>
  </si>
  <si>
    <t>Average Accommodation</t>
  </si>
  <si>
    <t>Average Miles Traveled</t>
  </si>
  <si>
    <t>Minimum Accommodation</t>
  </si>
  <si>
    <t>Maximum Meals</t>
  </si>
  <si>
    <t>Gunnar Forcier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</si>
</sst>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6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22"/>
      <color theme="1"/>
      <name val="Gill Sans MT"/>
      <family val="2"/>
      <scheme val="minor"/>
    </font>
    <font>
      <sz val="18"/>
      <color theme="1"/>
      <name val="Gill Sans MT"/>
      <family val="2"/>
      <scheme val="minor"/>
    </font>
    <font>
      <b/>
      <sz val="10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44" fontId="2" fillId="0" borderId="0" xfId="1" applyFont="1" applyAlignment="1">
      <alignment horizontal="right"/>
    </xf>
    <xf numFmtId="164" fontId="0" fillId="0" borderId="2" xfId="0" applyNumberFormat="1" applyBorder="1"/>
    <xf numFmtId="164" fontId="0" fillId="0" borderId="1" xfId="0" applyNumberFormat="1" applyBorder="1"/>
    <xf numFmtId="0" fontId="2" fillId="0" borderId="0" xfId="0" applyFont="1" applyAlignment="1">
      <alignment horizontal="right"/>
    </xf>
    <xf numFmtId="0" fontId="0" fillId="0" borderId="0" xfId="0" applyBorder="1"/>
    <xf numFmtId="0" fontId="2" fillId="0" borderId="3" xfId="0" applyFont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44" fontId="0" fillId="0" borderId="3" xfId="0" applyNumberFormat="1" applyBorder="1"/>
    <xf numFmtId="0" fontId="0" fillId="0" borderId="0" xfId="0" applyAlignment="1">
      <alignment horizontal="left"/>
    </xf>
    <xf numFmtId="44" fontId="0" fillId="0" borderId="0" xfId="0" applyNumberFormat="1"/>
    <xf numFmtId="44" fontId="2" fillId="0" borderId="0" xfId="1" applyFont="1"/>
    <xf numFmtId="1" fontId="0" fillId="0" borderId="3" xfId="1" applyNumberFormat="1" applyFont="1" applyBorder="1"/>
    <xf numFmtId="0" fontId="2" fillId="2" borderId="3" xfId="0" applyFont="1" applyFill="1" applyBorder="1" applyAlignment="1">
      <alignment horizontal="center" wrapText="1"/>
    </xf>
    <xf numFmtId="1" fontId="0" fillId="0" borderId="0" xfId="0" applyNumberFormat="1"/>
    <xf numFmtId="1" fontId="0" fillId="0" borderId="3" xfId="1" applyNumberFormat="1" applyFont="1" applyBorder="1" applyAlignment="1">
      <alignment horizontal="right"/>
    </xf>
    <xf numFmtId="44" fontId="0" fillId="0" borderId="3" xfId="1" applyNumberFormat="1" applyFont="1" applyBorder="1"/>
    <xf numFmtId="1" fontId="0" fillId="0" borderId="0" xfId="1" applyNumberFormat="1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" fontId="0" fillId="0" borderId="3" xfId="0" applyNumberFormat="1" applyBorder="1"/>
    <xf numFmtId="0" fontId="0" fillId="0" borderId="3" xfId="1" applyNumberFormat="1" applyFont="1" applyBorder="1"/>
    <xf numFmtId="14" fontId="0" fillId="0" borderId="3" xfId="0" applyNumberFormat="1" applyBorder="1"/>
    <xf numFmtId="44" fontId="5" fillId="0" borderId="3" xfId="0" applyNumberFormat="1" applyFont="1" applyBorder="1" applyAlignment="1">
      <alignment horizontal="center" wrapText="1"/>
    </xf>
    <xf numFmtId="44" fontId="5" fillId="0" borderId="3" xfId="0" applyNumberFormat="1" applyFont="1" applyBorder="1" applyAlignment="1">
      <alignment horizontal="center"/>
    </xf>
    <xf numFmtId="44" fontId="0" fillId="0" borderId="3" xfId="1" applyNumberFormat="1" applyFont="1" applyBorder="1" applyAlignment="1">
      <alignment horizontal="center"/>
    </xf>
    <xf numFmtId="44" fontId="0" fillId="0" borderId="3" xfId="1" applyNumberFormat="1" applyFont="1" applyBorder="1" applyAlignment="1">
      <alignment horizontal="right"/>
    </xf>
    <xf numFmtId="0" fontId="0" fillId="0" borderId="3" xfId="1" applyNumberFormat="1" applyFont="1" applyBorder="1" applyAlignment="1">
      <alignment horizontal="center"/>
    </xf>
    <xf numFmtId="0" fontId="0" fillId="0" borderId="3" xfId="1" applyNumberFormat="1" applyFont="1" applyBorder="1" applyAlignment="1">
      <alignment horizontal="right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2" applyAlignment="1">
      <alignment horizontal="center"/>
    </xf>
  </cellXfs>
  <cellStyles count="3">
    <cellStyle name="60% - Accent6" xfId="2" builtinId="52"/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Expense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Report!$A$5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A8-4681-88C2-8A6C3C3456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A8-4681-88C2-8A6C3C3456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A8-4681-88C2-8A6C3C3456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A8-4681-88C2-8A6C3C3456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A8-4681-88C2-8A6C3C3456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A8-4681-88C2-8A6C3C3456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A8-4681-88C2-8A6C3C3456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Report!$B$4:$H$4</c:f>
              <c:strCache>
                <c:ptCount val="7"/>
                <c:pt idx="0">
                  <c:v>Accom.</c:v>
                </c:pt>
                <c:pt idx="1">
                  <c:v>Miles 
Traveled</c:v>
                </c:pt>
                <c:pt idx="2">
                  <c:v>Mileage
Reimbursement</c:v>
                </c:pt>
                <c:pt idx="3">
                  <c:v>Meals</c:v>
                </c:pt>
                <c:pt idx="4">
                  <c:v>Entertain.</c:v>
                </c:pt>
                <c:pt idx="5">
                  <c:v>Other</c:v>
                </c:pt>
                <c:pt idx="6">
                  <c:v>Total</c:v>
                </c:pt>
              </c:strCache>
            </c:strRef>
          </c:cat>
          <c:val>
            <c:numRef>
              <c:f>Report!$B$5:$H$5</c:f>
              <c:numCache>
                <c:formatCode>0</c:formatCode>
                <c:ptCount val="7"/>
                <c:pt idx="0" formatCode="_(&quot;$&quot;* #,##0.00_);_(&quot;$&quot;* \(#,##0.00\);_(&quot;$&quot;* &quot;-&quot;??_);_(@_)">
                  <c:v>2095</c:v>
                </c:pt>
                <c:pt idx="1">
                  <c:v>536</c:v>
                </c:pt>
                <c:pt idx="2" formatCode="_(&quot;$&quot;* #,##0.00_);_(&quot;$&quot;* \(#,##0.00\);_(&quot;$&quot;* &quot;-&quot;??_);_(@_)">
                  <c:v>134</c:v>
                </c:pt>
                <c:pt idx="3" formatCode="_(&quot;$&quot;* #,##0.00_);_(&quot;$&quot;* \(#,##0.00\);_(&quot;$&quot;* &quot;-&quot;??_);_(@_)">
                  <c:v>640</c:v>
                </c:pt>
                <c:pt idx="4" formatCode="_(&quot;$&quot;* #,##0.00_);_(&quot;$&quot;* \(#,##0.00\);_(&quot;$&quot;* &quot;-&quot;??_);_(@_)">
                  <c:v>152</c:v>
                </c:pt>
                <c:pt idx="5" formatCode="_(&quot;$&quot;* #,##0.00_);_(&quot;$&quot;* \(#,##0.00\);_(&quot;$&quot;* &quot;-&quot;??_);_(@_)">
                  <c:v>77</c:v>
                </c:pt>
                <c:pt idx="6" formatCode="_(&quot;$&quot;* #,##0.00_);_(&quot;$&quot;* \(#,##0.00\);_(&quot;$&quot;* &quot;-&quot;??_);_(@_)">
                  <c:v>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5-448B-BB5D-965B572F6A5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Report!$A$6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09A8-4681-88C2-8A6C3C34569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09A8-4681-88C2-8A6C3C34569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09A8-4681-88C2-8A6C3C34569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09A8-4681-88C2-8A6C3C34569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09A8-4681-88C2-8A6C3C34569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9-09A8-4681-88C2-8A6C3C34569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B-09A8-4681-88C2-8A6C3C345698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Report!$B$4:$H$4</c15:sqref>
                        </c15:formulaRef>
                      </c:ext>
                    </c:extLst>
                    <c:strCache>
                      <c:ptCount val="7"/>
                      <c:pt idx="0">
                        <c:v>Accom.</c:v>
                      </c:pt>
                      <c:pt idx="1">
                        <c:v>Miles 
Traveled</c:v>
                      </c:pt>
                      <c:pt idx="2">
                        <c:v>Mileage
Reimbursement</c:v>
                      </c:pt>
                      <c:pt idx="3">
                        <c:v>Meals</c:v>
                      </c:pt>
                      <c:pt idx="4">
                        <c:v>Entertain.</c:v>
                      </c:pt>
                      <c:pt idx="5">
                        <c:v>Other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Report!$B$6:$H$6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 formatCode="_(&quot;$&quot;* #,##0.00_);_(&quot;$&quot;* \(#,##0.00\);_(&quot;$&quot;* &quot;-&quot;??_);_(@_)">
                        <c:v>1695</c:v>
                      </c:pt>
                      <c:pt idx="1">
                        <c:v>677</c:v>
                      </c:pt>
                      <c:pt idx="2" formatCode="_(&quot;$&quot;* #,##0.00_);_(&quot;$&quot;* \(#,##0.00\);_(&quot;$&quot;* &quot;-&quot;??_);_(@_)">
                        <c:v>169.25</c:v>
                      </c:pt>
                      <c:pt idx="3" formatCode="_(&quot;$&quot;* #,##0.00_);_(&quot;$&quot;* \(#,##0.00\);_(&quot;$&quot;* &quot;-&quot;??_);_(@_)">
                        <c:v>629</c:v>
                      </c:pt>
                      <c:pt idx="4" formatCode="_(&quot;$&quot;* #,##0.00_);_(&quot;$&quot;* \(#,##0.00\);_(&quot;$&quot;* &quot;-&quot;??_);_(@_)">
                        <c:v>95</c:v>
                      </c:pt>
                      <c:pt idx="5" formatCode="_(&quot;$&quot;* #,##0.00_);_(&quot;$&quot;* \(#,##0.00\);_(&quot;$&quot;* &quot;-&quot;??_);_(@_)">
                        <c:v>77</c:v>
                      </c:pt>
                      <c:pt idx="6" formatCode="_(&quot;$&quot;* #,##0.00_);_(&quot;$&quot;* \(#,##0.00\);_(&quot;$&quot;* &quot;-&quot;??_);_(@_)">
                        <c:v>2665.25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5-448B-BB5D-965B572F6A5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Report!$A$7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D-09A8-4681-88C2-8A6C3C34569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09A8-4681-88C2-8A6C3C34569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09A8-4681-88C2-8A6C3C34569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09A8-4681-88C2-8A6C3C34569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09A8-4681-88C2-8A6C3C34569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09A8-4681-88C2-8A6C3C34569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09A8-4681-88C2-8A6C3C345698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Report!$B$4:$H$4</c15:sqref>
                        </c15:formulaRef>
                      </c:ext>
                    </c:extLst>
                    <c:strCache>
                      <c:ptCount val="7"/>
                      <c:pt idx="0">
                        <c:v>Accom.</c:v>
                      </c:pt>
                      <c:pt idx="1">
                        <c:v>Miles 
Traveled</c:v>
                      </c:pt>
                      <c:pt idx="2">
                        <c:v>Mileage
Reimbursement</c:v>
                      </c:pt>
                      <c:pt idx="3">
                        <c:v>Meals</c:v>
                      </c:pt>
                      <c:pt idx="4">
                        <c:v>Entertain.</c:v>
                      </c:pt>
                      <c:pt idx="5">
                        <c:v>Other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Report!$B$7:$H$7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 formatCode="_(&quot;$&quot;* #,##0.00_);_(&quot;$&quot;* \(#,##0.00\);_(&quot;$&quot;* &quot;-&quot;??_);_(@_)">
                        <c:v>1695</c:v>
                      </c:pt>
                      <c:pt idx="1">
                        <c:v>723</c:v>
                      </c:pt>
                      <c:pt idx="2" formatCode="_(&quot;$&quot;* #,##0.00_);_(&quot;$&quot;* \(#,##0.00\);_(&quot;$&quot;* &quot;-&quot;??_);_(@_)">
                        <c:v>180.75</c:v>
                      </c:pt>
                      <c:pt idx="3" formatCode="_(&quot;$&quot;* #,##0.00_);_(&quot;$&quot;* \(#,##0.00\);_(&quot;$&quot;* &quot;-&quot;??_);_(@_)">
                        <c:v>640</c:v>
                      </c:pt>
                      <c:pt idx="4" formatCode="_(&quot;$&quot;* #,##0.00_);_(&quot;$&quot;* \(#,##0.00\);_(&quot;$&quot;* &quot;-&quot;??_);_(@_)">
                        <c:v>135</c:v>
                      </c:pt>
                      <c:pt idx="5" formatCode="_(&quot;$&quot;* #,##0.00_);_(&quot;$&quot;* \(#,##0.00\);_(&quot;$&quot;* &quot;-&quot;??_);_(@_)">
                        <c:v>77</c:v>
                      </c:pt>
                      <c:pt idx="6" formatCode="_(&quot;$&quot;* #,##0.00_);_(&quot;$&quot;* \(#,##0.00\);_(&quot;$&quot;* &quot;-&quot;??_);_(@_)">
                        <c:v>2727.75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5-448B-BB5D-965B572F6A5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11</xdr:row>
      <xdr:rowOff>31750</xdr:rowOff>
    </xdr:from>
    <xdr:to>
      <xdr:col>8</xdr:col>
      <xdr:colOff>434975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73F28-2EBB-67FE-D4A2-EE711A36B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57150</xdr:rowOff>
    </xdr:from>
    <xdr:to>
      <xdr:col>12</xdr:col>
      <xdr:colOff>488950</xdr:colOff>
      <xdr:row>26</xdr:row>
      <xdr:rowOff>173461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5E5483-55C9-9D4C-28DF-5B28E996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57150"/>
          <a:ext cx="7772400" cy="55646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44</xdr:row>
      <xdr:rowOff>61816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35E3F6-AA3E-D31B-FE11-4F892F473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2820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82550</xdr:rowOff>
    </xdr:from>
    <xdr:to>
      <xdr:col>12</xdr:col>
      <xdr:colOff>514350</xdr:colOff>
      <xdr:row>44</xdr:row>
      <xdr:rowOff>177180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B48A8-BA3E-C3E8-8042-0B8AEB375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82550"/>
          <a:ext cx="7772400" cy="93148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24</xdr:row>
      <xdr:rowOff>87402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D7E1B0-2B10-1AE3-17EB-651DF04C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1166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24</xdr:row>
      <xdr:rowOff>93960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606D5D-9DE5-DFCA-C647-C9379B0A9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12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9" workbookViewId="0">
      <selection activeCell="C29" sqref="C29"/>
    </sheetView>
  </sheetViews>
  <sheetFormatPr defaultRowHeight="16.5" x14ac:dyDescent="0.5"/>
  <cols>
    <col min="1" max="1" width="17.08984375" customWidth="1"/>
    <col min="2" max="2" width="14.90625" customWidth="1"/>
    <col min="3" max="3" width="19" customWidth="1"/>
    <col min="4" max="4" width="17.453125" customWidth="1"/>
    <col min="5" max="5" width="12.6328125" customWidth="1"/>
    <col min="6" max="6" width="14.08984375" bestFit="1" customWidth="1"/>
    <col min="7" max="7" width="14.36328125" customWidth="1"/>
    <col min="8" max="9" width="12.6328125" customWidth="1"/>
  </cols>
  <sheetData>
    <row r="1" spans="1:9" ht="32" x14ac:dyDescent="0.9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9" ht="27.5" x14ac:dyDescent="0.8">
      <c r="A2" s="36" t="s">
        <v>1</v>
      </c>
      <c r="B2" s="36"/>
      <c r="C2" s="36"/>
      <c r="D2" s="36"/>
      <c r="E2" s="36"/>
      <c r="F2" s="36"/>
      <c r="G2" s="36"/>
      <c r="H2" s="36"/>
      <c r="I2" s="36"/>
    </row>
    <row r="4" spans="1:9" x14ac:dyDescent="0.5">
      <c r="A4" s="1" t="s">
        <v>2</v>
      </c>
      <c r="B4" s="3" t="s">
        <v>3</v>
      </c>
      <c r="C4" s="3"/>
      <c r="D4" s="3"/>
      <c r="E4" s="3"/>
      <c r="F4" s="11"/>
      <c r="G4" s="11"/>
      <c r="H4" s="11"/>
      <c r="I4" s="11"/>
    </row>
    <row r="5" spans="1:9" x14ac:dyDescent="0.5">
      <c r="A5" s="1" t="s">
        <v>4</v>
      </c>
      <c r="B5" s="3" t="s">
        <v>5</v>
      </c>
      <c r="C5" s="3"/>
      <c r="D5" s="3"/>
      <c r="E5" s="3"/>
      <c r="F5" s="11"/>
      <c r="G5" s="11"/>
      <c r="H5" s="11"/>
      <c r="I5" s="11"/>
    </row>
    <row r="6" spans="1:9" ht="20.149999999999999" customHeight="1" x14ac:dyDescent="0.5">
      <c r="B6" s="1" t="s">
        <v>6</v>
      </c>
      <c r="C6" s="1"/>
      <c r="D6" s="8">
        <v>43617</v>
      </c>
      <c r="E6" s="4"/>
      <c r="F6" s="1" t="s">
        <v>7</v>
      </c>
      <c r="G6" s="9">
        <v>43639</v>
      </c>
      <c r="H6" s="3"/>
    </row>
    <row r="7" spans="1:9" ht="20.149999999999999" customHeight="1" x14ac:dyDescent="0.5"/>
    <row r="8" spans="1:9" ht="20.149999999999999" customHeight="1" x14ac:dyDescent="0.5"/>
    <row r="9" spans="1:9" ht="32" x14ac:dyDescent="0.5">
      <c r="A9" s="24" t="s">
        <v>8</v>
      </c>
      <c r="B9" s="25" t="s">
        <v>9</v>
      </c>
      <c r="C9" s="29" t="s">
        <v>10</v>
      </c>
      <c r="D9" s="30" t="s">
        <v>11</v>
      </c>
      <c r="E9" s="30" t="s">
        <v>12</v>
      </c>
      <c r="F9" s="30" t="s">
        <v>13</v>
      </c>
      <c r="G9" s="30" t="s">
        <v>14</v>
      </c>
      <c r="H9" s="30" t="s">
        <v>15</v>
      </c>
    </row>
    <row r="10" spans="1:9" x14ac:dyDescent="0.5">
      <c r="A10" s="28">
        <v>43619</v>
      </c>
      <c r="B10" s="21">
        <v>142</v>
      </c>
      <c r="C10" s="22">
        <f>B10*$D$27</f>
        <v>35.5</v>
      </c>
      <c r="D10" s="22">
        <v>195</v>
      </c>
      <c r="E10" s="22">
        <v>35</v>
      </c>
      <c r="F10" s="22"/>
      <c r="G10" s="22"/>
      <c r="H10" s="22">
        <f>SUM(C10:G10)</f>
        <v>265.5</v>
      </c>
      <c r="I10" s="20"/>
    </row>
    <row r="11" spans="1:9" x14ac:dyDescent="0.5">
      <c r="A11" s="28">
        <v>43620</v>
      </c>
      <c r="B11" s="21">
        <v>34</v>
      </c>
      <c r="C11" s="22">
        <f t="shared" ref="C11:C19" si="0">B11*$D$27</f>
        <v>8.5</v>
      </c>
      <c r="D11" s="22">
        <v>295</v>
      </c>
      <c r="E11" s="22">
        <v>85</v>
      </c>
      <c r="F11" s="22"/>
      <c r="G11" s="22"/>
      <c r="H11" s="22">
        <f t="shared" ref="H11:H23" si="1">SUM(C11:G11)</f>
        <v>388.5</v>
      </c>
      <c r="I11" s="20"/>
    </row>
    <row r="12" spans="1:9" x14ac:dyDescent="0.5">
      <c r="A12" s="28">
        <v>43621</v>
      </c>
      <c r="B12" s="21">
        <v>12</v>
      </c>
      <c r="C12" s="22">
        <f t="shared" si="0"/>
        <v>3</v>
      </c>
      <c r="D12" s="22">
        <v>295</v>
      </c>
      <c r="E12" s="22">
        <v>85</v>
      </c>
      <c r="F12" s="22"/>
      <c r="G12" s="22">
        <v>25</v>
      </c>
      <c r="H12" s="22">
        <f t="shared" si="1"/>
        <v>408</v>
      </c>
      <c r="I12" s="20"/>
    </row>
    <row r="13" spans="1:9" x14ac:dyDescent="0.5">
      <c r="A13" s="28">
        <v>43622</v>
      </c>
      <c r="B13" s="21">
        <v>48</v>
      </c>
      <c r="C13" s="22">
        <f t="shared" si="0"/>
        <v>12</v>
      </c>
      <c r="D13" s="22">
        <v>295</v>
      </c>
      <c r="E13" s="22">
        <v>65</v>
      </c>
      <c r="F13" s="22"/>
      <c r="G13" s="22">
        <v>18</v>
      </c>
      <c r="H13" s="22">
        <f t="shared" si="1"/>
        <v>390</v>
      </c>
      <c r="I13" s="20"/>
    </row>
    <row r="14" spans="1:9" x14ac:dyDescent="0.5">
      <c r="A14" s="28">
        <v>43623</v>
      </c>
      <c r="B14" s="21">
        <v>16</v>
      </c>
      <c r="C14" s="22">
        <f t="shared" si="0"/>
        <v>4</v>
      </c>
      <c r="D14" s="22">
        <v>295</v>
      </c>
      <c r="E14" s="22">
        <v>90</v>
      </c>
      <c r="F14" s="22">
        <v>32</v>
      </c>
      <c r="G14" s="22"/>
      <c r="H14" s="22">
        <f t="shared" si="1"/>
        <v>421</v>
      </c>
      <c r="I14" s="20"/>
    </row>
    <row r="15" spans="1:9" x14ac:dyDescent="0.5">
      <c r="A15" s="28">
        <v>43624</v>
      </c>
      <c r="B15" s="21">
        <v>24</v>
      </c>
      <c r="C15" s="22">
        <f t="shared" si="0"/>
        <v>6</v>
      </c>
      <c r="D15" s="22"/>
      <c r="E15" s="22">
        <v>20</v>
      </c>
      <c r="F15" s="22"/>
      <c r="G15" s="22"/>
      <c r="H15" s="22">
        <f t="shared" si="1"/>
        <v>26</v>
      </c>
      <c r="I15" s="20"/>
    </row>
    <row r="16" spans="1:9" x14ac:dyDescent="0.5">
      <c r="A16" s="28">
        <v>43636</v>
      </c>
      <c r="B16" s="21">
        <v>84</v>
      </c>
      <c r="C16" s="22">
        <f t="shared" si="0"/>
        <v>21</v>
      </c>
      <c r="D16" s="22">
        <v>240</v>
      </c>
      <c r="E16" s="22">
        <v>80</v>
      </c>
      <c r="F16" s="22"/>
      <c r="G16" s="22"/>
      <c r="H16" s="22">
        <f t="shared" si="1"/>
        <v>341</v>
      </c>
      <c r="I16" s="20"/>
    </row>
    <row r="17" spans="1:9" x14ac:dyDescent="0.5">
      <c r="A17" s="28">
        <v>43637</v>
      </c>
      <c r="B17" s="21">
        <v>0</v>
      </c>
      <c r="C17" s="22">
        <f t="shared" si="0"/>
        <v>0</v>
      </c>
      <c r="D17" s="22">
        <v>240</v>
      </c>
      <c r="E17" s="22">
        <v>90</v>
      </c>
      <c r="F17" s="22"/>
      <c r="G17" s="22">
        <v>16</v>
      </c>
      <c r="H17" s="22">
        <f t="shared" si="1"/>
        <v>346</v>
      </c>
      <c r="I17" s="20"/>
    </row>
    <row r="18" spans="1:9" x14ac:dyDescent="0.5">
      <c r="A18" s="28">
        <v>43638</v>
      </c>
      <c r="B18" s="21">
        <v>84</v>
      </c>
      <c r="C18" s="22">
        <f t="shared" si="0"/>
        <v>21</v>
      </c>
      <c r="D18" s="22">
        <v>240</v>
      </c>
      <c r="E18" s="22">
        <v>67</v>
      </c>
      <c r="F18" s="22">
        <v>120</v>
      </c>
      <c r="G18" s="22"/>
      <c r="H18" s="22">
        <f t="shared" si="1"/>
        <v>448</v>
      </c>
      <c r="I18" s="20"/>
    </row>
    <row r="19" spans="1:9" x14ac:dyDescent="0.5">
      <c r="A19" s="28">
        <v>43639</v>
      </c>
      <c r="B19" s="21">
        <v>92</v>
      </c>
      <c r="C19" s="22">
        <f t="shared" si="0"/>
        <v>23</v>
      </c>
      <c r="D19" s="22"/>
      <c r="E19" s="22">
        <v>23</v>
      </c>
      <c r="F19" s="22"/>
      <c r="G19" s="22">
        <v>18</v>
      </c>
      <c r="H19" s="22">
        <f t="shared" si="1"/>
        <v>64</v>
      </c>
      <c r="I19" s="20"/>
    </row>
    <row r="20" spans="1:9" x14ac:dyDescent="0.5">
      <c r="A20" s="5"/>
      <c r="B20" s="21"/>
      <c r="C20" s="22"/>
      <c r="D20" s="22"/>
      <c r="E20" s="22"/>
      <c r="F20" s="22"/>
      <c r="G20" s="22"/>
      <c r="H20" s="22">
        <f t="shared" si="1"/>
        <v>0</v>
      </c>
      <c r="I20" s="23"/>
    </row>
    <row r="21" spans="1:9" x14ac:dyDescent="0.5">
      <c r="A21" s="5"/>
      <c r="B21" s="21"/>
      <c r="C21" s="22"/>
      <c r="D21" s="22"/>
      <c r="E21" s="22"/>
      <c r="F21" s="22"/>
      <c r="G21" s="22"/>
      <c r="H21" s="22">
        <f t="shared" si="1"/>
        <v>0</v>
      </c>
      <c r="I21" s="23"/>
    </row>
    <row r="22" spans="1:9" x14ac:dyDescent="0.5">
      <c r="A22" s="5"/>
      <c r="B22" s="21"/>
      <c r="C22" s="22"/>
      <c r="D22" s="22"/>
      <c r="E22" s="22"/>
      <c r="F22" s="22"/>
      <c r="G22" s="22"/>
      <c r="H22" s="22">
        <f t="shared" si="1"/>
        <v>0</v>
      </c>
      <c r="I22" s="23"/>
    </row>
    <row r="23" spans="1:9" x14ac:dyDescent="0.5">
      <c r="A23" s="5"/>
      <c r="B23" s="21"/>
      <c r="C23" s="22"/>
      <c r="D23" s="22"/>
      <c r="E23" s="22"/>
      <c r="F23" s="22"/>
      <c r="G23" s="22"/>
      <c r="H23" s="22">
        <f t="shared" si="1"/>
        <v>0</v>
      </c>
      <c r="I23" s="23"/>
    </row>
    <row r="24" spans="1:9" x14ac:dyDescent="0.5">
      <c r="A24" s="12" t="s">
        <v>15</v>
      </c>
      <c r="B24" s="33">
        <f>SUM(B10:B19)</f>
        <v>536</v>
      </c>
      <c r="C24" s="31">
        <f t="shared" ref="C24:G24" si="2">SUM(C10:C19)</f>
        <v>134</v>
      </c>
      <c r="D24" s="31">
        <f t="shared" si="2"/>
        <v>2095</v>
      </c>
      <c r="E24" s="31">
        <f t="shared" si="2"/>
        <v>640</v>
      </c>
      <c r="F24" s="31">
        <f t="shared" si="2"/>
        <v>152</v>
      </c>
      <c r="G24" s="31">
        <f t="shared" si="2"/>
        <v>77</v>
      </c>
      <c r="H24" s="22">
        <f>SUM(C24:G24)</f>
        <v>3098</v>
      </c>
    </row>
    <row r="25" spans="1:9" x14ac:dyDescent="0.5">
      <c r="B25" s="2"/>
      <c r="C25" s="2"/>
      <c r="D25" s="2"/>
      <c r="E25" s="2"/>
      <c r="F25" s="2"/>
      <c r="G25" s="7" t="s">
        <v>16</v>
      </c>
      <c r="H25" s="22">
        <v>-300</v>
      </c>
    </row>
    <row r="26" spans="1:9" x14ac:dyDescent="0.5">
      <c r="B26" s="2"/>
      <c r="C26" s="2"/>
      <c r="D26" s="2"/>
      <c r="E26" s="2"/>
      <c r="F26" s="2"/>
      <c r="G26" s="7" t="s">
        <v>15</v>
      </c>
      <c r="H26" s="22">
        <f>SUM(H24:H25)</f>
        <v>2798</v>
      </c>
    </row>
    <row r="27" spans="1:9" x14ac:dyDescent="0.5">
      <c r="A27" t="s">
        <v>17</v>
      </c>
      <c r="D27" s="17">
        <v>0.25</v>
      </c>
    </row>
  </sheetData>
  <mergeCells count="2">
    <mergeCell ref="A1:I1"/>
    <mergeCell ref="A2:I2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opLeftCell="B1" workbookViewId="0">
      <selection activeCell="B24" sqref="B24"/>
    </sheetView>
  </sheetViews>
  <sheetFormatPr defaultRowHeight="16.5" x14ac:dyDescent="0.5"/>
  <cols>
    <col min="1" max="1" width="17.08984375" customWidth="1"/>
    <col min="2" max="2" width="13.6328125" customWidth="1"/>
    <col min="3" max="3" width="18.453125" customWidth="1"/>
    <col min="4" max="4" width="17.453125" customWidth="1"/>
    <col min="5" max="5" width="12.6328125" customWidth="1"/>
    <col min="6" max="6" width="15" bestFit="1" customWidth="1"/>
    <col min="7" max="7" width="14.36328125" customWidth="1"/>
    <col min="8" max="9" width="12.6328125" customWidth="1"/>
  </cols>
  <sheetData>
    <row r="1" spans="1:9" ht="32" x14ac:dyDescent="0.9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9" ht="27.5" x14ac:dyDescent="0.8">
      <c r="A2" s="36" t="s">
        <v>1</v>
      </c>
      <c r="B2" s="36"/>
      <c r="C2" s="36"/>
      <c r="D2" s="36"/>
      <c r="E2" s="36"/>
      <c r="F2" s="36"/>
      <c r="G2" s="36"/>
      <c r="H2" s="36"/>
      <c r="I2" s="36"/>
    </row>
    <row r="4" spans="1:9" x14ac:dyDescent="0.5">
      <c r="A4" s="1" t="s">
        <v>2</v>
      </c>
      <c r="B4" s="3" t="s">
        <v>3</v>
      </c>
      <c r="C4" s="3"/>
      <c r="D4" s="3"/>
      <c r="E4" s="3"/>
      <c r="F4" s="11"/>
      <c r="G4" s="11"/>
      <c r="H4" s="11"/>
      <c r="I4" s="11"/>
    </row>
    <row r="5" spans="1:9" x14ac:dyDescent="0.5">
      <c r="A5" s="1" t="s">
        <v>4</v>
      </c>
      <c r="B5" s="3" t="s">
        <v>5</v>
      </c>
      <c r="C5" s="3"/>
      <c r="D5" s="3"/>
      <c r="E5" s="3"/>
      <c r="F5" s="11"/>
      <c r="G5" s="11"/>
      <c r="H5" s="11"/>
      <c r="I5" s="11"/>
    </row>
    <row r="6" spans="1:9" ht="20.149999999999999" customHeight="1" x14ac:dyDescent="0.5">
      <c r="B6" s="1" t="s">
        <v>6</v>
      </c>
      <c r="C6" s="1"/>
      <c r="D6" s="8">
        <v>43647</v>
      </c>
      <c r="E6" s="4"/>
      <c r="F6" s="1" t="s">
        <v>7</v>
      </c>
      <c r="G6" s="9">
        <v>43669</v>
      </c>
      <c r="H6" s="3"/>
    </row>
    <row r="7" spans="1:9" ht="20.149999999999999" customHeight="1" x14ac:dyDescent="0.5"/>
    <row r="8" spans="1:9" ht="20.149999999999999" customHeight="1" x14ac:dyDescent="0.5"/>
    <row r="9" spans="1:9" ht="32" x14ac:dyDescent="0.5">
      <c r="A9" s="24" t="s">
        <v>8</v>
      </c>
      <c r="B9" s="25" t="s">
        <v>9</v>
      </c>
      <c r="C9" s="25" t="s">
        <v>10</v>
      </c>
      <c r="D9" s="24" t="s">
        <v>11</v>
      </c>
      <c r="E9" s="24" t="s">
        <v>12</v>
      </c>
      <c r="F9" s="24" t="s">
        <v>13</v>
      </c>
      <c r="G9" s="24" t="s">
        <v>14</v>
      </c>
      <c r="H9" s="24" t="s">
        <v>15</v>
      </c>
    </row>
    <row r="10" spans="1:9" x14ac:dyDescent="0.5">
      <c r="A10" s="28">
        <v>43649</v>
      </c>
      <c r="B10" s="21">
        <v>187</v>
      </c>
      <c r="C10" s="22">
        <f>B10*$D$27</f>
        <v>46.75</v>
      </c>
      <c r="D10" s="22">
        <v>195</v>
      </c>
      <c r="E10" s="22">
        <v>35</v>
      </c>
      <c r="F10" s="22"/>
      <c r="G10" s="22"/>
      <c r="H10" s="22">
        <f>SUM(C10:G10)</f>
        <v>276.75</v>
      </c>
      <c r="I10" s="16"/>
    </row>
    <row r="11" spans="1:9" x14ac:dyDescent="0.5">
      <c r="A11" s="28">
        <v>43650</v>
      </c>
      <c r="B11" s="21">
        <v>98</v>
      </c>
      <c r="C11" s="22">
        <f t="shared" ref="C11:C19" si="0">B11*$D$27</f>
        <v>24.5</v>
      </c>
      <c r="D11" s="22">
        <v>195</v>
      </c>
      <c r="E11" s="22">
        <v>75</v>
      </c>
      <c r="F11" s="22"/>
      <c r="G11" s="22"/>
      <c r="H11" s="22">
        <f t="shared" ref="H11:H24" si="1">SUM(C11:G11)</f>
        <v>294.5</v>
      </c>
      <c r="I11" s="16"/>
    </row>
    <row r="12" spans="1:9" x14ac:dyDescent="0.5">
      <c r="A12" s="28">
        <v>43651</v>
      </c>
      <c r="B12" s="21">
        <v>42</v>
      </c>
      <c r="C12" s="22">
        <f t="shared" si="0"/>
        <v>10.5</v>
      </c>
      <c r="D12" s="22">
        <v>195</v>
      </c>
      <c r="E12" s="22">
        <v>42</v>
      </c>
      <c r="F12" s="22">
        <v>65</v>
      </c>
      <c r="G12" s="22">
        <v>25</v>
      </c>
      <c r="H12" s="22">
        <f t="shared" si="1"/>
        <v>337.5</v>
      </c>
      <c r="I12" s="16"/>
    </row>
    <row r="13" spans="1:9" x14ac:dyDescent="0.5">
      <c r="A13" s="28">
        <v>43652</v>
      </c>
      <c r="B13" s="21">
        <v>15</v>
      </c>
      <c r="C13" s="22">
        <f t="shared" si="0"/>
        <v>3.75</v>
      </c>
      <c r="D13" s="22">
        <v>195</v>
      </c>
      <c r="E13" s="22">
        <v>92</v>
      </c>
      <c r="F13" s="22"/>
      <c r="G13" s="22">
        <v>18</v>
      </c>
      <c r="H13" s="22">
        <f t="shared" si="1"/>
        <v>308.75</v>
      </c>
      <c r="I13" s="16"/>
    </row>
    <row r="14" spans="1:9" x14ac:dyDescent="0.5">
      <c r="A14" s="28">
        <v>43653</v>
      </c>
      <c r="B14" s="21">
        <v>4</v>
      </c>
      <c r="C14" s="22">
        <f t="shared" si="0"/>
        <v>1</v>
      </c>
      <c r="D14" s="22">
        <v>195</v>
      </c>
      <c r="E14" s="22">
        <v>80</v>
      </c>
      <c r="F14" s="22"/>
      <c r="G14" s="22"/>
      <c r="H14" s="22">
        <f t="shared" si="1"/>
        <v>276</v>
      </c>
      <c r="I14" s="16"/>
    </row>
    <row r="15" spans="1:9" x14ac:dyDescent="0.5">
      <c r="A15" s="28">
        <v>43654</v>
      </c>
      <c r="B15" s="21">
        <v>18</v>
      </c>
      <c r="C15" s="22">
        <f t="shared" si="0"/>
        <v>4.5</v>
      </c>
      <c r="D15" s="22"/>
      <c r="E15" s="22">
        <v>20</v>
      </c>
      <c r="F15" s="22">
        <v>30</v>
      </c>
      <c r="G15" s="22"/>
      <c r="H15" s="22">
        <f t="shared" si="1"/>
        <v>54.5</v>
      </c>
      <c r="I15" s="16"/>
    </row>
    <row r="16" spans="1:9" x14ac:dyDescent="0.5">
      <c r="A16" s="28">
        <v>43666</v>
      </c>
      <c r="B16" s="21">
        <v>82</v>
      </c>
      <c r="C16" s="22">
        <f t="shared" si="0"/>
        <v>20.5</v>
      </c>
      <c r="D16" s="22">
        <v>240</v>
      </c>
      <c r="E16" s="22">
        <v>65</v>
      </c>
      <c r="F16" s="22"/>
      <c r="G16" s="22"/>
      <c r="H16" s="22">
        <f t="shared" si="1"/>
        <v>325.5</v>
      </c>
      <c r="I16" s="16"/>
    </row>
    <row r="17" spans="1:9" x14ac:dyDescent="0.5">
      <c r="A17" s="28">
        <v>43667</v>
      </c>
      <c r="B17" s="21">
        <v>34</v>
      </c>
      <c r="C17" s="22">
        <f t="shared" si="0"/>
        <v>8.5</v>
      </c>
      <c r="D17" s="22">
        <v>240</v>
      </c>
      <c r="E17" s="22">
        <v>78</v>
      </c>
      <c r="F17" s="22"/>
      <c r="G17" s="22">
        <v>16</v>
      </c>
      <c r="H17" s="22">
        <f t="shared" si="1"/>
        <v>342.5</v>
      </c>
      <c r="I17" s="16"/>
    </row>
    <row r="18" spans="1:9" x14ac:dyDescent="0.5">
      <c r="A18" s="28">
        <v>43668</v>
      </c>
      <c r="B18" s="21">
        <v>154</v>
      </c>
      <c r="C18" s="22">
        <f t="shared" si="0"/>
        <v>38.5</v>
      </c>
      <c r="D18" s="22">
        <v>240</v>
      </c>
      <c r="E18" s="22">
        <v>94</v>
      </c>
      <c r="F18" s="22"/>
      <c r="G18" s="22"/>
      <c r="H18" s="22">
        <f t="shared" si="1"/>
        <v>372.5</v>
      </c>
      <c r="I18" s="16"/>
    </row>
    <row r="19" spans="1:9" x14ac:dyDescent="0.5">
      <c r="A19" s="28">
        <v>43669</v>
      </c>
      <c r="B19" s="21">
        <v>43</v>
      </c>
      <c r="C19" s="22">
        <f t="shared" si="0"/>
        <v>10.75</v>
      </c>
      <c r="D19" s="22"/>
      <c r="E19" s="22">
        <v>48</v>
      </c>
      <c r="F19" s="22"/>
      <c r="G19" s="22">
        <v>18</v>
      </c>
      <c r="H19" s="22">
        <f t="shared" si="1"/>
        <v>76.75</v>
      </c>
      <c r="I19" s="16"/>
    </row>
    <row r="20" spans="1:9" x14ac:dyDescent="0.5">
      <c r="A20" s="5"/>
      <c r="B20" s="21"/>
      <c r="C20" s="22"/>
      <c r="D20" s="22"/>
      <c r="E20" s="22"/>
      <c r="F20" s="22"/>
      <c r="G20" s="22"/>
      <c r="H20" s="22">
        <f t="shared" si="1"/>
        <v>0</v>
      </c>
    </row>
    <row r="21" spans="1:9" x14ac:dyDescent="0.5">
      <c r="A21" s="5"/>
      <c r="B21" s="21"/>
      <c r="C21" s="22"/>
      <c r="D21" s="22"/>
      <c r="E21" s="22"/>
      <c r="F21" s="22"/>
      <c r="G21" s="22"/>
      <c r="H21" s="22">
        <f t="shared" si="1"/>
        <v>0</v>
      </c>
    </row>
    <row r="22" spans="1:9" x14ac:dyDescent="0.5">
      <c r="A22" s="5"/>
      <c r="B22" s="21"/>
      <c r="C22" s="22"/>
      <c r="D22" s="22"/>
      <c r="E22" s="22"/>
      <c r="F22" s="22"/>
      <c r="G22" s="22"/>
      <c r="H22" s="22">
        <f t="shared" si="1"/>
        <v>0</v>
      </c>
    </row>
    <row r="23" spans="1:9" x14ac:dyDescent="0.5">
      <c r="A23" s="5"/>
      <c r="B23" s="21"/>
      <c r="C23" s="22"/>
      <c r="D23" s="22"/>
      <c r="E23" s="22"/>
      <c r="F23" s="22"/>
      <c r="G23" s="22"/>
      <c r="H23" s="22">
        <f t="shared" si="1"/>
        <v>0</v>
      </c>
    </row>
    <row r="24" spans="1:9" x14ac:dyDescent="0.5">
      <c r="A24" s="12" t="s">
        <v>15</v>
      </c>
      <c r="B24" s="34">
        <f>SUM(B10:B19)</f>
        <v>677</v>
      </c>
      <c r="C24" s="32">
        <f t="shared" ref="C24:G24" si="2">SUM(C10:C19)</f>
        <v>169.25</v>
      </c>
      <c r="D24" s="32">
        <f t="shared" si="2"/>
        <v>1695</v>
      </c>
      <c r="E24" s="32">
        <f t="shared" si="2"/>
        <v>629</v>
      </c>
      <c r="F24" s="32">
        <f t="shared" si="2"/>
        <v>95</v>
      </c>
      <c r="G24" s="32">
        <f t="shared" si="2"/>
        <v>77</v>
      </c>
      <c r="H24" s="22">
        <f t="shared" si="1"/>
        <v>2665.25</v>
      </c>
    </row>
    <row r="25" spans="1:9" x14ac:dyDescent="0.5">
      <c r="B25" s="2"/>
      <c r="C25" s="2"/>
      <c r="D25" s="2"/>
      <c r="E25" s="2"/>
      <c r="F25" s="2"/>
      <c r="G25" s="7" t="s">
        <v>16</v>
      </c>
      <c r="H25" s="22">
        <v>-400</v>
      </c>
    </row>
    <row r="26" spans="1:9" x14ac:dyDescent="0.5">
      <c r="B26" s="2"/>
      <c r="C26" s="2"/>
      <c r="D26" s="2"/>
      <c r="E26" s="2"/>
      <c r="F26" s="2"/>
      <c r="G26" s="7" t="s">
        <v>15</v>
      </c>
      <c r="H26" s="22">
        <f>SUM(H24:H25)</f>
        <v>2265.25</v>
      </c>
    </row>
    <row r="27" spans="1:9" x14ac:dyDescent="0.5">
      <c r="A27" t="s">
        <v>17</v>
      </c>
      <c r="D27" s="17">
        <v>0.25</v>
      </c>
    </row>
  </sheetData>
  <mergeCells count="2">
    <mergeCell ref="A1:I1"/>
    <mergeCell ref="A2:I2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B24" sqref="B24"/>
    </sheetView>
  </sheetViews>
  <sheetFormatPr defaultRowHeight="16.5" x14ac:dyDescent="0.5"/>
  <cols>
    <col min="1" max="1" width="17.08984375" customWidth="1"/>
    <col min="2" max="2" width="14.36328125" customWidth="1"/>
    <col min="3" max="3" width="16" customWidth="1"/>
    <col min="4" max="4" width="17.453125" customWidth="1"/>
    <col min="5" max="5" width="12.6328125" customWidth="1"/>
    <col min="6" max="6" width="14.08984375" bestFit="1" customWidth="1"/>
    <col min="7" max="7" width="21.08984375" bestFit="1" customWidth="1"/>
    <col min="8" max="9" width="12.6328125" customWidth="1"/>
  </cols>
  <sheetData>
    <row r="1" spans="1:9" ht="32" x14ac:dyDescent="0.9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9" ht="27.5" x14ac:dyDescent="0.8">
      <c r="A2" s="36" t="s">
        <v>1</v>
      </c>
      <c r="B2" s="36"/>
      <c r="C2" s="36"/>
      <c r="D2" s="36"/>
      <c r="E2" s="36"/>
      <c r="F2" s="36"/>
      <c r="G2" s="36"/>
      <c r="H2" s="36"/>
      <c r="I2" s="36"/>
    </row>
    <row r="4" spans="1:9" x14ac:dyDescent="0.5">
      <c r="A4" s="1" t="s">
        <v>2</v>
      </c>
      <c r="B4" s="3" t="s">
        <v>3</v>
      </c>
      <c r="C4" s="3"/>
      <c r="D4" s="3"/>
      <c r="E4" s="3"/>
      <c r="F4" s="11"/>
      <c r="G4" s="11"/>
      <c r="H4" s="11"/>
      <c r="I4" s="11"/>
    </row>
    <row r="5" spans="1:9" x14ac:dyDescent="0.5">
      <c r="A5" s="1" t="s">
        <v>4</v>
      </c>
      <c r="B5" s="3" t="s">
        <v>5</v>
      </c>
      <c r="C5" s="3"/>
      <c r="D5" s="3"/>
      <c r="E5" s="3"/>
      <c r="F5" s="11"/>
      <c r="G5" s="11"/>
      <c r="H5" s="11"/>
      <c r="I5" s="11"/>
    </row>
    <row r="6" spans="1:9" ht="20.149999999999999" customHeight="1" x14ac:dyDescent="0.5">
      <c r="B6" s="1" t="s">
        <v>6</v>
      </c>
      <c r="C6" s="1"/>
      <c r="D6" s="8">
        <v>43678</v>
      </c>
      <c r="E6" s="4"/>
      <c r="F6" s="1" t="s">
        <v>7</v>
      </c>
      <c r="G6" s="9">
        <v>43700</v>
      </c>
      <c r="H6" s="3"/>
    </row>
    <row r="7" spans="1:9" ht="20.149999999999999" customHeight="1" x14ac:dyDescent="0.5"/>
    <row r="8" spans="1:9" ht="20.149999999999999" customHeight="1" x14ac:dyDescent="0.5"/>
    <row r="9" spans="1:9" ht="32" x14ac:dyDescent="0.5">
      <c r="A9" s="24" t="s">
        <v>8</v>
      </c>
      <c r="B9" s="25" t="s">
        <v>9</v>
      </c>
      <c r="C9" s="25" t="s">
        <v>10</v>
      </c>
      <c r="D9" s="24" t="s">
        <v>11</v>
      </c>
      <c r="E9" s="24" t="s">
        <v>12</v>
      </c>
      <c r="F9" s="24" t="s">
        <v>13</v>
      </c>
      <c r="G9" s="24" t="s">
        <v>14</v>
      </c>
      <c r="H9" s="24" t="s">
        <v>15</v>
      </c>
    </row>
    <row r="10" spans="1:9" x14ac:dyDescent="0.5">
      <c r="A10" s="28">
        <v>43680</v>
      </c>
      <c r="B10" s="18">
        <v>98</v>
      </c>
      <c r="C10" s="22">
        <f>B10*$D$27</f>
        <v>24.5</v>
      </c>
      <c r="D10" s="22">
        <v>195</v>
      </c>
      <c r="E10" s="22">
        <v>35</v>
      </c>
      <c r="F10" s="22"/>
      <c r="G10" s="22"/>
      <c r="H10" s="22">
        <f>SUM(C10:G10)</f>
        <v>254.5</v>
      </c>
      <c r="I10" s="16"/>
    </row>
    <row r="11" spans="1:9" x14ac:dyDescent="0.5">
      <c r="A11" s="28">
        <v>43681</v>
      </c>
      <c r="B11" s="18">
        <v>45</v>
      </c>
      <c r="C11" s="22">
        <f t="shared" ref="C11:C19" si="0">B11*$D$27</f>
        <v>11.25</v>
      </c>
      <c r="D11" s="22">
        <v>195</v>
      </c>
      <c r="E11" s="22">
        <v>85</v>
      </c>
      <c r="F11" s="22"/>
      <c r="G11" s="22"/>
      <c r="H11" s="22">
        <f t="shared" ref="H11:H24" si="1">SUM(C11:G11)</f>
        <v>291.25</v>
      </c>
      <c r="I11" s="16"/>
    </row>
    <row r="12" spans="1:9" x14ac:dyDescent="0.5">
      <c r="A12" s="28">
        <v>43682</v>
      </c>
      <c r="B12" s="18">
        <v>33</v>
      </c>
      <c r="C12" s="22">
        <f t="shared" si="0"/>
        <v>8.25</v>
      </c>
      <c r="D12" s="22">
        <v>195</v>
      </c>
      <c r="E12" s="22">
        <v>85</v>
      </c>
      <c r="F12" s="22"/>
      <c r="G12" s="22">
        <v>25</v>
      </c>
      <c r="H12" s="22">
        <f t="shared" si="1"/>
        <v>313.25</v>
      </c>
      <c r="I12" s="16"/>
    </row>
    <row r="13" spans="1:9" x14ac:dyDescent="0.5">
      <c r="A13" s="28">
        <v>43683</v>
      </c>
      <c r="B13" s="18">
        <v>122</v>
      </c>
      <c r="C13" s="22">
        <f t="shared" si="0"/>
        <v>30.5</v>
      </c>
      <c r="D13" s="22">
        <v>195</v>
      </c>
      <c r="E13" s="22">
        <v>65</v>
      </c>
      <c r="F13" s="22">
        <v>45</v>
      </c>
      <c r="G13" s="22">
        <v>18</v>
      </c>
      <c r="H13" s="22">
        <f t="shared" si="1"/>
        <v>353.5</v>
      </c>
      <c r="I13" s="16"/>
    </row>
    <row r="14" spans="1:9" x14ac:dyDescent="0.5">
      <c r="A14" s="28">
        <v>43684</v>
      </c>
      <c r="B14" s="18">
        <v>0</v>
      </c>
      <c r="C14" s="22">
        <f t="shared" si="0"/>
        <v>0</v>
      </c>
      <c r="D14" s="22">
        <v>195</v>
      </c>
      <c r="E14" s="22">
        <v>90</v>
      </c>
      <c r="F14" s="22"/>
      <c r="G14" s="22"/>
      <c r="H14" s="22">
        <f t="shared" si="1"/>
        <v>285</v>
      </c>
      <c r="I14" s="16"/>
    </row>
    <row r="15" spans="1:9" x14ac:dyDescent="0.5">
      <c r="A15" s="28">
        <v>43685</v>
      </c>
      <c r="B15" s="18">
        <v>78</v>
      </c>
      <c r="C15" s="22">
        <f t="shared" si="0"/>
        <v>19.5</v>
      </c>
      <c r="D15" s="22">
        <v>240</v>
      </c>
      <c r="E15" s="22">
        <v>20</v>
      </c>
      <c r="F15" s="22"/>
      <c r="G15" s="22"/>
      <c r="H15" s="22">
        <f t="shared" si="1"/>
        <v>279.5</v>
      </c>
      <c r="I15" s="16"/>
    </row>
    <row r="16" spans="1:9" x14ac:dyDescent="0.5">
      <c r="A16" s="28">
        <v>43697</v>
      </c>
      <c r="B16" s="18">
        <v>42</v>
      </c>
      <c r="C16" s="22">
        <f t="shared" si="0"/>
        <v>10.5</v>
      </c>
      <c r="D16" s="22"/>
      <c r="E16" s="22">
        <v>80</v>
      </c>
      <c r="F16" s="22"/>
      <c r="G16" s="22"/>
      <c r="H16" s="22">
        <f t="shared" si="1"/>
        <v>90.5</v>
      </c>
      <c r="I16" s="16"/>
    </row>
    <row r="17" spans="1:9" x14ac:dyDescent="0.5">
      <c r="A17" s="28">
        <v>43698</v>
      </c>
      <c r="B17" s="18">
        <v>79</v>
      </c>
      <c r="C17" s="22">
        <f t="shared" si="0"/>
        <v>19.75</v>
      </c>
      <c r="D17" s="22">
        <v>240</v>
      </c>
      <c r="E17" s="22">
        <v>90</v>
      </c>
      <c r="F17" s="22">
        <v>90</v>
      </c>
      <c r="G17" s="22">
        <v>16</v>
      </c>
      <c r="H17" s="22">
        <f t="shared" si="1"/>
        <v>455.75</v>
      </c>
      <c r="I17" s="16"/>
    </row>
    <row r="18" spans="1:9" x14ac:dyDescent="0.5">
      <c r="A18" s="28">
        <v>43699</v>
      </c>
      <c r="B18" s="18">
        <v>146</v>
      </c>
      <c r="C18" s="22">
        <f t="shared" si="0"/>
        <v>36.5</v>
      </c>
      <c r="D18" s="22">
        <v>240</v>
      </c>
      <c r="E18" s="22">
        <v>67</v>
      </c>
      <c r="F18" s="22"/>
      <c r="G18" s="22"/>
      <c r="H18" s="22">
        <f t="shared" si="1"/>
        <v>343.5</v>
      </c>
      <c r="I18" s="16"/>
    </row>
    <row r="19" spans="1:9" x14ac:dyDescent="0.5">
      <c r="A19" s="28">
        <v>43700</v>
      </c>
      <c r="B19" s="18">
        <v>80</v>
      </c>
      <c r="C19" s="22">
        <f t="shared" si="0"/>
        <v>20</v>
      </c>
      <c r="D19" s="22"/>
      <c r="E19" s="22">
        <v>23</v>
      </c>
      <c r="F19" s="22"/>
      <c r="G19" s="22">
        <v>18</v>
      </c>
      <c r="H19" s="22">
        <f t="shared" si="1"/>
        <v>61</v>
      </c>
      <c r="I19" s="16"/>
    </row>
    <row r="20" spans="1:9" x14ac:dyDescent="0.5">
      <c r="A20" s="5"/>
      <c r="B20" s="18"/>
      <c r="C20" s="22"/>
      <c r="D20" s="22"/>
      <c r="E20" s="22"/>
      <c r="F20" s="22"/>
      <c r="G20" s="22"/>
      <c r="H20" s="22">
        <f t="shared" si="1"/>
        <v>0</v>
      </c>
    </row>
    <row r="21" spans="1:9" x14ac:dyDescent="0.5">
      <c r="A21" s="5"/>
      <c r="B21" s="18"/>
      <c r="C21" s="22"/>
      <c r="D21" s="22"/>
      <c r="E21" s="22"/>
      <c r="F21" s="22"/>
      <c r="G21" s="22"/>
      <c r="H21" s="22">
        <f t="shared" si="1"/>
        <v>0</v>
      </c>
    </row>
    <row r="22" spans="1:9" x14ac:dyDescent="0.5">
      <c r="A22" s="5"/>
      <c r="B22" s="18"/>
      <c r="C22" s="22"/>
      <c r="D22" s="22"/>
      <c r="E22" s="22"/>
      <c r="F22" s="22"/>
      <c r="G22" s="22"/>
      <c r="H22" s="22">
        <f t="shared" si="1"/>
        <v>0</v>
      </c>
    </row>
    <row r="23" spans="1:9" x14ac:dyDescent="0.5">
      <c r="A23" s="5"/>
      <c r="B23" s="18"/>
      <c r="C23" s="22"/>
      <c r="D23" s="22"/>
      <c r="E23" s="22"/>
      <c r="F23" s="22"/>
      <c r="G23" s="22"/>
      <c r="H23" s="22">
        <f t="shared" si="1"/>
        <v>0</v>
      </c>
    </row>
    <row r="24" spans="1:9" x14ac:dyDescent="0.5">
      <c r="A24" s="12" t="s">
        <v>15</v>
      </c>
      <c r="B24" s="27">
        <f>SUM(B10:B19)</f>
        <v>723</v>
      </c>
      <c r="C24" s="22">
        <f t="shared" ref="C24:F24" si="2">SUM(C10:C19)</f>
        <v>180.75</v>
      </c>
      <c r="D24" s="22">
        <f t="shared" si="2"/>
        <v>1695</v>
      </c>
      <c r="E24" s="22">
        <f t="shared" si="2"/>
        <v>640</v>
      </c>
      <c r="F24" s="22">
        <f t="shared" si="2"/>
        <v>135</v>
      </c>
      <c r="G24" s="22">
        <f>SUM(G10:G19)</f>
        <v>77</v>
      </c>
      <c r="H24" s="22">
        <f t="shared" si="1"/>
        <v>2727.75</v>
      </c>
    </row>
    <row r="25" spans="1:9" x14ac:dyDescent="0.5">
      <c r="B25" s="2"/>
      <c r="C25" s="2"/>
      <c r="D25" s="2"/>
      <c r="E25" s="2"/>
      <c r="F25" s="2"/>
      <c r="G25" s="7" t="s">
        <v>16</v>
      </c>
      <c r="H25" s="6">
        <v>-300</v>
      </c>
    </row>
    <row r="26" spans="1:9" x14ac:dyDescent="0.5">
      <c r="B26" s="2"/>
      <c r="C26" s="2"/>
      <c r="D26" s="2"/>
      <c r="E26" s="2"/>
      <c r="F26" s="2"/>
      <c r="G26" s="7" t="s">
        <v>15</v>
      </c>
      <c r="H26" s="6">
        <f>SUM(H24:H25)</f>
        <v>2427.75</v>
      </c>
    </row>
    <row r="27" spans="1:9" x14ac:dyDescent="0.5">
      <c r="A27" t="s">
        <v>17</v>
      </c>
      <c r="D27" s="17">
        <v>0.25</v>
      </c>
    </row>
  </sheetData>
  <mergeCells count="2">
    <mergeCell ref="A1:I1"/>
    <mergeCell ref="A2:I2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showWhiteSpace="0" zoomScaleSheetLayoutView="100" workbookViewId="0">
      <selection activeCell="B16" sqref="B16"/>
    </sheetView>
  </sheetViews>
  <sheetFormatPr defaultRowHeight="16.5" x14ac:dyDescent="0.5"/>
  <cols>
    <col min="1" max="1" width="25.453125" customWidth="1"/>
    <col min="2" max="2" width="16.6328125" customWidth="1"/>
    <col min="3" max="3" width="10.6328125" bestFit="1" customWidth="1"/>
    <col min="4" max="4" width="17.08984375" customWidth="1"/>
    <col min="5" max="5" width="9.453125" customWidth="1"/>
    <col min="6" max="6" width="9.90625" customWidth="1"/>
    <col min="7" max="7" width="10.90625" customWidth="1"/>
    <col min="8" max="8" width="12.08984375" customWidth="1"/>
  </cols>
  <sheetData>
    <row r="1" spans="1:8" ht="32" x14ac:dyDescent="0.9">
      <c r="A1" s="35" t="s">
        <v>0</v>
      </c>
      <c r="B1" s="35"/>
      <c r="C1" s="35"/>
      <c r="D1" s="35"/>
      <c r="E1" s="35"/>
      <c r="F1" s="35"/>
      <c r="G1" s="35"/>
      <c r="H1" s="35"/>
    </row>
    <row r="2" spans="1:8" x14ac:dyDescent="0.5">
      <c r="A2" s="37" t="s">
        <v>18</v>
      </c>
      <c r="B2" s="37"/>
      <c r="C2" s="37"/>
      <c r="D2" s="37"/>
      <c r="E2" s="37"/>
      <c r="F2" s="37"/>
      <c r="G2" s="37"/>
      <c r="H2" s="37"/>
    </row>
    <row r="4" spans="1:8" ht="33" x14ac:dyDescent="0.5">
      <c r="B4" s="13" t="s">
        <v>19</v>
      </c>
      <c r="C4" s="19" t="s">
        <v>9</v>
      </c>
      <c r="D4" s="19" t="s">
        <v>20</v>
      </c>
      <c r="E4" s="13" t="s">
        <v>12</v>
      </c>
      <c r="F4" s="13" t="s">
        <v>21</v>
      </c>
      <c r="G4" s="13" t="s">
        <v>14</v>
      </c>
      <c r="H4" s="13" t="s">
        <v>15</v>
      </c>
    </row>
    <row r="5" spans="1:8" x14ac:dyDescent="0.5">
      <c r="A5" s="10" t="s">
        <v>22</v>
      </c>
      <c r="B5" s="14">
        <f>June!D24</f>
        <v>2095</v>
      </c>
      <c r="C5" s="26">
        <f>June!B24</f>
        <v>536</v>
      </c>
      <c r="D5" s="14">
        <f>June!C24</f>
        <v>134</v>
      </c>
      <c r="E5" s="14">
        <f>June!E24</f>
        <v>640</v>
      </c>
      <c r="F5" s="14">
        <f>June!F24</f>
        <v>152</v>
      </c>
      <c r="G5" s="14">
        <f>June!G24</f>
        <v>77</v>
      </c>
      <c r="H5" s="14">
        <f>(B5+D5+E5+F5+G5)</f>
        <v>3098</v>
      </c>
    </row>
    <row r="6" spans="1:8" x14ac:dyDescent="0.5">
      <c r="A6" s="10" t="s">
        <v>23</v>
      </c>
      <c r="B6" s="14">
        <f>July!D24</f>
        <v>1695</v>
      </c>
      <c r="C6" s="26">
        <f>July!B24</f>
        <v>677</v>
      </c>
      <c r="D6" s="14">
        <f>July!C24</f>
        <v>169.25</v>
      </c>
      <c r="E6" s="14">
        <f>July!E24</f>
        <v>629</v>
      </c>
      <c r="F6" s="14">
        <f>July!F24</f>
        <v>95</v>
      </c>
      <c r="G6" s="14">
        <f>July!G24</f>
        <v>77</v>
      </c>
      <c r="H6" s="14">
        <f>(B6+D6+E6+F6+G6)</f>
        <v>2665.25</v>
      </c>
    </row>
    <row r="7" spans="1:8" x14ac:dyDescent="0.5">
      <c r="A7" s="10" t="s">
        <v>24</v>
      </c>
      <c r="B7" s="14">
        <f>August!D24</f>
        <v>1695</v>
      </c>
      <c r="C7" s="26">
        <f>August!B24</f>
        <v>723</v>
      </c>
      <c r="D7" s="14">
        <f>August!C24</f>
        <v>180.75</v>
      </c>
      <c r="E7" s="14">
        <f>August!E24</f>
        <v>640</v>
      </c>
      <c r="F7" s="14">
        <f>August!F24</f>
        <v>135</v>
      </c>
      <c r="G7" s="14">
        <f>August!G24</f>
        <v>77</v>
      </c>
      <c r="H7" s="14">
        <f>(B7+D7+E7+F7+G7)</f>
        <v>2727.75</v>
      </c>
    </row>
    <row r="8" spans="1:8" x14ac:dyDescent="0.5">
      <c r="G8" s="10" t="s">
        <v>25</v>
      </c>
      <c r="H8" s="14">
        <f>SUM(H5:H7)</f>
        <v>8491</v>
      </c>
    </row>
    <row r="9" spans="1:8" x14ac:dyDescent="0.5">
      <c r="G9" s="10" t="s">
        <v>26</v>
      </c>
      <c r="H9" s="14">
        <f>SUM(June:August!H25)</f>
        <v>-1000</v>
      </c>
    </row>
    <row r="10" spans="1:8" x14ac:dyDescent="0.5">
      <c r="G10" s="10" t="s">
        <v>27</v>
      </c>
      <c r="H10" s="14">
        <f>H8+H9</f>
        <v>7491</v>
      </c>
    </row>
    <row r="12" spans="1:8" x14ac:dyDescent="0.5">
      <c r="A12" s="10" t="s">
        <v>28</v>
      </c>
      <c r="B12" s="16">
        <f>AVERAGE(B5:B7)</f>
        <v>1828.3333333333333</v>
      </c>
    </row>
    <row r="13" spans="1:8" x14ac:dyDescent="0.5">
      <c r="A13" s="10" t="s">
        <v>29</v>
      </c>
      <c r="B13" s="20">
        <f>AVERAGE(C5:C7)</f>
        <v>645.33333333333337</v>
      </c>
    </row>
    <row r="14" spans="1:8" x14ac:dyDescent="0.5">
      <c r="A14" s="10" t="s">
        <v>30</v>
      </c>
      <c r="B14" s="16">
        <f>MIN(B5:B7)</f>
        <v>1695</v>
      </c>
    </row>
    <row r="15" spans="1:8" x14ac:dyDescent="0.5">
      <c r="A15" s="10" t="s">
        <v>31</v>
      </c>
      <c r="B15" s="16">
        <f>MAX(E5:E7)</f>
        <v>640</v>
      </c>
    </row>
    <row r="16" spans="1:8" x14ac:dyDescent="0.5">
      <c r="B16" s="16"/>
    </row>
    <row r="17" spans="1:1" x14ac:dyDescent="0.5">
      <c r="A17" s="15" t="s">
        <v>32</v>
      </c>
    </row>
  </sheetData>
  <mergeCells count="2">
    <mergeCell ref="A1:H1"/>
    <mergeCell ref="A2:H2"/>
  </mergeCells>
  <conditionalFormatting sqref="H5:H7">
    <cfRule type="iconSet" priority="2">
      <iconSet iconSet="3TrafficLights2">
        <cfvo type="percent" val="0"/>
        <cfvo type="percent" val="33"/>
        <cfvo type="percent" val="67"/>
      </iconSet>
    </cfRule>
    <cfRule type="cellIs" dxfId="0" priority="1" operator="greaterThan">
      <formula>3000</formula>
    </cfRule>
  </conditionalFormatting>
  <printOptions horizontalCentered="1"/>
  <pageMargins left="0.45" right="0.45" top="1.5" bottom="0.75" header="0.3" footer="0.3"/>
  <pageSetup fitToHeight="2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F3C4-57A7-4C86-BCA1-94A1928F3569}">
  <dimension ref="A1"/>
  <sheetViews>
    <sheetView topLeftCell="A6" workbookViewId="0">
      <selection activeCell="B4" sqref="B4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DF8-8BA1-4543-9BE5-0C1CFB4D4360}">
  <dimension ref="A1"/>
  <sheetViews>
    <sheetView workbookViewId="0"/>
  </sheetViews>
  <sheetFormatPr defaultRowHeight="16.5" x14ac:dyDescent="0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3486-42E2-411E-A647-BDE429A778FD}">
  <dimension ref="A1"/>
  <sheetViews>
    <sheetView workbookViewId="0">
      <selection activeCell="B4" sqref="B4"/>
    </sheetView>
  </sheetViews>
  <sheetFormatPr defaultRowHeight="16.5" x14ac:dyDescent="0.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C858-C464-4234-8EBB-9A5460183510}">
  <dimension ref="A1"/>
  <sheetViews>
    <sheetView workbookViewId="0"/>
  </sheetViews>
  <sheetFormatPr defaultRowHeight="16.5" x14ac:dyDescent="0.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769C-A779-4C8A-858A-372D5FFA7B8D}">
  <dimension ref="A1"/>
  <sheetViews>
    <sheetView topLeftCell="A3" workbookViewId="0"/>
  </sheetViews>
  <sheetFormatPr defaultRowHeight="16.5" x14ac:dyDescent="0.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0E216461F8A4A8F27332EBC335579" ma:contentTypeVersion="9" ma:contentTypeDescription="Create a new document." ma:contentTypeScope="" ma:versionID="50e50b8175786aa16e6fd89ac82f29f5">
  <xsd:schema xmlns:xsd="http://www.w3.org/2001/XMLSchema" xmlns:xs="http://www.w3.org/2001/XMLSchema" xmlns:p="http://schemas.microsoft.com/office/2006/metadata/properties" xmlns:ns2="218a8888-d651-49eb-b85e-9613b0496423" targetNamespace="http://schemas.microsoft.com/office/2006/metadata/properties" ma:root="true" ma:fieldsID="ef9c7babd8bdf7b610fb2e2803337842" ns2:_="">
    <xsd:import namespace="218a8888-d651-49eb-b85e-9613b0496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a8888-d651-49eb-b85e-9613b04964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BE792-04F2-424F-833A-ECC11E4555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a8888-d651-49eb-b85e-9613b0496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E857B-1ECD-4A42-ADE4-B88DB10EA5B3}">
  <ds:schemaRefs>
    <ds:schemaRef ds:uri="http://purl.org/dc/elements/1.1/"/>
    <ds:schemaRef ds:uri="http://schemas.microsoft.com/office/2006/metadata/properties"/>
    <ds:schemaRef ds:uri="218a8888-d651-49eb-b85e-9613b04964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A3FA612-0B5E-487B-8909-DBD6A9592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</vt:lpstr>
      <vt:lpstr>July</vt:lpstr>
      <vt:lpstr>August</vt:lpstr>
      <vt:lpstr>Report</vt:lpstr>
      <vt:lpstr>Email</vt:lpstr>
      <vt:lpstr>Contact</vt:lpstr>
      <vt:lpstr>Meeting</vt:lpstr>
      <vt:lpstr>Folder</vt:lpstr>
      <vt:lpstr>Sort and Filter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lizreding@comcast.net</dc:creator>
  <cp:keywords/>
  <dc:description/>
  <cp:lastModifiedBy>Gunnar Forcier</cp:lastModifiedBy>
  <cp:revision/>
  <dcterms:created xsi:type="dcterms:W3CDTF">2007-05-14T06:49:50Z</dcterms:created>
  <dcterms:modified xsi:type="dcterms:W3CDTF">2022-10-18T03:45:15Z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0x0101002940E216461F8A4A8F27332EBC335579</vt:lpwstr>
  </property>
  <property fmtid="{D5CDD505-2E9C-101B-9397-08002B2CF9AE}" pid="3" name="Order">
    <vt:r8>164400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