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https://d.docs.live.net/edb566f355294ad9/Documents/Semester 2/Business Analytics/"/>
    </mc:Choice>
  </mc:AlternateContent>
  <xr:revisionPtr revIDLastSave="217" documentId="8_{101C726D-36C8-43A8-938D-B0E488EDA783}" xr6:coauthVersionLast="47" xr6:coauthVersionMax="47" xr10:uidLastSave="{B5D2706C-0EE4-4BEA-B0A0-26B1F4E66944}"/>
  <bookViews>
    <workbookView xWindow="9550" yWindow="380" windowWidth="16130" windowHeight="10030" tabRatio="784" firstSheet="4" activeTab="9" xr2:uid="{00000000-000D-0000-FFFF-FFFF00000000}"/>
  </bookViews>
  <sheets>
    <sheet name="Soft Drinks Data" sheetId="2" r:id="rId1"/>
    <sheet name="Home Sales Data" sheetId="4" r:id="rId2"/>
    <sheet name="VLOOKUP1" sheetId="5" r:id="rId3"/>
    <sheet name="VLOOKUP2" sheetId="13" r:id="rId4"/>
    <sheet name="IF Bonus Calculation" sheetId="6" r:id="rId5"/>
    <sheet name="COUNTIF SUMIF" sheetId="7" r:id="rId6"/>
    <sheet name="Commission Calculation " sheetId="9" r:id="rId7"/>
    <sheet name="Payroll Increases" sheetId="10" r:id="rId8"/>
    <sheet name="EX A" sheetId="11" r:id="rId9"/>
    <sheet name="EX B" sheetId="12" r:id="rId10"/>
  </sheets>
  <definedNames>
    <definedName name="CostOfInventory">'COUNTIF SUMIF'!$E$6:$E$35</definedName>
    <definedName name="lookup">VLOOKUP1!$A$23:$B$27</definedName>
    <definedName name="_xlnm.Print_Area" localSheetId="8">'EX A'!$A$1:$D$14</definedName>
    <definedName name="_xlnm.Print_Area" localSheetId="9">'EX B'!$A$1:$H$22</definedName>
    <definedName name="_xlnm.Print_Area" localSheetId="0">'Soft Drinks Data'!$A$1:$H$29</definedName>
    <definedName name="SoftDrink">'Soft Drinks Data'!$A$5:$B$29</definedName>
    <definedName name="suppliers">'COUNTIF SUMIF'!$B$6:$B$35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6" i="12" l="1"/>
  <c r="D16" i="12"/>
  <c r="E16" i="12"/>
  <c r="F16" i="12"/>
  <c r="G16" i="12"/>
  <c r="H16" i="12"/>
  <c r="H7" i="12"/>
  <c r="H8" i="12"/>
  <c r="H9" i="12"/>
  <c r="H10" i="12"/>
  <c r="H11" i="12"/>
  <c r="H12" i="12"/>
  <c r="H13" i="12"/>
  <c r="H14" i="12"/>
  <c r="H15" i="12"/>
  <c r="H6" i="12"/>
  <c r="G7" i="12"/>
  <c r="G8" i="12"/>
  <c r="G9" i="12"/>
  <c r="G10" i="12"/>
  <c r="G11" i="12"/>
  <c r="G12" i="12"/>
  <c r="G13" i="12"/>
  <c r="G14" i="12"/>
  <c r="G15" i="12"/>
  <c r="G6" i="12"/>
  <c r="F7" i="12"/>
  <c r="F8" i="12"/>
  <c r="F9" i="12"/>
  <c r="F10" i="12"/>
  <c r="F11" i="12"/>
  <c r="F12" i="12"/>
  <c r="F13" i="12"/>
  <c r="F14" i="12"/>
  <c r="F15" i="12"/>
  <c r="F6" i="12"/>
  <c r="B16" i="12"/>
  <c r="E7" i="12"/>
  <c r="E8" i="12"/>
  <c r="E9" i="12"/>
  <c r="E10" i="12"/>
  <c r="E11" i="12"/>
  <c r="E12" i="12"/>
  <c r="E13" i="12"/>
  <c r="E14" i="12"/>
  <c r="E15" i="12"/>
  <c r="E6" i="12"/>
  <c r="D7" i="12"/>
  <c r="D8" i="12"/>
  <c r="D9" i="12"/>
  <c r="D10" i="12"/>
  <c r="D11" i="12"/>
  <c r="D12" i="12"/>
  <c r="D13" i="12"/>
  <c r="D14" i="12"/>
  <c r="D15" i="12"/>
  <c r="D6" i="12"/>
  <c r="D7" i="11"/>
  <c r="D8" i="11"/>
  <c r="D9" i="11"/>
  <c r="D10" i="11"/>
  <c r="C7" i="11"/>
  <c r="C8" i="11"/>
  <c r="C9" i="11"/>
  <c r="C10" i="11"/>
  <c r="C6" i="11"/>
  <c r="D6" i="11" s="1"/>
  <c r="E5" i="4"/>
  <c r="E4" i="4"/>
  <c r="E3" i="4"/>
  <c r="E2" i="4"/>
  <c r="G10" i="2"/>
  <c r="G6" i="2"/>
  <c r="G7" i="2"/>
  <c r="G8" i="2"/>
  <c r="G9" i="2"/>
  <c r="G5" i="2"/>
  <c r="F10" i="2"/>
  <c r="F6" i="2"/>
  <c r="F7" i="2"/>
  <c r="F8" i="2"/>
  <c r="F9" i="2"/>
  <c r="F5" i="2"/>
  <c r="E10" i="2"/>
  <c r="E6" i="2"/>
  <c r="E7" i="2"/>
  <c r="E8" i="2"/>
  <c r="E9" i="2"/>
  <c r="E5" i="2"/>
  <c r="D8" i="10"/>
  <c r="D9" i="10"/>
  <c r="D10" i="10"/>
  <c r="D11" i="10"/>
  <c r="D12" i="10"/>
  <c r="D13" i="10"/>
  <c r="D14" i="10"/>
  <c r="D7" i="10"/>
  <c r="C9" i="9"/>
  <c r="C16" i="9" s="1"/>
  <c r="C10" i="9"/>
  <c r="C11" i="9"/>
  <c r="C12" i="9"/>
  <c r="C13" i="9"/>
  <c r="C14" i="9"/>
  <c r="C15" i="9"/>
  <c r="C8" i="9"/>
  <c r="C40" i="7"/>
  <c r="C41" i="7"/>
  <c r="C42" i="7"/>
  <c r="C39" i="7"/>
  <c r="B40" i="7"/>
  <c r="B41" i="7"/>
  <c r="B42" i="7"/>
  <c r="B39" i="7"/>
  <c r="C17" i="13"/>
  <c r="G9" i="5"/>
  <c r="G10" i="5"/>
  <c r="G11" i="5"/>
  <c r="G12" i="5"/>
  <c r="G13" i="5"/>
  <c r="G14" i="5"/>
  <c r="G15" i="5"/>
  <c r="G16" i="5"/>
  <c r="G17" i="5"/>
  <c r="G18" i="5"/>
  <c r="G19" i="5"/>
  <c r="G8" i="5"/>
  <c r="G6" i="5"/>
  <c r="G7" i="5"/>
  <c r="G5" i="5"/>
  <c r="C11" i="6"/>
  <c r="C12" i="6"/>
  <c r="C13" i="6"/>
  <c r="C14" i="6"/>
  <c r="C15" i="6"/>
  <c r="C16" i="6"/>
  <c r="C17" i="6"/>
  <c r="C10" i="6"/>
  <c r="E5" i="5"/>
  <c r="E7" i="5"/>
  <c r="B16" i="9"/>
  <c r="E35" i="7" l="1"/>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B18" i="6"/>
  <c r="E19" i="5" l="1"/>
  <c r="E18" i="5"/>
  <c r="E17" i="5"/>
  <c r="E16" i="5"/>
  <c r="E15" i="5"/>
  <c r="E14" i="5"/>
  <c r="E13" i="5"/>
  <c r="E12" i="5"/>
  <c r="E11" i="5"/>
  <c r="E10" i="5"/>
  <c r="E9" i="5"/>
  <c r="E8" i="5"/>
  <c r="E6" i="5"/>
  <c r="J12" i="4" l="1"/>
  <c r="I12" i="4"/>
</calcChain>
</file>

<file path=xl/sharedStrings.xml><?xml version="1.0" encoding="utf-8"?>
<sst xmlns="http://schemas.openxmlformats.org/spreadsheetml/2006/main" count="341" uniqueCount="199">
  <si>
    <t>Sample Data</t>
  </si>
  <si>
    <t>Coca-Cola</t>
  </si>
  <si>
    <t>Diet Coke</t>
  </si>
  <si>
    <t>Pepsi</t>
  </si>
  <si>
    <t>Sprite</t>
  </si>
  <si>
    <t>Dr. Pepper</t>
  </si>
  <si>
    <t>Bins/Classes</t>
  </si>
  <si>
    <t>Student Name</t>
  </si>
  <si>
    <t>LP02Activity Name</t>
  </si>
  <si>
    <t>Points Earned</t>
  </si>
  <si>
    <t>Points Possible</t>
  </si>
  <si>
    <t>Comments</t>
  </si>
  <si>
    <t>Total</t>
  </si>
  <si>
    <t xml:space="preserve">LP02 - Frequency Distribution Rubric </t>
  </si>
  <si>
    <t>Criteria:</t>
  </si>
  <si>
    <t>Bins were created per soft Drink Type</t>
  </si>
  <si>
    <t>Frequency of each type was calculated using Countif</t>
  </si>
  <si>
    <t>Percent Frequency calculated correctly</t>
  </si>
  <si>
    <t>Relative Frequency calculated correctly</t>
  </si>
  <si>
    <t>Home Sale</t>
  </si>
  <si>
    <t>Selling Price ($)</t>
  </si>
  <si>
    <t>Mean</t>
  </si>
  <si>
    <t>Median</t>
  </si>
  <si>
    <t>Mode1</t>
  </si>
  <si>
    <t>Mode2</t>
  </si>
  <si>
    <t>Print Area Set and Horizontally centered</t>
  </si>
  <si>
    <t>Histogram chart of frequency (percent) inserted for Soft Drink types</t>
  </si>
  <si>
    <t>Homes Sales measures of location (Mean, Median, Mode) calculated correctly</t>
  </si>
  <si>
    <t>Student name in Soft Drinks worksheet cell A1</t>
  </si>
  <si>
    <t>Activity Name</t>
  </si>
  <si>
    <t>Student ID</t>
  </si>
  <si>
    <t>Exam 1</t>
  </si>
  <si>
    <t>Exam 2</t>
  </si>
  <si>
    <t>Final</t>
  </si>
  <si>
    <t>Overall</t>
  </si>
  <si>
    <t>Grade</t>
  </si>
  <si>
    <t>Grading Rubric</t>
  </si>
  <si>
    <t>Criteria</t>
  </si>
  <si>
    <t>Ratings</t>
  </si>
  <si>
    <t>1. You complete the demonstration activity using the correct named range</t>
  </si>
  <si>
    <t>3-2</t>
  </si>
  <si>
    <t>1-0</t>
  </si>
  <si>
    <t>2. You use appropriate VLOOKUP function</t>
  </si>
  <si>
    <t>not met</t>
  </si>
  <si>
    <t>Totals</t>
  </si>
  <si>
    <t>Final Score</t>
  </si>
  <si>
    <t>/10</t>
  </si>
  <si>
    <t>Instructions:</t>
  </si>
  <si>
    <t>Score</t>
  </si>
  <si>
    <t>F</t>
  </si>
  <si>
    <t>D</t>
  </si>
  <si>
    <t>C</t>
  </si>
  <si>
    <t>B</t>
  </si>
  <si>
    <t>A</t>
  </si>
  <si>
    <t>Bonus Calculation</t>
  </si>
  <si>
    <t>Grading Rubric (for both sheets)</t>
  </si>
  <si>
    <t>Assumptions:</t>
  </si>
  <si>
    <t>Sales to Get Bonus</t>
  </si>
  <si>
    <t>1. You complete the activity using 
IF functions &amp; Total accurately on IF sheet</t>
  </si>
  <si>
    <t>5 (met)</t>
  </si>
  <si>
    <t>3-1</t>
  </si>
  <si>
    <t>0 (not met)</t>
  </si>
  <si>
    <t>Amount of Bonus</t>
  </si>
  <si>
    <t>2. You complete the activity using 
COUNTIF AND SUMIF accurately on COUNTIF AND SUMIF sheet.</t>
  </si>
  <si>
    <t>Salesperson</t>
  </si>
  <si>
    <t>Sales</t>
  </si>
  <si>
    <t>Bonus</t>
  </si>
  <si>
    <t>Anderson, Fred</t>
  </si>
  <si>
    <t>Bosox, Anne</t>
  </si>
  <si>
    <t>Fenske, Deb</t>
  </si>
  <si>
    <t>George, Tim</t>
  </si>
  <si>
    <t>Miller, Margo</t>
  </si>
  <si>
    <t>O'Leary, Pat</t>
  </si>
  <si>
    <t>Polanski, Sam</t>
  </si>
  <si>
    <t>Sanchez, Anna</t>
  </si>
  <si>
    <t>Bonus Calculation:</t>
  </si>
  <si>
    <t>If a person's sales are greater than the Sales to Get Bonus,</t>
  </si>
  <si>
    <t>pay them the Bonus, otherwise they get no Bonus.</t>
  </si>
  <si>
    <t>Note: Be sure to use absolute references to cells B6 and B7.</t>
  </si>
  <si>
    <t>Inputs data cells are grey.</t>
  </si>
  <si>
    <t>Penn Liberty Motors</t>
  </si>
  <si>
    <t>Accessories Inventory</t>
  </si>
  <si>
    <t>July 31, 20XX</t>
  </si>
  <si>
    <t>Accessory</t>
  </si>
  <si>
    <t>Supplier</t>
  </si>
  <si>
    <t>Current Inventory</t>
  </si>
  <si>
    <t>Cost per Item</t>
  </si>
  <si>
    <t>Cost of Inventory</t>
  </si>
  <si>
    <t>Floor Mat</t>
  </si>
  <si>
    <t>Cars 'N More</t>
  </si>
  <si>
    <t>Cup Holder</t>
  </si>
  <si>
    <t>Auto Extras</t>
  </si>
  <si>
    <t>Roof Rack</t>
  </si>
  <si>
    <t>Dash Kit</t>
  </si>
  <si>
    <t>Car Details</t>
  </si>
  <si>
    <t>Exhaust Tips</t>
  </si>
  <si>
    <t>Deflectors</t>
  </si>
  <si>
    <t>Car Bra</t>
  </si>
  <si>
    <t>Car Cover</t>
  </si>
  <si>
    <t>Bike Rack</t>
  </si>
  <si>
    <t>Spiffy Cars</t>
  </si>
  <si>
    <t>Fender Trim</t>
  </si>
  <si>
    <t>Spare Tire</t>
  </si>
  <si>
    <t>Number of 
Accessories</t>
  </si>
  <si>
    <t>Note: Be sure to use absolute references to cells B3 and B4.</t>
  </si>
  <si>
    <t>Commission Calculation</t>
  </si>
  <si>
    <t>Low Sales Rate</t>
  </si>
  <si>
    <t>When completed correctly, your worksheet should look like Figure B:</t>
  </si>
  <si>
    <t>High Sales Rate</t>
  </si>
  <si>
    <t>Low/High Sales Cut</t>
  </si>
  <si>
    <t>Figure B:</t>
  </si>
  <si>
    <t>Commission</t>
  </si>
  <si>
    <t>Commission Calculation:</t>
  </si>
  <si>
    <t>If their Sales are greater than or equal to the Low/High Sales Cut,</t>
  </si>
  <si>
    <t>then all their Sales get the High Sales Commission Rate,</t>
  </si>
  <si>
    <t>otherwise all their sales get the Low Sales Commission Rate.</t>
  </si>
  <si>
    <t>Commission = Sales * Commission Rate</t>
  </si>
  <si>
    <t>Note: Be sure to use absolute references to cells B3, B4, and B5.</t>
  </si>
  <si>
    <t>Payroll Increases</t>
  </si>
  <si>
    <t>Regular Increase %</t>
  </si>
  <si>
    <t>When completed correctly, your worksheet should look like Figure C:</t>
  </si>
  <si>
    <t>Merit Increase %</t>
  </si>
  <si>
    <t>Figure C:</t>
  </si>
  <si>
    <t>Merit (Y/N)</t>
  </si>
  <si>
    <t>Current
Rate</t>
  </si>
  <si>
    <t>Proposed
Rate</t>
  </si>
  <si>
    <t>Y</t>
  </si>
  <si>
    <t>N</t>
  </si>
  <si>
    <t>Proposed Rate Calculation:</t>
  </si>
  <si>
    <t>If they get a Merit raise (Merit=Y) then give them the merit increase,</t>
  </si>
  <si>
    <t>otherwise give them the regular increase.</t>
  </si>
  <si>
    <t>Proposed Rate = Current Rate + (Current Rate * Increase)</t>
  </si>
  <si>
    <t>/15</t>
  </si>
  <si>
    <t xml:space="preserve">10  (met) </t>
  </si>
  <si>
    <r>
      <t xml:space="preserve">*Watch Video to be able to complete the activity using the </t>
    </r>
    <r>
      <rPr>
        <b/>
        <sz val="11"/>
        <color theme="1"/>
        <rFont val="Calibri"/>
        <family val="2"/>
        <scheme val="minor"/>
      </rPr>
      <t>Countif</t>
    </r>
    <r>
      <rPr>
        <sz val="11"/>
        <color theme="1"/>
        <rFont val="Calibri"/>
        <family val="2"/>
        <scheme val="minor"/>
      </rPr>
      <t xml:space="preserve"> function.</t>
    </r>
  </si>
  <si>
    <t>Relative Frequency</t>
  </si>
  <si>
    <t>Computer Sales Depot</t>
  </si>
  <si>
    <t>Item ID</t>
  </si>
  <si>
    <t>Name</t>
  </si>
  <si>
    <t>Unit Price</t>
  </si>
  <si>
    <t>Quantity</t>
  </si>
  <si>
    <t>Inventory Value</t>
  </si>
  <si>
    <t>IN0001</t>
  </si>
  <si>
    <t>Item 1</t>
  </si>
  <si>
    <t>IN0002</t>
  </si>
  <si>
    <t>Item 2</t>
  </si>
  <si>
    <t>IN0003</t>
  </si>
  <si>
    <t>Item 3</t>
  </si>
  <si>
    <t>IN0004</t>
  </si>
  <si>
    <t>Item 4</t>
  </si>
  <si>
    <t>IN0005</t>
  </si>
  <si>
    <t>Item 5</t>
  </si>
  <si>
    <t>IN0006</t>
  </si>
  <si>
    <t>Item 6</t>
  </si>
  <si>
    <t>IN0007</t>
  </si>
  <si>
    <t>Item 7</t>
  </si>
  <si>
    <t>IN0008</t>
  </si>
  <si>
    <t>Item 8</t>
  </si>
  <si>
    <t>IN0009</t>
  </si>
  <si>
    <t>Item 9</t>
  </si>
  <si>
    <t>IN0010</t>
  </si>
  <si>
    <t>Item 10</t>
  </si>
  <si>
    <t>IN0011</t>
  </si>
  <si>
    <t>Item 11</t>
  </si>
  <si>
    <t>IN0012</t>
  </si>
  <si>
    <t>Item 12</t>
  </si>
  <si>
    <t>Item Unit Price - Lookup</t>
  </si>
  <si>
    <t>met (5-2 pts)</t>
  </si>
  <si>
    <t>Final Grade</t>
  </si>
  <si>
    <t>Frequency</t>
  </si>
  <si>
    <t>Percent Frequency</t>
  </si>
  <si>
    <t>Gunnar Forcier</t>
  </si>
  <si>
    <t>Ex A</t>
  </si>
  <si>
    <t>Ex B</t>
  </si>
  <si>
    <t>Furniture Type</t>
  </si>
  <si>
    <t>Wholesale Cost</t>
  </si>
  <si>
    <t>Sofa</t>
  </si>
  <si>
    <t>Lamp</t>
  </si>
  <si>
    <t>End Table</t>
  </si>
  <si>
    <t>Recliner</t>
  </si>
  <si>
    <t>Coffee Table</t>
  </si>
  <si>
    <t>List Price</t>
  </si>
  <si>
    <t>Best Discount Price</t>
  </si>
  <si>
    <t>Best Discount</t>
  </si>
  <si>
    <t>Harry's BBQ</t>
  </si>
  <si>
    <t>Cust #</t>
  </si>
  <si>
    <t>Food Cost</t>
  </si>
  <si>
    <t>Drink Cost</t>
  </si>
  <si>
    <t>Total Tip</t>
  </si>
  <si>
    <t>Hostess Tip</t>
  </si>
  <si>
    <t>Bartender Tip</t>
  </si>
  <si>
    <t>Server Tip</t>
  </si>
  <si>
    <t>Total Purchase 
before tip</t>
  </si>
  <si>
    <t>TOTALS</t>
  </si>
  <si>
    <t>Assumptions</t>
  </si>
  <si>
    <t>Hostess</t>
  </si>
  <si>
    <t>Bartender</t>
  </si>
  <si>
    <t>Server</t>
  </si>
  <si>
    <t>Gratuity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</si>
</sst>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4" formatCode="_(&quot;$&quot;* #,##0.00_);_(&quot;$&quot;* \(#,##0.00\);_(&quot;$&quot;* &quot;-&quot;??_);_(@_)"/>
    <numFmt numFmtId="43" formatCode="_(* #,##0.00_);_(* \(#,##0.00\);_(* &quot;-&quot;??_);_(@_)"/>
    <numFmt numFmtId="164" formatCode="&quot;$&quot;#,##0.00"/>
    <numFmt numFmtId="165" formatCode="_(&quot;$&quot;* #,##0_);_(&quot;$&quot;* \(#,##0\);_(&quot;$&quot;* &quot;-&quot;??_);_(@_)"/>
    <numFmt numFmtId="166" formatCode="_(* #,##0_);_(* \(#,##0\);_(* &quot;-&quot;??_);_(@_)"/>
    <numFmt numFmtId="167" formatCode="_ &quot;₹&quot;\ * #,##0.00_ ;_ &quot;₹&quot;\ * \-#,##0.00_ ;_ &quot;₹&quot;\ * &quot;-&quot;??_ ;_ @_ "/>
    <numFmt numFmtId="168" formatCode="_ * #,##0.00_ ;_ * \-#,##0.00_ ;_ * &quot;-&quot;??_ ;_ @_ "/>
  </numFmts>
  <fonts count="18" x14ac:knownFonts="1">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b/>
      <i/>
      <sz val="11"/>
      <color theme="1"/>
      <name val="Calibri"/>
      <family val="2"/>
      <scheme val="minor"/>
    </font>
    <font>
      <b/>
      <sz val="12"/>
      <color theme="1"/>
      <name val="Times New Roman"/>
      <family val="1"/>
    </font>
    <font>
      <sz val="12"/>
      <color theme="1"/>
      <name val="Times New Roman"/>
      <family val="1"/>
    </font>
    <font>
      <sz val="10"/>
      <name val="Arial"/>
      <family val="2"/>
    </font>
    <font>
      <b/>
      <sz val="11"/>
      <name val="Arial"/>
      <family val="2"/>
    </font>
    <font>
      <i/>
      <sz val="10"/>
      <name val="Arial"/>
      <family val="2"/>
    </font>
    <font>
      <b/>
      <i/>
      <sz val="10"/>
      <name val="Arial"/>
      <family val="2"/>
    </font>
    <font>
      <b/>
      <sz val="10"/>
      <name val="Arial"/>
      <family val="2"/>
    </font>
    <font>
      <b/>
      <i/>
      <sz val="14"/>
      <name val="Arial"/>
      <family val="2"/>
    </font>
    <font>
      <b/>
      <sz val="11"/>
      <color indexed="8"/>
      <name val="Calibri"/>
      <family val="2"/>
    </font>
    <font>
      <b/>
      <i/>
      <sz val="10"/>
      <color rgb="FFFF0000"/>
      <name val="Arial"/>
      <family val="2"/>
    </font>
    <font>
      <b/>
      <sz val="11"/>
      <name val="Calibri"/>
      <family val="2"/>
      <scheme val="minor"/>
    </font>
    <font>
      <b/>
      <u/>
      <sz val="11"/>
      <color theme="1"/>
      <name val="Calibri"/>
      <family val="2"/>
      <scheme val="minor"/>
    </font>
    <font>
      <b/>
      <i/>
      <sz val="13"/>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FFFF00"/>
        <bgColor indexed="64"/>
      </patternFill>
    </fill>
  </fills>
  <borders count="3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9">
    <xf numFmtId="0" fontId="0" fillId="0" borderId="0"/>
    <xf numFmtId="44" fontId="2" fillId="0" borderId="0" applyFont="0" applyFill="0" applyBorder="0" applyAlignment="0" applyProtection="0"/>
    <xf numFmtId="43" fontId="2" fillId="0" borderId="0" applyFont="0" applyFill="0" applyBorder="0" applyAlignment="0" applyProtection="0"/>
    <xf numFmtId="9" fontId="7" fillId="0" borderId="0" applyFont="0" applyFill="0" applyBorder="0" applyAlignment="0" applyProtection="0"/>
    <xf numFmtId="44" fontId="7" fillId="0" borderId="0" applyFont="0" applyFill="0" applyBorder="0" applyAlignment="0" applyProtection="0"/>
    <xf numFmtId="43" fontId="7" fillId="0" borderId="0" applyFont="0" applyFill="0" applyBorder="0" applyAlignment="0" applyProtection="0"/>
    <xf numFmtId="9"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cellStyleXfs>
  <cellXfs count="133">
    <xf numFmtId="0" fontId="0" fillId="0" borderId="0" xfId="0"/>
    <xf numFmtId="0" fontId="1" fillId="0" borderId="0" xfId="0" applyFont="1"/>
    <xf numFmtId="0" fontId="1" fillId="0" borderId="1" xfId="0" applyFont="1" applyBorder="1"/>
    <xf numFmtId="0" fontId="5" fillId="0" borderId="0" xfId="0" applyFont="1" applyAlignment="1">
      <alignment horizontal="center" wrapText="1"/>
    </xf>
    <xf numFmtId="0" fontId="6" fillId="0" borderId="0" xfId="0" applyFont="1"/>
    <xf numFmtId="0" fontId="6" fillId="0" borderId="0" xfId="0" applyFont="1" applyAlignment="1">
      <alignment horizontal="center" wrapText="1"/>
    </xf>
    <xf numFmtId="0" fontId="5" fillId="0" borderId="0" xfId="0" applyFont="1" applyAlignment="1">
      <alignment horizontal="right"/>
    </xf>
    <xf numFmtId="44" fontId="6" fillId="0" borderId="0" xfId="1" applyFont="1"/>
    <xf numFmtId="0" fontId="1" fillId="0" borderId="2" xfId="0" applyFont="1" applyBorder="1"/>
    <xf numFmtId="0" fontId="0" fillId="0" borderId="2" xfId="0" applyBorder="1"/>
    <xf numFmtId="0" fontId="0" fillId="0" borderId="2" xfId="0" applyBorder="1" applyAlignment="1">
      <alignment wrapText="1"/>
    </xf>
    <xf numFmtId="0" fontId="3" fillId="0" borderId="2" xfId="0" applyFont="1" applyBorder="1" applyAlignment="1">
      <alignment wrapText="1"/>
    </xf>
    <xf numFmtId="0" fontId="4" fillId="0" borderId="2" xfId="0" applyFont="1" applyBorder="1" applyAlignment="1">
      <alignment wrapText="1"/>
    </xf>
    <xf numFmtId="0" fontId="7" fillId="0" borderId="0" xfId="0" applyFont="1"/>
    <xf numFmtId="0" fontId="8" fillId="0" borderId="3" xfId="0" applyFont="1" applyBorder="1" applyAlignment="1">
      <alignment horizontal="left"/>
    </xf>
    <xf numFmtId="0" fontId="9" fillId="0" borderId="4" xfId="0" applyFont="1" applyBorder="1" applyAlignment="1">
      <alignment horizontal="center"/>
    </xf>
    <xf numFmtId="0" fontId="10" fillId="0" borderId="4" xfId="0" applyFont="1" applyBorder="1" applyAlignment="1">
      <alignment horizontal="center"/>
    </xf>
    <xf numFmtId="0" fontId="0" fillId="0" borderId="5" xfId="0" applyBorder="1" applyAlignment="1">
      <alignment horizontal="center"/>
    </xf>
    <xf numFmtId="0" fontId="0" fillId="2" borderId="0" xfId="0" applyFill="1"/>
    <xf numFmtId="2" fontId="0" fillId="0" borderId="0" xfId="0" applyNumberFormat="1"/>
    <xf numFmtId="0" fontId="0" fillId="0" borderId="0" xfId="0" applyAlignment="1">
      <alignment horizontal="center"/>
    </xf>
    <xf numFmtId="0" fontId="0" fillId="0" borderId="9" xfId="0" applyBorder="1"/>
    <xf numFmtId="0" fontId="0" fillId="0" borderId="5" xfId="0" applyBorder="1"/>
    <xf numFmtId="0" fontId="11" fillId="0" borderId="9" xfId="0" applyFont="1" applyBorder="1" applyAlignment="1">
      <alignment horizontal="center"/>
    </xf>
    <xf numFmtId="0" fontId="7" fillId="0" borderId="9" xfId="0" applyFont="1" applyBorder="1"/>
    <xf numFmtId="16" fontId="7" fillId="0" borderId="0" xfId="0" quotePrefix="1" applyNumberFormat="1" applyFont="1" applyAlignment="1">
      <alignment horizontal="center"/>
    </xf>
    <xf numFmtId="17" fontId="7" fillId="0" borderId="5" xfId="0" quotePrefix="1" applyNumberFormat="1" applyFont="1" applyBorder="1" applyAlignment="1">
      <alignment horizontal="center"/>
    </xf>
    <xf numFmtId="0" fontId="7" fillId="0" borderId="0" xfId="0" quotePrefix="1" applyFont="1" applyAlignment="1">
      <alignment horizontal="center"/>
    </xf>
    <xf numFmtId="0" fontId="7" fillId="0" borderId="5" xfId="0" applyFont="1" applyBorder="1"/>
    <xf numFmtId="0" fontId="11" fillId="0" borderId="0" xfId="0" applyFont="1"/>
    <xf numFmtId="0" fontId="11" fillId="0" borderId="5" xfId="0" applyFont="1" applyBorder="1"/>
    <xf numFmtId="0" fontId="0" fillId="0" borderId="10" xfId="0" applyBorder="1"/>
    <xf numFmtId="0" fontId="11" fillId="0" borderId="11" xfId="0" applyFont="1" applyBorder="1"/>
    <xf numFmtId="0" fontId="0" fillId="0" borderId="13" xfId="0" applyBorder="1" applyAlignment="1">
      <alignment horizontal="center"/>
    </xf>
    <xf numFmtId="0" fontId="0" fillId="2" borderId="1" xfId="0" applyFill="1" applyBorder="1"/>
    <xf numFmtId="2" fontId="0" fillId="0" borderId="1" xfId="0" applyNumberFormat="1" applyBorder="1"/>
    <xf numFmtId="0" fontId="11" fillId="0" borderId="1" xfId="0" applyFont="1" applyBorder="1" applyAlignment="1">
      <alignment horizontal="center"/>
    </xf>
    <xf numFmtId="0" fontId="12" fillId="0" borderId="0" xfId="0" applyFont="1"/>
    <xf numFmtId="0" fontId="10" fillId="0" borderId="0" xfId="0" applyFont="1"/>
    <xf numFmtId="0" fontId="11" fillId="0" borderId="17" xfId="0" applyFont="1" applyBorder="1"/>
    <xf numFmtId="44" fontId="0" fillId="4" borderId="0" xfId="1" applyFont="1" applyFill="1"/>
    <xf numFmtId="0" fontId="7" fillId="0" borderId="2" xfId="0" applyFont="1" applyBorder="1"/>
    <xf numFmtId="16" fontId="7" fillId="0" borderId="2" xfId="0" quotePrefix="1" applyNumberFormat="1" applyFont="1" applyBorder="1"/>
    <xf numFmtId="0" fontId="11" fillId="0" borderId="0" xfId="0" applyFont="1" applyAlignment="1">
      <alignment horizontal="center"/>
    </xf>
    <xf numFmtId="43" fontId="0" fillId="4" borderId="0" xfId="2" applyFont="1" applyFill="1"/>
    <xf numFmtId="43" fontId="0" fillId="0" borderId="0" xfId="2" applyFont="1"/>
    <xf numFmtId="0" fontId="11" fillId="0" borderId="2" xfId="0" applyFont="1" applyBorder="1"/>
    <xf numFmtId="43" fontId="0" fillId="0" borderId="18" xfId="0" applyNumberFormat="1" applyBorder="1"/>
    <xf numFmtId="0" fontId="9" fillId="0" borderId="0" xfId="0" applyFont="1"/>
    <xf numFmtId="0" fontId="7" fillId="4" borderId="0" xfId="0" applyFont="1" applyFill="1"/>
    <xf numFmtId="0" fontId="7" fillId="0" borderId="0" xfId="0" applyFont="1" applyAlignment="1">
      <alignment wrapText="1"/>
    </xf>
    <xf numFmtId="0" fontId="7" fillId="0" borderId="0" xfId="0" applyFont="1" applyAlignment="1">
      <alignment horizontal="center"/>
    </xf>
    <xf numFmtId="0" fontId="0" fillId="0" borderId="0" xfId="0" applyAlignment="1">
      <alignment horizontal="left"/>
    </xf>
    <xf numFmtId="164" fontId="0" fillId="0" borderId="0" xfId="0" applyNumberFormat="1"/>
    <xf numFmtId="0" fontId="1" fillId="0" borderId="0" xfId="0" quotePrefix="1" applyFont="1"/>
    <xf numFmtId="0" fontId="13" fillId="0" borderId="11" xfId="0" applyFont="1" applyBorder="1" applyAlignment="1">
      <alignment horizontal="center" wrapText="1"/>
    </xf>
    <xf numFmtId="164" fontId="13" fillId="0" borderId="11" xfId="0" applyNumberFormat="1" applyFont="1" applyBorder="1" applyAlignment="1">
      <alignment horizontal="center" wrapText="1"/>
    </xf>
    <xf numFmtId="0" fontId="13" fillId="0" borderId="0" xfId="0" applyFont="1" applyAlignment="1">
      <alignment horizontal="center"/>
    </xf>
    <xf numFmtId="0" fontId="0" fillId="4" borderId="0" xfId="2" applyNumberFormat="1" applyFont="1" applyFill="1" applyAlignment="1">
      <alignment horizontal="right"/>
    </xf>
    <xf numFmtId="165" fontId="0" fillId="4" borderId="0" xfId="1" applyNumberFormat="1" applyFont="1" applyFill="1"/>
    <xf numFmtId="165" fontId="0" fillId="0" borderId="0" xfId="1" applyNumberFormat="1" applyFont="1"/>
    <xf numFmtId="166" fontId="0" fillId="4" borderId="0" xfId="2" applyNumberFormat="1" applyFont="1" applyFill="1"/>
    <xf numFmtId="166" fontId="0" fillId="0" borderId="0" xfId="2" applyNumberFormat="1" applyFont="1"/>
    <xf numFmtId="0" fontId="1" fillId="0" borderId="11" xfId="0" applyFont="1" applyBorder="1" applyAlignment="1">
      <alignment horizontal="center" vertical="center" wrapText="1"/>
    </xf>
    <xf numFmtId="0" fontId="11" fillId="0" borderId="11" xfId="0" applyFont="1" applyBorder="1" applyAlignment="1">
      <alignment horizontal="center" wrapText="1"/>
    </xf>
    <xf numFmtId="0" fontId="0" fillId="4" borderId="0" xfId="0" applyFill="1"/>
    <xf numFmtId="0" fontId="14" fillId="0" borderId="0" xfId="0" applyFont="1"/>
    <xf numFmtId="10" fontId="0" fillId="0" borderId="0" xfId="3" applyNumberFormat="1" applyFont="1"/>
    <xf numFmtId="44" fontId="0" fillId="0" borderId="0" xfId="4" applyFont="1"/>
    <xf numFmtId="43" fontId="0" fillId="0" borderId="0" xfId="5" applyFont="1"/>
    <xf numFmtId="0" fontId="11" fillId="0" borderId="0" xfId="0" applyFont="1" applyAlignment="1">
      <alignment horizontal="center" wrapText="1"/>
    </xf>
    <xf numFmtId="43" fontId="0" fillId="0" borderId="0" xfId="5" applyFont="1" applyAlignment="1">
      <alignment horizontal="center"/>
    </xf>
    <xf numFmtId="0" fontId="1" fillId="0" borderId="1" xfId="0" applyFont="1" applyBorder="1" applyAlignment="1">
      <alignment horizontal="center"/>
    </xf>
    <xf numFmtId="9" fontId="0" fillId="0" borderId="0" xfId="6" applyFont="1"/>
    <xf numFmtId="0" fontId="1" fillId="0" borderId="0" xfId="0" applyFont="1" applyAlignment="1">
      <alignment horizontal="right"/>
    </xf>
    <xf numFmtId="0" fontId="0" fillId="0" borderId="0" xfId="0" applyAlignment="1">
      <alignment horizontal="left" vertical="center" indent="1"/>
    </xf>
    <xf numFmtId="8" fontId="0" fillId="0" borderId="0" xfId="7" applyNumberFormat="1" applyFont="1" applyFill="1" applyBorder="1" applyAlignment="1">
      <alignment horizontal="right" vertical="center" indent="1"/>
    </xf>
    <xf numFmtId="0" fontId="0" fillId="0" borderId="0" xfId="8" applyNumberFormat="1" applyFont="1" applyFill="1" applyBorder="1" applyAlignment="1">
      <alignment horizontal="right" vertical="center" indent="1"/>
    </xf>
    <xf numFmtId="8" fontId="0" fillId="0" borderId="0" xfId="8" applyNumberFormat="1" applyFont="1" applyFill="1" applyBorder="1" applyAlignment="1">
      <alignment horizontal="right" vertical="center" indent="1"/>
    </xf>
    <xf numFmtId="8" fontId="0" fillId="5" borderId="0" xfId="7" applyNumberFormat="1" applyFont="1" applyFill="1" applyBorder="1" applyAlignment="1">
      <alignment horizontal="right" vertical="center" indent="1"/>
    </xf>
    <xf numFmtId="0" fontId="15" fillId="0" borderId="0" xfId="0" applyFont="1"/>
    <xf numFmtId="0" fontId="0" fillId="0" borderId="19" xfId="0" applyBorder="1"/>
    <xf numFmtId="0" fontId="0" fillId="5" borderId="0" xfId="0" applyFill="1" applyAlignment="1">
      <alignment horizontal="left" vertical="center" indent="1"/>
    </xf>
    <xf numFmtId="0" fontId="10" fillId="0" borderId="19" xfId="0" applyFont="1" applyBorder="1" applyAlignment="1">
      <alignment horizontal="center"/>
    </xf>
    <xf numFmtId="0" fontId="1" fillId="0" borderId="1"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11" fillId="0" borderId="8" xfId="0" applyFont="1" applyBorder="1" applyAlignment="1">
      <alignment horizontal="center"/>
    </xf>
    <xf numFmtId="0" fontId="11" fillId="0" borderId="0" xfId="0" applyFont="1" applyAlignment="1">
      <alignment horizontal="center"/>
    </xf>
    <xf numFmtId="0" fontId="11" fillId="0" borderId="5" xfId="0" applyFont="1" applyBorder="1" applyAlignment="1">
      <alignment horizontal="center"/>
    </xf>
    <xf numFmtId="0" fontId="11" fillId="0" borderId="11" xfId="0" applyFont="1" applyBorder="1" applyAlignment="1">
      <alignment horizontal="center"/>
    </xf>
    <xf numFmtId="0" fontId="11" fillId="0" borderId="12" xfId="0" applyFont="1" applyBorder="1" applyAlignment="1">
      <alignment horizontal="center"/>
    </xf>
    <xf numFmtId="0" fontId="1" fillId="0" borderId="0" xfId="0" applyFont="1" applyAlignment="1">
      <alignment horizontal="center"/>
    </xf>
    <xf numFmtId="0" fontId="11" fillId="3" borderId="14" xfId="0" applyFont="1" applyFill="1" applyBorder="1" applyAlignment="1">
      <alignment horizontal="center"/>
    </xf>
    <xf numFmtId="0" fontId="11" fillId="3" borderId="15" xfId="0" applyFont="1" applyFill="1" applyBorder="1" applyAlignment="1">
      <alignment horizontal="center"/>
    </xf>
    <xf numFmtId="0" fontId="11" fillId="3" borderId="16" xfId="0" applyFont="1" applyFill="1" applyBorder="1" applyAlignment="1">
      <alignment horizontal="center"/>
    </xf>
    <xf numFmtId="0" fontId="11" fillId="0" borderId="2" xfId="0" applyFont="1" applyBorder="1" applyAlignment="1">
      <alignment horizontal="center"/>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7" fillId="0" borderId="8" xfId="0" applyFont="1" applyBorder="1" applyAlignment="1">
      <alignment horizontal="left" vertical="top"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0" fillId="0" borderId="2" xfId="0" applyBorder="1" applyAlignment="1">
      <alignment horizontal="left" vertical="top" wrapText="1"/>
    </xf>
    <xf numFmtId="0" fontId="0" fillId="0" borderId="0" xfId="0" applyAlignment="1">
      <alignment horizontal="center"/>
    </xf>
    <xf numFmtId="0" fontId="1" fillId="0" borderId="20" xfId="0" applyFont="1" applyBorder="1"/>
    <xf numFmtId="0" fontId="1" fillId="0" borderId="21" xfId="0" applyFont="1" applyBorder="1"/>
    <xf numFmtId="0" fontId="1" fillId="0" borderId="22" xfId="0" applyFont="1" applyBorder="1"/>
    <xf numFmtId="44" fontId="0" fillId="0" borderId="2" xfId="1" applyFont="1" applyBorder="1"/>
    <xf numFmtId="0" fontId="0" fillId="0" borderId="26" xfId="0" applyBorder="1"/>
    <xf numFmtId="44" fontId="0" fillId="0" borderId="27" xfId="1" applyFont="1" applyBorder="1"/>
    <xf numFmtId="0" fontId="0" fillId="0" borderId="28" xfId="0" applyBorder="1"/>
    <xf numFmtId="44" fontId="0" fillId="0" borderId="29" xfId="1" applyFont="1" applyBorder="1"/>
    <xf numFmtId="44" fontId="0" fillId="0" borderId="30" xfId="1" applyFont="1" applyBorder="1"/>
    <xf numFmtId="0" fontId="16" fillId="0" borderId="23" xfId="0" applyFont="1" applyBorder="1"/>
    <xf numFmtId="9" fontId="16" fillId="0" borderId="25" xfId="0" applyNumberFormat="1" applyFont="1" applyBorder="1"/>
    <xf numFmtId="0" fontId="16" fillId="0" borderId="0" xfId="0" applyFont="1"/>
    <xf numFmtId="0" fontId="16" fillId="0" borderId="0" xfId="0" applyFont="1" applyAlignment="1"/>
    <xf numFmtId="0" fontId="16" fillId="0" borderId="31" xfId="0" applyFont="1" applyBorder="1" applyAlignment="1">
      <alignment horizontal="center"/>
    </xf>
    <xf numFmtId="0" fontId="16" fillId="0" borderId="32" xfId="0" applyFont="1" applyBorder="1" applyAlignment="1">
      <alignment horizontal="center"/>
    </xf>
    <xf numFmtId="0" fontId="16" fillId="0" borderId="26" xfId="0" applyFont="1" applyBorder="1"/>
    <xf numFmtId="9" fontId="16" fillId="0" borderId="27" xfId="0" applyNumberFormat="1" applyFont="1" applyBorder="1" applyAlignment="1"/>
    <xf numFmtId="0" fontId="16" fillId="0" borderId="28" xfId="0" applyFont="1" applyFill="1" applyBorder="1"/>
    <xf numFmtId="9" fontId="16" fillId="0" borderId="30" xfId="0" applyNumberFormat="1" applyFont="1" applyBorder="1"/>
    <xf numFmtId="0" fontId="3" fillId="0" borderId="31" xfId="0" applyFont="1" applyBorder="1" applyAlignment="1">
      <alignment horizontal="center" vertical="center"/>
    </xf>
    <xf numFmtId="0" fontId="3" fillId="0" borderId="33" xfId="0" applyFont="1" applyBorder="1" applyAlignment="1">
      <alignment horizontal="center" vertical="center"/>
    </xf>
    <xf numFmtId="0" fontId="3" fillId="0" borderId="33" xfId="0" applyFont="1" applyBorder="1" applyAlignment="1">
      <alignment horizontal="center" vertical="center" wrapText="1"/>
    </xf>
    <xf numFmtId="0" fontId="3" fillId="0" borderId="32" xfId="0" applyFont="1" applyBorder="1" applyAlignment="1">
      <alignment horizontal="center" vertical="center"/>
    </xf>
    <xf numFmtId="0" fontId="1" fillId="0" borderId="28" xfId="0" applyFont="1" applyBorder="1"/>
    <xf numFmtId="0" fontId="17" fillId="0" borderId="23" xfId="0" applyFont="1" applyBorder="1" applyAlignment="1">
      <alignment horizontal="center"/>
    </xf>
    <xf numFmtId="0" fontId="17" fillId="0" borderId="24" xfId="0" applyFont="1" applyBorder="1" applyAlignment="1">
      <alignment horizontal="center"/>
    </xf>
    <xf numFmtId="0" fontId="17" fillId="0" borderId="25" xfId="0" applyFont="1" applyBorder="1" applyAlignment="1">
      <alignment horizontal="center"/>
    </xf>
    <xf numFmtId="0" fontId="0" fillId="0" borderId="26" xfId="0" applyBorder="1" applyAlignment="1">
      <alignment horizontal="center"/>
    </xf>
  </cellXfs>
  <cellStyles count="9">
    <cellStyle name="Comma" xfId="2" builtinId="3"/>
    <cellStyle name="Comma 2" xfId="5" xr:uid="{42921066-0092-4B61-A6E1-BCF0092FB8E1}"/>
    <cellStyle name="Comma 3" xfId="8" xr:uid="{CDEB5069-6F6F-4AF3-BCE1-FF7751E4F0E9}"/>
    <cellStyle name="Currency" xfId="1" builtinId="4"/>
    <cellStyle name="Currency 2" xfId="4" xr:uid="{EACF16B6-CB16-4FFA-BAC3-603AF346BC14}"/>
    <cellStyle name="Currency 3" xfId="7" xr:uid="{B201D0AF-4FD6-4C72-91CD-F5B2187EE166}"/>
    <cellStyle name="Normal" xfId="0" builtinId="0"/>
    <cellStyle name="Percent" xfId="6" builtinId="5"/>
    <cellStyle name="Percent 2" xfId="3" xr:uid="{18A3921E-45C0-4394-85E8-7E493A86FA21}"/>
  </cellStyles>
  <dxfs count="3">
    <dxf>
      <font>
        <strike/>
        <color theme="0" tint="-0.34998626667073579"/>
      </font>
    </dxf>
    <dxf>
      <font>
        <color theme="1"/>
      </font>
      <fill>
        <patternFill>
          <bgColor theme="9" tint="0.79998168889431442"/>
        </patternFill>
      </fill>
    </dxf>
    <dxf>
      <font>
        <color theme="1"/>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'Soft Drinks Data'!$G$4</c:f>
              <c:strCache>
                <c:ptCount val="1"/>
                <c:pt idx="0">
                  <c:v>Percent Frequency</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'Soft Drinks Data'!$D$5:$D$9</c:f>
              <c:strCache>
                <c:ptCount val="5"/>
                <c:pt idx="0">
                  <c:v>Coca-Cola</c:v>
                </c:pt>
                <c:pt idx="1">
                  <c:v>Diet Coke</c:v>
                </c:pt>
                <c:pt idx="2">
                  <c:v>Dr. Pepper</c:v>
                </c:pt>
                <c:pt idx="3">
                  <c:v>Pepsi</c:v>
                </c:pt>
                <c:pt idx="4">
                  <c:v>Sprite</c:v>
                </c:pt>
              </c:strCache>
            </c:strRef>
          </c:cat>
          <c:val>
            <c:numRef>
              <c:f>'Soft Drinks Data'!$G$5:$G$9</c:f>
              <c:numCache>
                <c:formatCode>0%</c:formatCode>
                <c:ptCount val="5"/>
                <c:pt idx="0">
                  <c:v>0.38</c:v>
                </c:pt>
                <c:pt idx="1">
                  <c:v>0.16</c:v>
                </c:pt>
                <c:pt idx="2">
                  <c:v>0.1</c:v>
                </c:pt>
                <c:pt idx="3">
                  <c:v>0.26</c:v>
                </c:pt>
                <c:pt idx="4">
                  <c:v>0.1</c:v>
                </c:pt>
              </c:numCache>
            </c:numRef>
          </c:val>
          <c:extLst>
            <c:ext xmlns:c16="http://schemas.microsoft.com/office/drawing/2014/chart" uri="{C3380CC4-5D6E-409C-BE32-E72D297353CC}">
              <c16:uniqueId val="{00000002-1597-4AFF-8754-50A0AD6B0DCA}"/>
            </c:ext>
          </c:extLst>
        </c:ser>
        <c:dLbls>
          <c:showLegendKey val="0"/>
          <c:showVal val="0"/>
          <c:showCatName val="0"/>
          <c:showSerName val="0"/>
          <c:showPercent val="0"/>
          <c:showBubbleSize val="0"/>
        </c:dLbls>
        <c:gapWidth val="219"/>
        <c:overlap val="-27"/>
        <c:axId val="1817036320"/>
        <c:axId val="1817048384"/>
      </c:barChart>
      <c:catAx>
        <c:axId val="181703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048384"/>
        <c:crosses val="autoZero"/>
        <c:auto val="1"/>
        <c:lblAlgn val="ctr"/>
        <c:lblOffset val="100"/>
        <c:noMultiLvlLbl val="0"/>
      </c:catAx>
      <c:valAx>
        <c:axId val="1817048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03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50800</xdr:colOff>
      <xdr:row>11</xdr:row>
      <xdr:rowOff>60325</xdr:rowOff>
    </xdr:from>
    <xdr:to>
      <xdr:col>7</xdr:col>
      <xdr:colOff>584200</xdr:colOff>
      <xdr:row>26</xdr:row>
      <xdr:rowOff>41275</xdr:rowOff>
    </xdr:to>
    <xdr:graphicFrame macro="">
      <xdr:nvGraphicFramePr>
        <xdr:cNvPr id="2" name="Chart 1">
          <a:extLst>
            <a:ext uri="{FF2B5EF4-FFF2-40B4-BE49-F238E27FC236}">
              <a16:creationId xmlns:a16="http://schemas.microsoft.com/office/drawing/2014/main" id="{A74C06D1-380F-CB1D-D0B1-BAD7C56F5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9525</xdr:colOff>
      <xdr:row>15</xdr:row>
      <xdr:rowOff>38100</xdr:rowOff>
    </xdr:from>
    <xdr:to>
      <xdr:col>11</xdr:col>
      <xdr:colOff>3752850</xdr:colOff>
      <xdr:row>20</xdr:row>
      <xdr:rowOff>9524</xdr:rowOff>
    </xdr:to>
    <xdr:sp macro="" textlink="">
      <xdr:nvSpPr>
        <xdr:cNvPr id="2" name="TextBox 1">
          <a:extLst>
            <a:ext uri="{FF2B5EF4-FFF2-40B4-BE49-F238E27FC236}">
              <a16:creationId xmlns:a16="http://schemas.microsoft.com/office/drawing/2014/main" id="{44C89ECE-A235-46BC-8B06-BA9F60428CA3}"/>
            </a:ext>
          </a:extLst>
        </xdr:cNvPr>
        <xdr:cNvSpPr txBox="1"/>
      </xdr:nvSpPr>
      <xdr:spPr>
        <a:xfrm>
          <a:off x="6019800" y="2905125"/>
          <a:ext cx="3743325" cy="933449"/>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1. Name the range A23:B27 </a:t>
          </a:r>
          <a:r>
            <a:rPr lang="en-US" sz="1100" b="1"/>
            <a:t>Lookup</a:t>
          </a:r>
          <a:r>
            <a:rPr lang="en-US" sz="1100"/>
            <a:t>.</a:t>
          </a:r>
        </a:p>
        <a:p>
          <a:r>
            <a:rPr lang="en-US" sz="1100"/>
            <a:t>2. Use VLOOKUP</a:t>
          </a:r>
          <a:r>
            <a:rPr lang="en-US" sz="1100" baseline="0"/>
            <a:t> to  use the value in Column E to find the corresponding grade in the Grade Lookup table and place it in Column F.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38100</xdr:colOff>
      <xdr:row>2</xdr:row>
      <xdr:rowOff>76200</xdr:rowOff>
    </xdr:from>
    <xdr:to>
      <xdr:col>14</xdr:col>
      <xdr:colOff>504825</xdr:colOff>
      <xdr:row>13</xdr:row>
      <xdr:rowOff>171450</xdr:rowOff>
    </xdr:to>
    <xdr:sp macro="" textlink="">
      <xdr:nvSpPr>
        <xdr:cNvPr id="2" name="TextBox 1">
          <a:extLst>
            <a:ext uri="{FF2B5EF4-FFF2-40B4-BE49-F238E27FC236}">
              <a16:creationId xmlns:a16="http://schemas.microsoft.com/office/drawing/2014/main" id="{EF956CAD-7AEE-478D-9498-6BBB1686E980}"/>
            </a:ext>
          </a:extLst>
        </xdr:cNvPr>
        <xdr:cNvSpPr txBox="1"/>
      </xdr:nvSpPr>
      <xdr:spPr>
        <a:xfrm>
          <a:off x="6067425" y="438150"/>
          <a:ext cx="4126230" cy="2082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Now let’s assume that you want to know the </a:t>
          </a:r>
          <a:r>
            <a:rPr lang="en-US" sz="1100" b="1"/>
            <a:t>unit price </a:t>
          </a:r>
          <a:r>
            <a:rPr lang="en-US" sz="1100"/>
            <a:t>of the item whose Item ID is </a:t>
          </a:r>
          <a:r>
            <a:rPr lang="en-US" sz="1100" b="1"/>
            <a:t>IN0007</a:t>
          </a:r>
          <a:r>
            <a:rPr lang="en-US" sz="1100"/>
            <a:t>. How would you do this? VLOOKUP can easily answer this question. Looking at the  Excel sheet, it is easy to find the unit price of any item, so you may wonder why do you need a special function for this? Well, the</a:t>
          </a:r>
          <a:r>
            <a:rPr lang="en-US" sz="1100" baseline="0"/>
            <a:t> </a:t>
          </a:r>
          <a:r>
            <a:rPr lang="en-US" sz="1100"/>
            <a:t>given sheet contains a small amount of data. But what if the spreadsheet contains thousands of rows? This function can help you in such situations.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601980</xdr:colOff>
      <xdr:row>36</xdr:row>
      <xdr:rowOff>158114</xdr:rowOff>
    </xdr:from>
    <xdr:to>
      <xdr:col>12</xdr:col>
      <xdr:colOff>83820</xdr:colOff>
      <xdr:row>45</xdr:row>
      <xdr:rowOff>78105</xdr:rowOff>
    </xdr:to>
    <xdr:sp macro="" textlink="">
      <xdr:nvSpPr>
        <xdr:cNvPr id="2" name="TextBox 1">
          <a:extLst>
            <a:ext uri="{FF2B5EF4-FFF2-40B4-BE49-F238E27FC236}">
              <a16:creationId xmlns:a16="http://schemas.microsoft.com/office/drawing/2014/main" id="{BB12D83E-F4F0-4C8A-9F96-455242DB524D}"/>
            </a:ext>
          </a:extLst>
        </xdr:cNvPr>
        <xdr:cNvSpPr txBox="1"/>
      </xdr:nvSpPr>
      <xdr:spPr>
        <a:xfrm>
          <a:off x="4671060" y="6924674"/>
          <a:ext cx="3749040" cy="17487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1. Name the range B6:B35</a:t>
          </a:r>
          <a:r>
            <a:rPr lang="en-US" sz="1100" baseline="0"/>
            <a:t> </a:t>
          </a:r>
          <a:r>
            <a:rPr lang="en-US" sz="1100" b="1" baseline="0"/>
            <a:t>Suppliers</a:t>
          </a:r>
          <a:r>
            <a:rPr lang="en-US" sz="1100" baseline="0"/>
            <a:t>. Name the range E6:E35 </a:t>
          </a:r>
          <a:r>
            <a:rPr lang="en-US" sz="1100" b="1" baseline="0"/>
            <a:t>CostOfInventory</a:t>
          </a:r>
          <a:r>
            <a:rPr lang="en-US" sz="1100" baseline="0"/>
            <a:t>.</a:t>
          </a:r>
        </a:p>
        <a:p>
          <a:endParaRPr lang="en-US" sz="1100"/>
        </a:p>
        <a:p>
          <a:r>
            <a:rPr lang="en-US" sz="1100"/>
            <a:t>2. Use COUNTIF</a:t>
          </a:r>
          <a:r>
            <a:rPr lang="en-US" sz="1100" baseline="0"/>
            <a:t> to determine the number of accessories supplied by each supplier. In other words, count how many times each supplier is listed in the Suppliers range.</a:t>
          </a:r>
        </a:p>
        <a:p>
          <a:endParaRPr lang="en-US" sz="1100" baseline="0"/>
        </a:p>
        <a:p>
          <a:r>
            <a:rPr lang="en-US" sz="1100" baseline="0"/>
            <a:t>3. Use SUMIF to determine  the cost of the inventory for each supplier.</a:t>
          </a:r>
          <a:endParaRPr lang="en-US" sz="1100"/>
        </a:p>
      </xdr:txBody>
    </xdr:sp>
    <xdr:clientData/>
  </xdr:twoCellAnchor>
  <xdr:twoCellAnchor>
    <xdr:from>
      <xdr:col>5</xdr:col>
      <xdr:colOff>598170</xdr:colOff>
      <xdr:row>26</xdr:row>
      <xdr:rowOff>53340</xdr:rowOff>
    </xdr:from>
    <xdr:to>
      <xdr:col>12</xdr:col>
      <xdr:colOff>64770</xdr:colOff>
      <xdr:row>35</xdr:row>
      <xdr:rowOff>22860</xdr:rowOff>
    </xdr:to>
    <xdr:sp macro="" textlink="">
      <xdr:nvSpPr>
        <xdr:cNvPr id="3" name="TextBox 2">
          <a:extLst>
            <a:ext uri="{FF2B5EF4-FFF2-40B4-BE49-F238E27FC236}">
              <a16:creationId xmlns:a16="http://schemas.microsoft.com/office/drawing/2014/main" id="{68F4F14B-B21A-AD49-0DB9-16A0A60F5610}"/>
            </a:ext>
          </a:extLst>
        </xdr:cNvPr>
        <xdr:cNvSpPr txBox="1"/>
      </xdr:nvSpPr>
      <xdr:spPr>
        <a:xfrm>
          <a:off x="4667250" y="4991100"/>
          <a:ext cx="3733800" cy="1615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 </a:t>
          </a:r>
          <a:r>
            <a:rPr lang="en-US" sz="1100" b="1"/>
            <a:t>COUNTIF</a:t>
          </a:r>
          <a:r>
            <a:rPr lang="en-US" sz="1100"/>
            <a:t>, to count the number of cells that meet a criterion; for example, to count the number of times a particular supplier appears in a</a:t>
          </a:r>
          <a:r>
            <a:rPr lang="en-US" sz="1100" baseline="0"/>
            <a:t> cost of inventory worksheet.</a:t>
          </a:r>
          <a:endParaRPr lang="en-US" sz="1100"/>
        </a:p>
        <a:p>
          <a:endParaRPr lang="en-US" sz="1100"/>
        </a:p>
        <a:p>
          <a:r>
            <a:rPr lang="en-US" sz="1100" b="0" i="0">
              <a:solidFill>
                <a:schemeClr val="dk1"/>
              </a:solidFill>
              <a:effectLst/>
              <a:latin typeface="+mn-lt"/>
              <a:ea typeface="+mn-ea"/>
              <a:cs typeface="+mn-cs"/>
            </a:rPr>
            <a:t>You use the </a:t>
          </a:r>
          <a:r>
            <a:rPr lang="en-US" sz="1100" b="1" i="0">
              <a:solidFill>
                <a:schemeClr val="dk1"/>
              </a:solidFill>
              <a:effectLst/>
              <a:latin typeface="+mn-lt"/>
              <a:ea typeface="+mn-ea"/>
              <a:cs typeface="+mn-cs"/>
            </a:rPr>
            <a:t>SUMIF</a:t>
          </a:r>
          <a:r>
            <a:rPr lang="en-US" sz="1100" b="0" i="0">
              <a:solidFill>
                <a:schemeClr val="dk1"/>
              </a:solidFill>
              <a:effectLst/>
              <a:latin typeface="+mn-lt"/>
              <a:ea typeface="+mn-ea"/>
              <a:cs typeface="+mn-cs"/>
            </a:rPr>
            <a:t> function to sum the values in a range that meet criteria that you specify. For example, suppose that in a column that contains repeated</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various</a:t>
          </a:r>
          <a:r>
            <a:rPr lang="en-US" sz="1100" b="0" i="0" baseline="0">
              <a:solidFill>
                <a:schemeClr val="dk1"/>
              </a:solidFill>
              <a:effectLst/>
              <a:latin typeface="+mn-lt"/>
              <a:ea typeface="+mn-ea"/>
              <a:cs typeface="+mn-cs"/>
            </a:rPr>
            <a:t> suppliers</a:t>
          </a:r>
          <a:r>
            <a:rPr lang="en-US" sz="1100" b="0" i="0">
              <a:solidFill>
                <a:schemeClr val="dk1"/>
              </a:solidFill>
              <a:effectLst/>
              <a:latin typeface="+mn-lt"/>
              <a:ea typeface="+mn-ea"/>
              <a:cs typeface="+mn-cs"/>
            </a:rPr>
            <a:t>, you want to sum the total cost of inventory for particular</a:t>
          </a:r>
          <a:r>
            <a:rPr lang="en-US" sz="1100" b="0" i="0" baseline="0">
              <a:solidFill>
                <a:schemeClr val="dk1"/>
              </a:solidFill>
              <a:effectLst/>
              <a:latin typeface="+mn-lt"/>
              <a:ea typeface="+mn-ea"/>
              <a:cs typeface="+mn-cs"/>
            </a:rPr>
            <a:t> suppliers.</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19050</xdr:colOff>
      <xdr:row>5</xdr:row>
      <xdr:rowOff>28575</xdr:rowOff>
    </xdr:from>
    <xdr:to>
      <xdr:col>13</xdr:col>
      <xdr:colOff>85260</xdr:colOff>
      <xdr:row>21</xdr:row>
      <xdr:rowOff>113906</xdr:rowOff>
    </xdr:to>
    <xdr:pic>
      <xdr:nvPicPr>
        <xdr:cNvPr id="2" name="Picture 1">
          <a:extLst>
            <a:ext uri="{FF2B5EF4-FFF2-40B4-BE49-F238E27FC236}">
              <a16:creationId xmlns:a16="http://schemas.microsoft.com/office/drawing/2014/main" id="{EC48A126-2B70-455E-BB7B-67B023653FEF}"/>
            </a:ext>
          </a:extLst>
        </xdr:cNvPr>
        <xdr:cNvPicPr>
          <a:picLocks noChangeAspect="1"/>
        </xdr:cNvPicPr>
      </xdr:nvPicPr>
      <xdr:blipFill>
        <a:blip xmlns:r="http://schemas.openxmlformats.org/officeDocument/2006/relationships" r:embed="rId1"/>
        <a:stretch>
          <a:fillRect/>
        </a:stretch>
      </xdr:blipFill>
      <xdr:spPr>
        <a:xfrm>
          <a:off x="5257800" y="914400"/>
          <a:ext cx="3723810" cy="3152381"/>
        </a:xfrm>
        <a:prstGeom prst="rect">
          <a:avLst/>
        </a:prstGeom>
        <a:ln>
          <a:solidFill>
            <a:srgbClr val="FF0000"/>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0</xdr:colOff>
      <xdr:row>5</xdr:row>
      <xdr:rowOff>28575</xdr:rowOff>
    </xdr:from>
    <xdr:to>
      <xdr:col>13</xdr:col>
      <xdr:colOff>151924</xdr:colOff>
      <xdr:row>20</xdr:row>
      <xdr:rowOff>37724</xdr:rowOff>
    </xdr:to>
    <xdr:pic>
      <xdr:nvPicPr>
        <xdr:cNvPr id="2" name="Picture 1">
          <a:extLst>
            <a:ext uri="{FF2B5EF4-FFF2-40B4-BE49-F238E27FC236}">
              <a16:creationId xmlns:a16="http://schemas.microsoft.com/office/drawing/2014/main" id="{B8E03C18-7FC1-4FC1-A892-85BAD24B0DBA}"/>
            </a:ext>
          </a:extLst>
        </xdr:cNvPr>
        <xdr:cNvPicPr>
          <a:picLocks noChangeAspect="1"/>
        </xdr:cNvPicPr>
      </xdr:nvPicPr>
      <xdr:blipFill>
        <a:blip xmlns:r="http://schemas.openxmlformats.org/officeDocument/2006/relationships" r:embed="rId1"/>
        <a:stretch>
          <a:fillRect/>
        </a:stretch>
      </xdr:blipFill>
      <xdr:spPr>
        <a:xfrm>
          <a:off x="4895850" y="914400"/>
          <a:ext cx="3809524" cy="3009524"/>
        </a:xfrm>
        <a:prstGeom prst="rect">
          <a:avLst/>
        </a:prstGeom>
        <a:ln>
          <a:solidFill>
            <a:srgbClr val="FF0000"/>
          </a:solid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showWhiteSpace="0" zoomScaleNormal="100" workbookViewId="0">
      <selection activeCell="H12" sqref="H12"/>
    </sheetView>
  </sheetViews>
  <sheetFormatPr defaultRowHeight="14.5" x14ac:dyDescent="0.35"/>
  <cols>
    <col min="1" max="2" width="10.453125" bestFit="1" customWidth="1"/>
    <col min="4" max="4" width="12" bestFit="1" customWidth="1"/>
    <col min="6" max="6" width="18.81640625" customWidth="1"/>
    <col min="7" max="7" width="31.08984375" customWidth="1"/>
    <col min="8" max="8" width="18" bestFit="1" customWidth="1"/>
  </cols>
  <sheetData>
    <row r="1" spans="1:8" x14ac:dyDescent="0.35">
      <c r="A1" t="s">
        <v>171</v>
      </c>
      <c r="F1" t="s">
        <v>134</v>
      </c>
    </row>
    <row r="2" spans="1:8" x14ac:dyDescent="0.35">
      <c r="A2" t="s">
        <v>8</v>
      </c>
    </row>
    <row r="4" spans="1:8" ht="15" thickBot="1" x14ac:dyDescent="0.4">
      <c r="A4" s="84" t="s">
        <v>0</v>
      </c>
      <c r="B4" s="84"/>
      <c r="D4" s="2" t="s">
        <v>6</v>
      </c>
      <c r="E4" s="72" t="s">
        <v>169</v>
      </c>
      <c r="F4" s="72" t="s">
        <v>135</v>
      </c>
      <c r="G4" s="72" t="s">
        <v>170</v>
      </c>
    </row>
    <row r="5" spans="1:8" x14ac:dyDescent="0.35">
      <c r="A5" t="s">
        <v>1</v>
      </c>
      <c r="B5" t="s">
        <v>1</v>
      </c>
      <c r="D5" s="1" t="s">
        <v>1</v>
      </c>
      <c r="E5">
        <f>COUNTIF(SoftDrink,D5)</f>
        <v>19</v>
      </c>
      <c r="F5">
        <f>E5/$E$10</f>
        <v>0.38</v>
      </c>
      <c r="G5" s="73">
        <f>E5/$E$10</f>
        <v>0.38</v>
      </c>
      <c r="H5" s="73"/>
    </row>
    <row r="6" spans="1:8" x14ac:dyDescent="0.35">
      <c r="A6" t="s">
        <v>2</v>
      </c>
      <c r="B6" t="s">
        <v>4</v>
      </c>
      <c r="D6" s="1" t="s">
        <v>2</v>
      </c>
      <c r="E6">
        <f>COUNTIF(SoftDrink,D6)</f>
        <v>8</v>
      </c>
      <c r="F6">
        <f t="shared" ref="F6:F9" si="0">E6/$E$10</f>
        <v>0.16</v>
      </c>
      <c r="G6" s="73">
        <f t="shared" ref="G6:G9" si="1">E6/$E$10</f>
        <v>0.16</v>
      </c>
      <c r="H6" s="73"/>
    </row>
    <row r="7" spans="1:8" x14ac:dyDescent="0.35">
      <c r="A7" t="s">
        <v>3</v>
      </c>
      <c r="B7" t="s">
        <v>3</v>
      </c>
      <c r="D7" s="1" t="s">
        <v>5</v>
      </c>
      <c r="E7">
        <f>COUNTIF(SoftDrink,D7)</f>
        <v>5</v>
      </c>
      <c r="F7">
        <f t="shared" si="0"/>
        <v>0.1</v>
      </c>
      <c r="G7" s="73">
        <f t="shared" si="1"/>
        <v>0.1</v>
      </c>
      <c r="H7" s="73"/>
    </row>
    <row r="8" spans="1:8" x14ac:dyDescent="0.35">
      <c r="A8" t="s">
        <v>2</v>
      </c>
      <c r="B8" t="s">
        <v>1</v>
      </c>
      <c r="D8" s="1" t="s">
        <v>3</v>
      </c>
      <c r="E8">
        <f>COUNTIF(SoftDrink,D8)</f>
        <v>13</v>
      </c>
      <c r="F8">
        <f t="shared" si="0"/>
        <v>0.26</v>
      </c>
      <c r="G8" s="73">
        <f t="shared" si="1"/>
        <v>0.26</v>
      </c>
      <c r="H8" s="73"/>
    </row>
    <row r="9" spans="1:8" x14ac:dyDescent="0.35">
      <c r="A9" t="s">
        <v>1</v>
      </c>
      <c r="B9" t="s">
        <v>3</v>
      </c>
      <c r="D9" s="1" t="s">
        <v>4</v>
      </c>
      <c r="E9">
        <f>COUNTIF(SoftDrink,D9)</f>
        <v>5</v>
      </c>
      <c r="F9">
        <f t="shared" si="0"/>
        <v>0.1</v>
      </c>
      <c r="G9" s="73">
        <f t="shared" si="1"/>
        <v>0.1</v>
      </c>
      <c r="H9" s="73"/>
    </row>
    <row r="10" spans="1:8" x14ac:dyDescent="0.35">
      <c r="A10" t="s">
        <v>1</v>
      </c>
      <c r="B10" t="s">
        <v>4</v>
      </c>
      <c r="D10" s="74" t="s">
        <v>12</v>
      </c>
      <c r="E10">
        <f>SUM(E5:E9)</f>
        <v>50</v>
      </c>
      <c r="F10">
        <f>SUM(F5:F9)</f>
        <v>1</v>
      </c>
      <c r="G10" s="73">
        <f>SUM(G5:G9)</f>
        <v>1</v>
      </c>
    </row>
    <row r="11" spans="1:8" x14ac:dyDescent="0.35">
      <c r="A11" t="s">
        <v>5</v>
      </c>
      <c r="B11" t="s">
        <v>5</v>
      </c>
    </row>
    <row r="12" spans="1:8" x14ac:dyDescent="0.35">
      <c r="A12" t="s">
        <v>2</v>
      </c>
      <c r="B12" t="s">
        <v>3</v>
      </c>
    </row>
    <row r="13" spans="1:8" x14ac:dyDescent="0.35">
      <c r="A13" t="s">
        <v>3</v>
      </c>
      <c r="B13" t="s">
        <v>2</v>
      </c>
    </row>
    <row r="14" spans="1:8" x14ac:dyDescent="0.35">
      <c r="A14" t="s">
        <v>3</v>
      </c>
      <c r="B14" t="s">
        <v>3</v>
      </c>
    </row>
    <row r="15" spans="1:8" x14ac:dyDescent="0.35">
      <c r="A15" t="s">
        <v>1</v>
      </c>
      <c r="B15" t="s">
        <v>1</v>
      </c>
    </row>
    <row r="16" spans="1:8" x14ac:dyDescent="0.35">
      <c r="A16" t="s">
        <v>5</v>
      </c>
      <c r="B16" t="s">
        <v>1</v>
      </c>
    </row>
    <row r="17" spans="1:2" x14ac:dyDescent="0.35">
      <c r="A17" t="s">
        <v>4</v>
      </c>
      <c r="B17" t="s">
        <v>2</v>
      </c>
    </row>
    <row r="18" spans="1:2" x14ac:dyDescent="0.35">
      <c r="A18" t="s">
        <v>1</v>
      </c>
      <c r="B18" t="s">
        <v>3</v>
      </c>
    </row>
    <row r="19" spans="1:2" x14ac:dyDescent="0.35">
      <c r="A19" t="s">
        <v>2</v>
      </c>
      <c r="B19" t="s">
        <v>3</v>
      </c>
    </row>
    <row r="20" spans="1:2" x14ac:dyDescent="0.35">
      <c r="A20" t="s">
        <v>1</v>
      </c>
      <c r="B20" t="s">
        <v>3</v>
      </c>
    </row>
    <row r="21" spans="1:2" x14ac:dyDescent="0.35">
      <c r="A21" t="s">
        <v>1</v>
      </c>
      <c r="B21" t="s">
        <v>1</v>
      </c>
    </row>
    <row r="22" spans="1:2" x14ac:dyDescent="0.35">
      <c r="A22" t="s">
        <v>2</v>
      </c>
      <c r="B22" t="s">
        <v>5</v>
      </c>
    </row>
    <row r="23" spans="1:2" x14ac:dyDescent="0.35">
      <c r="A23" t="s">
        <v>1</v>
      </c>
      <c r="B23" t="s">
        <v>4</v>
      </c>
    </row>
    <row r="24" spans="1:2" x14ac:dyDescent="0.35">
      <c r="A24" t="s">
        <v>1</v>
      </c>
      <c r="B24" t="s">
        <v>1</v>
      </c>
    </row>
    <row r="25" spans="1:2" x14ac:dyDescent="0.35">
      <c r="A25" t="s">
        <v>1</v>
      </c>
      <c r="B25" t="s">
        <v>1</v>
      </c>
    </row>
    <row r="26" spans="1:2" x14ac:dyDescent="0.35">
      <c r="A26" t="s">
        <v>4</v>
      </c>
      <c r="B26" t="s">
        <v>3</v>
      </c>
    </row>
    <row r="27" spans="1:2" x14ac:dyDescent="0.35">
      <c r="A27" t="s">
        <v>1</v>
      </c>
      <c r="B27" t="s">
        <v>5</v>
      </c>
    </row>
    <row r="28" spans="1:2" x14ac:dyDescent="0.35">
      <c r="A28" t="s">
        <v>1</v>
      </c>
      <c r="B28" t="s">
        <v>3</v>
      </c>
    </row>
    <row r="29" spans="1:2" x14ac:dyDescent="0.35">
      <c r="A29" t="s">
        <v>2</v>
      </c>
      <c r="B29" t="s">
        <v>3</v>
      </c>
    </row>
  </sheetData>
  <mergeCells count="1">
    <mergeCell ref="A4:B4"/>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EABBC-3E0F-4B2A-80E1-A726EEF65599}">
  <dimension ref="A1:H22"/>
  <sheetViews>
    <sheetView tabSelected="1" topLeftCell="A4" workbookViewId="0">
      <selection activeCell="C9" sqref="C9"/>
    </sheetView>
  </sheetViews>
  <sheetFormatPr defaultRowHeight="14.5" x14ac:dyDescent="0.35"/>
  <cols>
    <col min="1" max="1" width="10.7265625" bestFit="1" customWidth="1"/>
    <col min="2" max="2" width="9.81640625" bestFit="1" customWidth="1"/>
    <col min="3" max="3" width="10.26953125" bestFit="1" customWidth="1"/>
    <col min="4" max="4" width="13.08984375" bestFit="1" customWidth="1"/>
    <col min="6" max="6" width="11.1796875" bestFit="1" customWidth="1"/>
    <col min="7" max="7" width="13.36328125" bestFit="1" customWidth="1"/>
    <col min="8" max="8" width="9.90625" bestFit="1" customWidth="1"/>
  </cols>
  <sheetData>
    <row r="1" spans="1:8" x14ac:dyDescent="0.35">
      <c r="A1" s="104" t="s">
        <v>171</v>
      </c>
      <c r="B1" s="104"/>
    </row>
    <row r="2" spans="1:8" x14ac:dyDescent="0.35">
      <c r="A2" t="s">
        <v>173</v>
      </c>
    </row>
    <row r="3" spans="1:8" ht="15" thickBot="1" x14ac:dyDescent="0.4"/>
    <row r="4" spans="1:8" ht="20" thickBot="1" x14ac:dyDescent="0.45">
      <c r="A4" s="129" t="s">
        <v>184</v>
      </c>
      <c r="B4" s="130"/>
      <c r="C4" s="130"/>
      <c r="D4" s="130"/>
      <c r="E4" s="130"/>
      <c r="F4" s="130"/>
      <c r="G4" s="130"/>
      <c r="H4" s="131"/>
    </row>
    <row r="5" spans="1:8" ht="46.5" x14ac:dyDescent="0.35">
      <c r="A5" s="124" t="s">
        <v>185</v>
      </c>
      <c r="B5" s="125" t="s">
        <v>186</v>
      </c>
      <c r="C5" s="125" t="s">
        <v>187</v>
      </c>
      <c r="D5" s="126" t="s">
        <v>192</v>
      </c>
      <c r="E5" s="125" t="s">
        <v>188</v>
      </c>
      <c r="F5" s="125" t="s">
        <v>189</v>
      </c>
      <c r="G5" s="125" t="s">
        <v>190</v>
      </c>
      <c r="H5" s="127" t="s">
        <v>191</v>
      </c>
    </row>
    <row r="6" spans="1:8" x14ac:dyDescent="0.35">
      <c r="A6" s="132">
        <v>1</v>
      </c>
      <c r="B6" s="108">
        <v>20</v>
      </c>
      <c r="C6" s="108">
        <v>6</v>
      </c>
      <c r="D6" s="108">
        <f>B6+C6</f>
        <v>26</v>
      </c>
      <c r="E6" s="108">
        <f>D6*$B$22</f>
        <v>5.2</v>
      </c>
      <c r="F6" s="108">
        <f>E6*$B$19</f>
        <v>0.52</v>
      </c>
      <c r="G6" s="108">
        <f>C6*$B$20</f>
        <v>0.89999999999999991</v>
      </c>
      <c r="H6" s="110">
        <f>E6-(F6+G6)</f>
        <v>3.7800000000000002</v>
      </c>
    </row>
    <row r="7" spans="1:8" x14ac:dyDescent="0.35">
      <c r="A7" s="132">
        <v>2</v>
      </c>
      <c r="B7" s="108">
        <v>10</v>
      </c>
      <c r="C7" s="108">
        <v>0</v>
      </c>
      <c r="D7" s="108">
        <f t="shared" ref="D7:D15" si="0">B7+C7</f>
        <v>10</v>
      </c>
      <c r="E7" s="108">
        <f t="shared" ref="E7:E15" si="1">D7*$B$22</f>
        <v>2</v>
      </c>
      <c r="F7" s="108">
        <f t="shared" ref="F7:F15" si="2">E7*$B$19</f>
        <v>0.2</v>
      </c>
      <c r="G7" s="108">
        <f t="shared" ref="G7:G15" si="3">C7*$B$20</f>
        <v>0</v>
      </c>
      <c r="H7" s="110">
        <f t="shared" ref="H7:H15" si="4">E7-(F7+G7)</f>
        <v>1.8</v>
      </c>
    </row>
    <row r="8" spans="1:8" x14ac:dyDescent="0.35">
      <c r="A8" s="132">
        <v>3</v>
      </c>
      <c r="B8" s="108">
        <v>7</v>
      </c>
      <c r="C8" s="108">
        <v>30</v>
      </c>
      <c r="D8" s="108">
        <f t="shared" si="0"/>
        <v>37</v>
      </c>
      <c r="E8" s="108">
        <f t="shared" si="1"/>
        <v>7.4</v>
      </c>
      <c r="F8" s="108">
        <f t="shared" si="2"/>
        <v>0.7400000000000001</v>
      </c>
      <c r="G8" s="108">
        <f t="shared" si="3"/>
        <v>4.5</v>
      </c>
      <c r="H8" s="110">
        <f t="shared" si="4"/>
        <v>2.16</v>
      </c>
    </row>
    <row r="9" spans="1:8" x14ac:dyDescent="0.35">
      <c r="A9" s="132">
        <v>4</v>
      </c>
      <c r="B9" s="108">
        <v>8</v>
      </c>
      <c r="C9" s="108">
        <v>8</v>
      </c>
      <c r="D9" s="108">
        <f t="shared" si="0"/>
        <v>16</v>
      </c>
      <c r="E9" s="108">
        <f t="shared" si="1"/>
        <v>3.2</v>
      </c>
      <c r="F9" s="108">
        <f t="shared" si="2"/>
        <v>0.32000000000000006</v>
      </c>
      <c r="G9" s="108">
        <f t="shared" si="3"/>
        <v>1.2</v>
      </c>
      <c r="H9" s="110">
        <f t="shared" si="4"/>
        <v>1.6800000000000002</v>
      </c>
    </row>
    <row r="10" spans="1:8" x14ac:dyDescent="0.35">
      <c r="A10" s="132">
        <v>5</v>
      </c>
      <c r="B10" s="108">
        <v>9</v>
      </c>
      <c r="C10" s="108">
        <v>16</v>
      </c>
      <c r="D10" s="108">
        <f t="shared" si="0"/>
        <v>25</v>
      </c>
      <c r="E10" s="108">
        <f t="shared" si="1"/>
        <v>5</v>
      </c>
      <c r="F10" s="108">
        <f t="shared" si="2"/>
        <v>0.5</v>
      </c>
      <c r="G10" s="108">
        <f t="shared" si="3"/>
        <v>2.4</v>
      </c>
      <c r="H10" s="110">
        <f t="shared" si="4"/>
        <v>2.1</v>
      </c>
    </row>
    <row r="11" spans="1:8" x14ac:dyDescent="0.35">
      <c r="A11" s="132">
        <v>6</v>
      </c>
      <c r="B11" s="108">
        <v>11</v>
      </c>
      <c r="C11" s="108">
        <v>20</v>
      </c>
      <c r="D11" s="108">
        <f t="shared" si="0"/>
        <v>31</v>
      </c>
      <c r="E11" s="108">
        <f t="shared" si="1"/>
        <v>6.2</v>
      </c>
      <c r="F11" s="108">
        <f t="shared" si="2"/>
        <v>0.62000000000000011</v>
      </c>
      <c r="G11" s="108">
        <f t="shared" si="3"/>
        <v>3</v>
      </c>
      <c r="H11" s="110">
        <f t="shared" si="4"/>
        <v>2.58</v>
      </c>
    </row>
    <row r="12" spans="1:8" x14ac:dyDescent="0.35">
      <c r="A12" s="132">
        <v>7</v>
      </c>
      <c r="B12" s="108">
        <v>12</v>
      </c>
      <c r="C12" s="108">
        <v>40</v>
      </c>
      <c r="D12" s="108">
        <f t="shared" si="0"/>
        <v>52</v>
      </c>
      <c r="E12" s="108">
        <f t="shared" si="1"/>
        <v>10.4</v>
      </c>
      <c r="F12" s="108">
        <f t="shared" si="2"/>
        <v>1.04</v>
      </c>
      <c r="G12" s="108">
        <f t="shared" si="3"/>
        <v>6</v>
      </c>
      <c r="H12" s="110">
        <f t="shared" si="4"/>
        <v>3.3600000000000003</v>
      </c>
    </row>
    <row r="13" spans="1:8" x14ac:dyDescent="0.35">
      <c r="A13" s="132">
        <v>8</v>
      </c>
      <c r="B13" s="108">
        <v>0</v>
      </c>
      <c r="C13" s="108">
        <v>80</v>
      </c>
      <c r="D13" s="108">
        <f t="shared" si="0"/>
        <v>80</v>
      </c>
      <c r="E13" s="108">
        <f t="shared" si="1"/>
        <v>16</v>
      </c>
      <c r="F13" s="108">
        <f t="shared" si="2"/>
        <v>1.6</v>
      </c>
      <c r="G13" s="108">
        <f t="shared" si="3"/>
        <v>12</v>
      </c>
      <c r="H13" s="110">
        <f t="shared" si="4"/>
        <v>2.4000000000000004</v>
      </c>
    </row>
    <row r="14" spans="1:8" x14ac:dyDescent="0.35">
      <c r="A14" s="132">
        <v>9</v>
      </c>
      <c r="B14" s="108">
        <v>60</v>
      </c>
      <c r="C14" s="108">
        <v>60</v>
      </c>
      <c r="D14" s="108">
        <f t="shared" si="0"/>
        <v>120</v>
      </c>
      <c r="E14" s="108">
        <f t="shared" si="1"/>
        <v>24</v>
      </c>
      <c r="F14" s="108">
        <f t="shared" si="2"/>
        <v>2.4000000000000004</v>
      </c>
      <c r="G14" s="108">
        <f t="shared" si="3"/>
        <v>9</v>
      </c>
      <c r="H14" s="110">
        <f t="shared" si="4"/>
        <v>12.6</v>
      </c>
    </row>
    <row r="15" spans="1:8" x14ac:dyDescent="0.35">
      <c r="A15" s="132">
        <v>10</v>
      </c>
      <c r="B15" s="108">
        <v>45</v>
      </c>
      <c r="C15" s="108">
        <v>15</v>
      </c>
      <c r="D15" s="108">
        <f t="shared" si="0"/>
        <v>60</v>
      </c>
      <c r="E15" s="108">
        <f t="shared" si="1"/>
        <v>12</v>
      </c>
      <c r="F15" s="108">
        <f t="shared" si="2"/>
        <v>1.2000000000000002</v>
      </c>
      <c r="G15" s="108">
        <f t="shared" si="3"/>
        <v>2.25</v>
      </c>
      <c r="H15" s="110">
        <f t="shared" si="4"/>
        <v>8.5500000000000007</v>
      </c>
    </row>
    <row r="16" spans="1:8" ht="15" thickBot="1" x14ac:dyDescent="0.4">
      <c r="A16" s="128" t="s">
        <v>193</v>
      </c>
      <c r="B16" s="112">
        <f>SUM(B6:B15)</f>
        <v>182</v>
      </c>
      <c r="C16" s="112">
        <f t="shared" ref="C16:H16" si="5">SUM(C6:C15)</f>
        <v>275</v>
      </c>
      <c r="D16" s="112">
        <f t="shared" si="5"/>
        <v>457</v>
      </c>
      <c r="E16" s="112">
        <f t="shared" si="5"/>
        <v>91.4</v>
      </c>
      <c r="F16" s="112">
        <f t="shared" si="5"/>
        <v>9.14</v>
      </c>
      <c r="G16" s="112">
        <f t="shared" si="5"/>
        <v>41.25</v>
      </c>
      <c r="H16" s="113">
        <f t="shared" si="5"/>
        <v>41.010000000000005</v>
      </c>
    </row>
    <row r="17" spans="1:3" ht="15" thickBot="1" x14ac:dyDescent="0.4"/>
    <row r="18" spans="1:3" ht="16.5" x14ac:dyDescent="0.35">
      <c r="A18" s="118" t="s">
        <v>194</v>
      </c>
      <c r="B18" s="119"/>
      <c r="C18" s="116"/>
    </row>
    <row r="19" spans="1:3" ht="16.5" x14ac:dyDescent="0.35">
      <c r="A19" s="120" t="s">
        <v>195</v>
      </c>
      <c r="B19" s="121">
        <v>0.1</v>
      </c>
      <c r="C19" s="117"/>
    </row>
    <row r="20" spans="1:3" ht="16.5" x14ac:dyDescent="0.35">
      <c r="A20" s="120" t="s">
        <v>196</v>
      </c>
      <c r="B20" s="121">
        <v>0.15</v>
      </c>
      <c r="C20" s="117"/>
    </row>
    <row r="21" spans="1:3" ht="16.5" x14ac:dyDescent="0.35">
      <c r="A21" s="120" t="s">
        <v>197</v>
      </c>
      <c r="B21" s="121">
        <v>0.75</v>
      </c>
      <c r="C21" s="117"/>
    </row>
    <row r="22" spans="1:3" ht="17" thickBot="1" x14ac:dyDescent="0.4">
      <c r="A22" s="122" t="s">
        <v>198</v>
      </c>
      <c r="B22" s="123">
        <v>0.2</v>
      </c>
    </row>
  </sheetData>
  <mergeCells count="3">
    <mergeCell ref="A1:B1"/>
    <mergeCell ref="A18:B18"/>
    <mergeCell ref="A4:H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5"/>
  <sheetViews>
    <sheetView workbookViewId="0">
      <selection activeCell="E6" sqref="E6"/>
    </sheetView>
  </sheetViews>
  <sheetFormatPr defaultRowHeight="14.5" x14ac:dyDescent="0.35"/>
  <cols>
    <col min="1" max="1" width="13.1796875" customWidth="1"/>
    <col min="2" max="2" width="16.1796875" customWidth="1"/>
    <col min="3" max="4" width="9.7265625" customWidth="1"/>
    <col min="5" max="5" width="15.1796875" customWidth="1"/>
    <col min="8" max="8" width="71.453125" bestFit="1" customWidth="1"/>
    <col min="9" max="9" width="14" customWidth="1"/>
    <col min="10" max="10" width="14.7265625" customWidth="1"/>
    <col min="11" max="11" width="12" customWidth="1"/>
  </cols>
  <sheetData>
    <row r="1" spans="1:11" ht="15.5" x14ac:dyDescent="0.35">
      <c r="A1" s="3" t="s">
        <v>19</v>
      </c>
      <c r="B1" s="3" t="s">
        <v>20</v>
      </c>
      <c r="C1" s="4"/>
      <c r="D1" s="4"/>
      <c r="E1" s="4"/>
      <c r="F1" s="4"/>
    </row>
    <row r="2" spans="1:11" ht="15.5" x14ac:dyDescent="0.35">
      <c r="A2" s="5">
        <v>1</v>
      </c>
      <c r="B2" s="5">
        <v>138000</v>
      </c>
      <c r="C2" s="4"/>
      <c r="D2" s="6" t="s">
        <v>21</v>
      </c>
      <c r="E2" s="7">
        <f>AVERAGE(B2:B13)</f>
        <v>219937.5</v>
      </c>
      <c r="F2" s="4"/>
      <c r="H2" s="11" t="s">
        <v>13</v>
      </c>
      <c r="I2" s="10"/>
      <c r="J2" s="10"/>
      <c r="K2" s="10"/>
    </row>
    <row r="3" spans="1:11" ht="15.5" x14ac:dyDescent="0.35">
      <c r="A3" s="5">
        <v>2</v>
      </c>
      <c r="B3" s="5">
        <v>254000</v>
      </c>
      <c r="C3" s="4"/>
      <c r="D3" s="6" t="s">
        <v>22</v>
      </c>
      <c r="E3" s="7">
        <f>MEDIAN(B2:B13)</f>
        <v>203750</v>
      </c>
      <c r="F3" s="4"/>
      <c r="H3" s="12" t="s">
        <v>14</v>
      </c>
      <c r="I3" s="10" t="s">
        <v>9</v>
      </c>
      <c r="J3" s="10" t="s">
        <v>10</v>
      </c>
      <c r="K3" s="10" t="s">
        <v>11</v>
      </c>
    </row>
    <row r="4" spans="1:11" ht="15.5" x14ac:dyDescent="0.35">
      <c r="A4" s="5">
        <v>3</v>
      </c>
      <c r="B4" s="5">
        <v>186000</v>
      </c>
      <c r="C4" s="4"/>
      <c r="D4" s="6" t="s">
        <v>23</v>
      </c>
      <c r="E4" s="7">
        <f>MODE(B2:B13)</f>
        <v>138000</v>
      </c>
      <c r="F4" s="4"/>
      <c r="H4" s="9" t="s">
        <v>15</v>
      </c>
      <c r="I4" s="9"/>
      <c r="J4" s="9">
        <v>2</v>
      </c>
      <c r="K4" s="9"/>
    </row>
    <row r="5" spans="1:11" ht="15.5" x14ac:dyDescent="0.35">
      <c r="A5" s="5">
        <v>4</v>
      </c>
      <c r="B5" s="5">
        <v>257500</v>
      </c>
      <c r="C5" s="4"/>
      <c r="D5" s="6" t="s">
        <v>24</v>
      </c>
      <c r="E5" s="7">
        <f>MODE(B3:B14)</f>
        <v>254000</v>
      </c>
      <c r="F5" s="4"/>
      <c r="H5" s="9" t="s">
        <v>16</v>
      </c>
      <c r="I5" s="9"/>
      <c r="J5" s="9">
        <v>2</v>
      </c>
      <c r="K5" s="9"/>
    </row>
    <row r="6" spans="1:11" ht="15.5" x14ac:dyDescent="0.35">
      <c r="A6" s="5">
        <v>5</v>
      </c>
      <c r="B6" s="5">
        <v>108000</v>
      </c>
      <c r="C6" s="4"/>
      <c r="D6" s="4"/>
      <c r="E6" s="4"/>
      <c r="F6" s="4"/>
      <c r="H6" s="10" t="s">
        <v>18</v>
      </c>
      <c r="I6" s="9"/>
      <c r="J6" s="9">
        <v>2</v>
      </c>
      <c r="K6" s="9"/>
    </row>
    <row r="7" spans="1:11" ht="15.5" x14ac:dyDescent="0.35">
      <c r="A7" s="5">
        <v>6</v>
      </c>
      <c r="B7" s="5">
        <v>254000</v>
      </c>
      <c r="C7" s="4"/>
      <c r="D7" s="4"/>
      <c r="E7" s="4"/>
      <c r="F7" s="4"/>
      <c r="H7" s="9" t="s">
        <v>17</v>
      </c>
      <c r="I7" s="9"/>
      <c r="J7" s="9">
        <v>2</v>
      </c>
      <c r="K7" s="9"/>
    </row>
    <row r="8" spans="1:11" ht="15.5" x14ac:dyDescent="0.35">
      <c r="A8" s="5">
        <v>7</v>
      </c>
      <c r="B8" s="5">
        <v>138000</v>
      </c>
      <c r="C8" s="4"/>
      <c r="D8" s="4"/>
      <c r="E8" s="4"/>
      <c r="F8" s="4"/>
      <c r="H8" s="9" t="s">
        <v>26</v>
      </c>
      <c r="I8" s="9"/>
      <c r="J8" s="9">
        <v>2</v>
      </c>
      <c r="K8" s="9"/>
    </row>
    <row r="9" spans="1:11" ht="15.5" x14ac:dyDescent="0.35">
      <c r="A9" s="5">
        <v>8</v>
      </c>
      <c r="B9" s="5">
        <v>298000</v>
      </c>
      <c r="C9" s="4"/>
      <c r="D9" s="4"/>
      <c r="E9" s="4"/>
      <c r="F9" s="4"/>
      <c r="H9" s="9" t="s">
        <v>27</v>
      </c>
      <c r="I9" s="9"/>
      <c r="J9" s="9">
        <v>2</v>
      </c>
      <c r="K9" s="9"/>
    </row>
    <row r="10" spans="1:11" ht="15.5" x14ac:dyDescent="0.35">
      <c r="A10" s="5">
        <v>9</v>
      </c>
      <c r="B10" s="5">
        <v>199500</v>
      </c>
      <c r="C10" s="4"/>
      <c r="D10" s="4"/>
      <c r="E10" s="4"/>
      <c r="F10" s="4"/>
      <c r="H10" s="9" t="s">
        <v>25</v>
      </c>
      <c r="I10" s="9"/>
      <c r="J10" s="9">
        <v>2</v>
      </c>
      <c r="K10" s="9"/>
    </row>
    <row r="11" spans="1:11" ht="15.5" x14ac:dyDescent="0.35">
      <c r="A11" s="5">
        <v>10</v>
      </c>
      <c r="B11" s="5">
        <v>208000</v>
      </c>
      <c r="C11" s="4"/>
      <c r="D11" s="4"/>
      <c r="E11" s="4"/>
      <c r="F11" s="4"/>
      <c r="H11" s="9" t="s">
        <v>28</v>
      </c>
      <c r="I11" s="9"/>
      <c r="J11" s="9">
        <v>1</v>
      </c>
      <c r="K11" s="9"/>
    </row>
    <row r="12" spans="1:11" ht="15.5" x14ac:dyDescent="0.35">
      <c r="A12" s="5">
        <v>11</v>
      </c>
      <c r="B12" s="5">
        <v>142000</v>
      </c>
      <c r="C12" s="4"/>
      <c r="D12" s="4"/>
      <c r="E12" s="4"/>
      <c r="F12" s="4"/>
      <c r="H12" s="8" t="s">
        <v>12</v>
      </c>
      <c r="I12" s="8">
        <f ca="1">SUM(I4:I12)</f>
        <v>0</v>
      </c>
      <c r="J12" s="8">
        <f>SUM(J4:J11)</f>
        <v>15</v>
      </c>
      <c r="K12" s="9"/>
    </row>
    <row r="13" spans="1:11" ht="15.5" x14ac:dyDescent="0.35">
      <c r="A13" s="5">
        <v>12</v>
      </c>
      <c r="B13" s="5">
        <v>456250</v>
      </c>
      <c r="C13" s="4"/>
      <c r="D13" s="4"/>
      <c r="E13" s="4"/>
      <c r="F13" s="4"/>
    </row>
    <row r="14" spans="1:11" ht="15.5" x14ac:dyDescent="0.35">
      <c r="A14" s="4"/>
      <c r="B14" s="4"/>
      <c r="C14" s="4"/>
      <c r="D14" s="4"/>
      <c r="E14" s="4"/>
      <c r="F14" s="4"/>
    </row>
    <row r="15" spans="1:11" ht="15.5" x14ac:dyDescent="0.35">
      <c r="A15" s="4"/>
      <c r="B15" s="4"/>
      <c r="C15" s="4"/>
      <c r="D15" s="4"/>
      <c r="E15" s="4"/>
      <c r="F15" s="4"/>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5652F-4A2A-4295-A53F-6946F7A63DD7}">
  <dimension ref="A1:P27"/>
  <sheetViews>
    <sheetView topLeftCell="A4" workbookViewId="0"/>
  </sheetViews>
  <sheetFormatPr defaultRowHeight="14.5" x14ac:dyDescent="0.35"/>
  <cols>
    <col min="1" max="1" width="11.7265625" bestFit="1" customWidth="1"/>
    <col min="2" max="5" width="7.81640625" bestFit="1" customWidth="1"/>
    <col min="6" max="6" width="7.81640625" customWidth="1"/>
    <col min="7" max="7" width="11.54296875" bestFit="1" customWidth="1"/>
    <col min="12" max="12" width="58.26953125" customWidth="1"/>
    <col min="13" max="13" width="11.453125" bestFit="1" customWidth="1"/>
  </cols>
  <sheetData>
    <row r="1" spans="1:16" x14ac:dyDescent="0.35">
      <c r="A1" s="13" t="s">
        <v>7</v>
      </c>
    </row>
    <row r="2" spans="1:16" x14ac:dyDescent="0.35">
      <c r="A2" s="13" t="s">
        <v>29</v>
      </c>
    </row>
    <row r="3" spans="1:16" ht="15" thickBot="1" x14ac:dyDescent="0.4"/>
    <row r="4" spans="1:16" ht="15" thickBot="1" x14ac:dyDescent="0.4">
      <c r="A4" s="14" t="s">
        <v>30</v>
      </c>
      <c r="B4" s="15" t="s">
        <v>31</v>
      </c>
      <c r="C4" s="15" t="s">
        <v>32</v>
      </c>
      <c r="D4" s="15" t="s">
        <v>33</v>
      </c>
      <c r="E4" s="16" t="s">
        <v>34</v>
      </c>
      <c r="F4" s="16"/>
      <c r="G4" s="83" t="s">
        <v>168</v>
      </c>
    </row>
    <row r="5" spans="1:16" x14ac:dyDescent="0.35">
      <c r="A5" s="17">
        <v>6039</v>
      </c>
      <c r="B5" s="18">
        <v>100</v>
      </c>
      <c r="C5" s="18">
        <v>93</v>
      </c>
      <c r="D5" s="18">
        <v>89</v>
      </c>
      <c r="E5" s="19">
        <f>0.25*SUM(B5:C5)+0.5*D5</f>
        <v>92.75</v>
      </c>
      <c r="F5" s="19"/>
      <c r="G5" s="20" t="str">
        <f t="shared" ref="G5:G19" si="0">VLOOKUP(E5,lookup,2)</f>
        <v>A</v>
      </c>
      <c r="L5" s="85" t="s">
        <v>36</v>
      </c>
      <c r="M5" s="86"/>
      <c r="N5" s="86"/>
      <c r="O5" s="86"/>
      <c r="P5" s="87"/>
    </row>
    <row r="6" spans="1:16" x14ac:dyDescent="0.35">
      <c r="A6" s="17">
        <v>6854</v>
      </c>
      <c r="B6" s="18">
        <v>99</v>
      </c>
      <c r="C6" s="18">
        <v>90</v>
      </c>
      <c r="D6" s="18">
        <v>89</v>
      </c>
      <c r="E6" s="19">
        <f t="shared" ref="E6:E19" si="1">0.25*SUM(B6:C6)+0.5*D6</f>
        <v>91.75</v>
      </c>
      <c r="F6" s="19"/>
      <c r="G6" s="20" t="str">
        <f t="shared" si="0"/>
        <v>A</v>
      </c>
      <c r="L6" s="21"/>
      <c r="P6" s="22"/>
    </row>
    <row r="7" spans="1:16" x14ac:dyDescent="0.35">
      <c r="A7" s="17">
        <v>6902</v>
      </c>
      <c r="B7" s="18">
        <v>63</v>
      </c>
      <c r="C7" s="18">
        <v>51</v>
      </c>
      <c r="D7" s="18">
        <v>43</v>
      </c>
      <c r="E7" s="19">
        <f>0.25*SUM(B7:C7)+0.5*D7</f>
        <v>50</v>
      </c>
      <c r="F7" s="19"/>
      <c r="G7" s="20" t="str">
        <f t="shared" si="0"/>
        <v>D</v>
      </c>
      <c r="L7" s="23" t="s">
        <v>37</v>
      </c>
      <c r="N7" s="88" t="s">
        <v>38</v>
      </c>
      <c r="O7" s="88"/>
      <c r="P7" s="89"/>
    </row>
    <row r="8" spans="1:16" x14ac:dyDescent="0.35">
      <c r="A8" s="17">
        <v>6830</v>
      </c>
      <c r="B8" s="18">
        <v>99</v>
      </c>
      <c r="C8" s="18">
        <v>91</v>
      </c>
      <c r="D8" s="18">
        <v>81</v>
      </c>
      <c r="E8" s="19">
        <f t="shared" si="1"/>
        <v>88</v>
      </c>
      <c r="F8" s="19"/>
      <c r="G8" s="20" t="str">
        <f t="shared" si="0"/>
        <v>B</v>
      </c>
      <c r="L8" s="24" t="s">
        <v>39</v>
      </c>
      <c r="N8">
        <v>5</v>
      </c>
      <c r="O8" s="25" t="s">
        <v>40</v>
      </c>
      <c r="P8" s="26" t="s">
        <v>41</v>
      </c>
    </row>
    <row r="9" spans="1:16" x14ac:dyDescent="0.35">
      <c r="A9" s="17">
        <v>6606</v>
      </c>
      <c r="B9" s="18">
        <v>74</v>
      </c>
      <c r="C9" s="18">
        <v>65</v>
      </c>
      <c r="D9" s="18">
        <v>58</v>
      </c>
      <c r="E9" s="19">
        <f t="shared" si="1"/>
        <v>63.75</v>
      </c>
      <c r="F9" s="19"/>
      <c r="G9" s="20" t="str">
        <f t="shared" si="0"/>
        <v>C</v>
      </c>
      <c r="L9" s="24" t="s">
        <v>42</v>
      </c>
      <c r="N9">
        <v>5</v>
      </c>
      <c r="O9" s="27" t="s">
        <v>40</v>
      </c>
      <c r="P9" s="26" t="s">
        <v>41</v>
      </c>
    </row>
    <row r="10" spans="1:16" x14ac:dyDescent="0.35">
      <c r="A10" s="17">
        <v>6698</v>
      </c>
      <c r="B10" s="18">
        <v>74</v>
      </c>
      <c r="C10" s="18">
        <v>63</v>
      </c>
      <c r="D10" s="18">
        <v>63</v>
      </c>
      <c r="E10" s="19">
        <f t="shared" si="1"/>
        <v>65.75</v>
      </c>
      <c r="F10" s="19"/>
      <c r="G10" s="20" t="str">
        <f t="shared" si="0"/>
        <v>C</v>
      </c>
      <c r="L10" s="21"/>
      <c r="N10" s="13" t="s">
        <v>167</v>
      </c>
      <c r="P10" s="28" t="s">
        <v>43</v>
      </c>
    </row>
    <row r="11" spans="1:16" x14ac:dyDescent="0.35">
      <c r="A11" s="17">
        <v>6115</v>
      </c>
      <c r="B11" s="18">
        <v>63</v>
      </c>
      <c r="C11" s="18">
        <v>50</v>
      </c>
      <c r="D11" s="18">
        <v>43</v>
      </c>
      <c r="E11" s="19">
        <f t="shared" si="1"/>
        <v>49.75</v>
      </c>
      <c r="F11" s="19"/>
      <c r="G11" s="20" t="str">
        <f t="shared" si="0"/>
        <v>F</v>
      </c>
      <c r="L11" s="21"/>
      <c r="M11" s="29" t="s">
        <v>44</v>
      </c>
      <c r="N11" s="29"/>
      <c r="O11" s="29"/>
      <c r="P11" s="30"/>
    </row>
    <row r="12" spans="1:16" x14ac:dyDescent="0.35">
      <c r="A12" s="17">
        <v>6149</v>
      </c>
      <c r="B12" s="18">
        <v>84</v>
      </c>
      <c r="C12" s="18">
        <v>72</v>
      </c>
      <c r="D12" s="18">
        <v>65</v>
      </c>
      <c r="E12" s="19">
        <f t="shared" si="1"/>
        <v>71.5</v>
      </c>
      <c r="F12" s="19"/>
      <c r="G12" s="20" t="str">
        <f t="shared" si="0"/>
        <v>C</v>
      </c>
      <c r="L12" s="31"/>
      <c r="M12" s="32" t="s">
        <v>45</v>
      </c>
      <c r="N12" s="90" t="s">
        <v>46</v>
      </c>
      <c r="O12" s="90"/>
      <c r="P12" s="91"/>
    </row>
    <row r="13" spans="1:16" x14ac:dyDescent="0.35">
      <c r="A13" s="17">
        <v>6615</v>
      </c>
      <c r="B13" s="18">
        <v>78</v>
      </c>
      <c r="C13" s="18">
        <v>65</v>
      </c>
      <c r="D13" s="18">
        <v>58</v>
      </c>
      <c r="E13" s="19">
        <f t="shared" si="1"/>
        <v>64.75</v>
      </c>
      <c r="F13" s="19"/>
      <c r="G13" s="20" t="str">
        <f t="shared" si="0"/>
        <v>C</v>
      </c>
    </row>
    <row r="14" spans="1:16" x14ac:dyDescent="0.35">
      <c r="A14" s="17">
        <v>6683</v>
      </c>
      <c r="B14" s="18">
        <v>88</v>
      </c>
      <c r="C14" s="18">
        <v>78</v>
      </c>
      <c r="D14" s="18">
        <v>77</v>
      </c>
      <c r="E14" s="19">
        <f t="shared" si="1"/>
        <v>80</v>
      </c>
      <c r="F14" s="19"/>
      <c r="G14" s="20" t="str">
        <f t="shared" si="0"/>
        <v>B</v>
      </c>
    </row>
    <row r="15" spans="1:16" x14ac:dyDescent="0.35">
      <c r="A15" s="17">
        <v>6535</v>
      </c>
      <c r="B15" s="18">
        <v>72</v>
      </c>
      <c r="C15" s="18">
        <v>64</v>
      </c>
      <c r="D15" s="18">
        <v>62</v>
      </c>
      <c r="E15" s="19">
        <f t="shared" si="1"/>
        <v>65</v>
      </c>
      <c r="F15" s="19"/>
      <c r="G15" s="20" t="str">
        <f t="shared" si="0"/>
        <v>C</v>
      </c>
      <c r="L15" s="29" t="s">
        <v>47</v>
      </c>
    </row>
    <row r="16" spans="1:16" x14ac:dyDescent="0.35">
      <c r="A16" s="17">
        <v>6949</v>
      </c>
      <c r="B16" s="18">
        <v>100</v>
      </c>
      <c r="C16" s="18">
        <v>89</v>
      </c>
      <c r="D16" s="18">
        <v>85</v>
      </c>
      <c r="E16" s="19">
        <f t="shared" si="1"/>
        <v>89.75</v>
      </c>
      <c r="F16" s="19"/>
      <c r="G16" s="20" t="str">
        <f t="shared" si="0"/>
        <v>B</v>
      </c>
    </row>
    <row r="17" spans="1:7" x14ac:dyDescent="0.35">
      <c r="A17" s="17">
        <v>6412</v>
      </c>
      <c r="B17" s="18">
        <v>99</v>
      </c>
      <c r="C17" s="18">
        <v>88</v>
      </c>
      <c r="D17" s="18">
        <v>84</v>
      </c>
      <c r="E17" s="19">
        <f t="shared" si="1"/>
        <v>88.75</v>
      </c>
      <c r="F17" s="19"/>
      <c r="G17" s="20" t="str">
        <f t="shared" si="0"/>
        <v>B</v>
      </c>
    </row>
    <row r="18" spans="1:7" x14ac:dyDescent="0.35">
      <c r="A18" s="17">
        <v>6180</v>
      </c>
      <c r="B18" s="18">
        <v>98</v>
      </c>
      <c r="C18" s="18">
        <v>84</v>
      </c>
      <c r="D18" s="18">
        <v>84</v>
      </c>
      <c r="E18" s="19">
        <f t="shared" si="1"/>
        <v>87.5</v>
      </c>
      <c r="F18" s="19"/>
      <c r="G18" s="20" t="str">
        <f t="shared" si="0"/>
        <v>B</v>
      </c>
    </row>
    <row r="19" spans="1:7" ht="15" thickBot="1" x14ac:dyDescent="0.4">
      <c r="A19" s="33">
        <v>6736</v>
      </c>
      <c r="B19" s="34">
        <v>100</v>
      </c>
      <c r="C19" s="34">
        <v>92</v>
      </c>
      <c r="D19" s="34">
        <v>86</v>
      </c>
      <c r="E19" s="35">
        <f t="shared" si="1"/>
        <v>91</v>
      </c>
      <c r="F19" s="35"/>
      <c r="G19" s="20" t="str">
        <f t="shared" si="0"/>
        <v>A</v>
      </c>
    </row>
    <row r="22" spans="1:7" ht="15" thickBot="1" x14ac:dyDescent="0.4">
      <c r="A22" s="36" t="s">
        <v>48</v>
      </c>
      <c r="B22" s="36" t="s">
        <v>35</v>
      </c>
    </row>
    <row r="23" spans="1:7" x14ac:dyDescent="0.35">
      <c r="A23" s="20">
        <v>0</v>
      </c>
      <c r="B23" s="20" t="s">
        <v>49</v>
      </c>
    </row>
    <row r="24" spans="1:7" x14ac:dyDescent="0.35">
      <c r="A24" s="20">
        <v>50</v>
      </c>
      <c r="B24" s="20" t="s">
        <v>50</v>
      </c>
    </row>
    <row r="25" spans="1:7" x14ac:dyDescent="0.35">
      <c r="A25" s="20">
        <v>60</v>
      </c>
      <c r="B25" s="20" t="s">
        <v>51</v>
      </c>
    </row>
    <row r="26" spans="1:7" x14ac:dyDescent="0.35">
      <c r="A26" s="20">
        <v>75</v>
      </c>
      <c r="B26" s="20" t="s">
        <v>52</v>
      </c>
    </row>
    <row r="27" spans="1:7" x14ac:dyDescent="0.35">
      <c r="A27" s="20">
        <v>90</v>
      </c>
      <c r="B27" s="20" t="s">
        <v>53</v>
      </c>
    </row>
  </sheetData>
  <mergeCells count="3">
    <mergeCell ref="L5:P5"/>
    <mergeCell ref="N7:P7"/>
    <mergeCell ref="N12:P12"/>
  </mergeCells>
  <pageMargins left="0.7" right="0.7" top="0.75" bottom="0.75" header="0.3" footer="0.3"/>
  <ignoredErrors>
    <ignoredError sqref="P8:P9" twoDigitTextYear="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6B54C-72F0-4248-A79F-B7BB1356B41C}">
  <dimension ref="A1:E17"/>
  <sheetViews>
    <sheetView workbookViewId="0">
      <selection activeCell="C17" sqref="C17"/>
    </sheetView>
  </sheetViews>
  <sheetFormatPr defaultRowHeight="14.5" x14ac:dyDescent="0.35"/>
  <cols>
    <col min="1" max="1" width="13.81640625" customWidth="1"/>
    <col min="3" max="3" width="13.81640625" bestFit="1" customWidth="1"/>
    <col min="5" max="5" width="15.453125" customWidth="1"/>
    <col min="6" max="6" width="9.1796875" customWidth="1"/>
  </cols>
  <sheetData>
    <row r="1" spans="1:5" x14ac:dyDescent="0.35">
      <c r="A1" s="92" t="s">
        <v>136</v>
      </c>
      <c r="B1" s="92"/>
      <c r="C1" s="92"/>
      <c r="D1" s="92"/>
      <c r="E1" s="92"/>
    </row>
    <row r="2" spans="1:5" x14ac:dyDescent="0.35">
      <c r="A2" s="1" t="s">
        <v>137</v>
      </c>
      <c r="B2" s="1" t="s">
        <v>138</v>
      </c>
      <c r="C2" s="1" t="s">
        <v>139</v>
      </c>
      <c r="D2" s="1" t="s">
        <v>140</v>
      </c>
      <c r="E2" s="1" t="s">
        <v>141</v>
      </c>
    </row>
    <row r="3" spans="1:5" x14ac:dyDescent="0.35">
      <c r="A3" s="75" t="s">
        <v>142</v>
      </c>
      <c r="B3" s="75" t="s">
        <v>143</v>
      </c>
      <c r="C3" s="76">
        <v>51</v>
      </c>
      <c r="D3" s="77">
        <v>25</v>
      </c>
      <c r="E3" s="78">
        <v>1275</v>
      </c>
    </row>
    <row r="4" spans="1:5" x14ac:dyDescent="0.35">
      <c r="A4" s="75" t="s">
        <v>144</v>
      </c>
      <c r="B4" s="75" t="s">
        <v>145</v>
      </c>
      <c r="C4" s="76">
        <v>93</v>
      </c>
      <c r="D4" s="77">
        <v>132</v>
      </c>
      <c r="E4" s="78">
        <v>12276</v>
      </c>
    </row>
    <row r="5" spans="1:5" x14ac:dyDescent="0.35">
      <c r="A5" s="75" t="s">
        <v>146</v>
      </c>
      <c r="B5" s="75" t="s">
        <v>147</v>
      </c>
      <c r="C5" s="76">
        <v>57</v>
      </c>
      <c r="D5" s="77">
        <v>151</v>
      </c>
      <c r="E5" s="78">
        <v>8607</v>
      </c>
    </row>
    <row r="6" spans="1:5" x14ac:dyDescent="0.35">
      <c r="A6" s="75" t="s">
        <v>148</v>
      </c>
      <c r="B6" s="75" t="s">
        <v>149</v>
      </c>
      <c r="C6" s="76">
        <v>19</v>
      </c>
      <c r="D6" s="77">
        <v>186</v>
      </c>
      <c r="E6" s="78">
        <v>3534</v>
      </c>
    </row>
    <row r="7" spans="1:5" x14ac:dyDescent="0.35">
      <c r="A7" s="75" t="s">
        <v>150</v>
      </c>
      <c r="B7" s="75" t="s">
        <v>151</v>
      </c>
      <c r="C7" s="76">
        <v>75</v>
      </c>
      <c r="D7" s="77">
        <v>62</v>
      </c>
      <c r="E7" s="78">
        <v>4650</v>
      </c>
    </row>
    <row r="8" spans="1:5" x14ac:dyDescent="0.35">
      <c r="A8" s="75" t="s">
        <v>152</v>
      </c>
      <c r="B8" s="75" t="s">
        <v>153</v>
      </c>
      <c r="C8" s="76">
        <v>11</v>
      </c>
      <c r="D8" s="77">
        <v>5</v>
      </c>
      <c r="E8" s="78">
        <v>55</v>
      </c>
    </row>
    <row r="9" spans="1:5" x14ac:dyDescent="0.35">
      <c r="A9" s="82" t="s">
        <v>154</v>
      </c>
      <c r="B9" s="75" t="s">
        <v>155</v>
      </c>
      <c r="C9" s="79">
        <v>56</v>
      </c>
      <c r="D9" s="77">
        <v>58</v>
      </c>
      <c r="E9" s="78">
        <v>3248</v>
      </c>
    </row>
    <row r="10" spans="1:5" x14ac:dyDescent="0.35">
      <c r="A10" s="75" t="s">
        <v>156</v>
      </c>
      <c r="B10" s="75" t="s">
        <v>157</v>
      </c>
      <c r="C10" s="76">
        <v>38</v>
      </c>
      <c r="D10" s="77">
        <v>101</v>
      </c>
      <c r="E10" s="78">
        <v>3838</v>
      </c>
    </row>
    <row r="11" spans="1:5" x14ac:dyDescent="0.35">
      <c r="A11" s="75" t="s">
        <v>158</v>
      </c>
      <c r="B11" s="75" t="s">
        <v>159</v>
      </c>
      <c r="C11" s="76">
        <v>59</v>
      </c>
      <c r="D11" s="77">
        <v>122</v>
      </c>
      <c r="E11" s="78">
        <v>7198</v>
      </c>
    </row>
    <row r="12" spans="1:5" x14ac:dyDescent="0.35">
      <c r="A12" s="75" t="s">
        <v>160</v>
      </c>
      <c r="B12" s="75" t="s">
        <v>161</v>
      </c>
      <c r="C12" s="76">
        <v>50</v>
      </c>
      <c r="D12" s="77">
        <v>175</v>
      </c>
      <c r="E12" s="78">
        <v>8750</v>
      </c>
    </row>
    <row r="13" spans="1:5" x14ac:dyDescent="0.35">
      <c r="A13" s="75" t="s">
        <v>162</v>
      </c>
      <c r="B13" s="75" t="s">
        <v>163</v>
      </c>
      <c r="C13" s="76">
        <v>59</v>
      </c>
      <c r="D13" s="77">
        <v>176</v>
      </c>
      <c r="E13" s="78">
        <v>10384</v>
      </c>
    </row>
    <row r="14" spans="1:5" x14ac:dyDescent="0.35">
      <c r="A14" s="75" t="s">
        <v>164</v>
      </c>
      <c r="B14" s="75" t="s">
        <v>165</v>
      </c>
      <c r="C14" s="76">
        <v>18</v>
      </c>
      <c r="D14" s="77">
        <v>22</v>
      </c>
      <c r="E14" s="78">
        <v>396</v>
      </c>
    </row>
    <row r="16" spans="1:5" ht="15" thickBot="1" x14ac:dyDescent="0.4"/>
    <row r="17" spans="1:3" ht="15" thickBot="1" x14ac:dyDescent="0.4">
      <c r="A17" s="80" t="s">
        <v>166</v>
      </c>
      <c r="C17" s="81">
        <f>VLOOKUP("IN0007",A3:E14,3,FALSE)</f>
        <v>56</v>
      </c>
    </row>
  </sheetData>
  <mergeCells count="1">
    <mergeCell ref="A1:E1"/>
  </mergeCells>
  <conditionalFormatting sqref="A3:D14">
    <cfRule type="expression" dxfId="2" priority="3">
      <formula>$B3=1</formula>
    </cfRule>
  </conditionalFormatting>
  <conditionalFormatting sqref="E3:E14">
    <cfRule type="expression" dxfId="1" priority="1">
      <formula>$B3=1</formula>
    </cfRule>
  </conditionalFormatting>
  <conditionalFormatting sqref="A3:E14">
    <cfRule type="expression" dxfId="0" priority="2">
      <formula>$K3="yes"</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B2833-DE03-482E-89CD-A2AF4AC799DF}">
  <dimension ref="A1:N35"/>
  <sheetViews>
    <sheetView topLeftCell="A5" workbookViewId="0">
      <selection activeCell="C10" sqref="C10"/>
    </sheetView>
  </sheetViews>
  <sheetFormatPr defaultRowHeight="14.5" x14ac:dyDescent="0.35"/>
  <cols>
    <col min="1" max="1" width="25.26953125" customWidth="1"/>
    <col min="2" max="2" width="13.26953125" bestFit="1" customWidth="1"/>
    <col min="3" max="3" width="11.26953125" bestFit="1" customWidth="1"/>
  </cols>
  <sheetData>
    <row r="1" spans="1:14" x14ac:dyDescent="0.35">
      <c r="A1" t="s">
        <v>7</v>
      </c>
    </row>
    <row r="2" spans="1:14" x14ac:dyDescent="0.35">
      <c r="A2" t="s">
        <v>29</v>
      </c>
    </row>
    <row r="4" spans="1:14" ht="17.5" x14ac:dyDescent="0.35">
      <c r="A4" s="37" t="s">
        <v>54</v>
      </c>
      <c r="H4" s="93" t="s">
        <v>55</v>
      </c>
      <c r="I4" s="94"/>
      <c r="J4" s="94"/>
      <c r="K4" s="94"/>
      <c r="L4" s="94"/>
      <c r="M4" s="94"/>
      <c r="N4" s="95"/>
    </row>
    <row r="5" spans="1:14" x14ac:dyDescent="0.35">
      <c r="A5" s="38" t="s">
        <v>56</v>
      </c>
      <c r="H5" s="39" t="s">
        <v>14</v>
      </c>
      <c r="L5" s="96" t="s">
        <v>38</v>
      </c>
      <c r="M5" s="96"/>
      <c r="N5" s="96"/>
    </row>
    <row r="6" spans="1:14" ht="14.5" customHeight="1" x14ac:dyDescent="0.35">
      <c r="A6" t="s">
        <v>57</v>
      </c>
      <c r="B6" s="40">
        <v>100000</v>
      </c>
      <c r="H6" s="97" t="s">
        <v>58</v>
      </c>
      <c r="I6" s="98"/>
      <c r="J6" s="98"/>
      <c r="K6" s="99"/>
      <c r="L6" s="41" t="s">
        <v>59</v>
      </c>
      <c r="M6" s="42" t="s">
        <v>60</v>
      </c>
      <c r="N6" s="41" t="s">
        <v>61</v>
      </c>
    </row>
    <row r="7" spans="1:14" x14ac:dyDescent="0.35">
      <c r="A7" t="s">
        <v>62</v>
      </c>
      <c r="B7" s="40">
        <v>1000</v>
      </c>
      <c r="H7" s="100"/>
      <c r="I7" s="101"/>
      <c r="J7" s="101"/>
      <c r="K7" s="102"/>
    </row>
    <row r="8" spans="1:14" x14ac:dyDescent="0.35">
      <c r="H8" s="103" t="s">
        <v>63</v>
      </c>
      <c r="I8" s="103"/>
      <c r="J8" s="103"/>
      <c r="K8" s="103"/>
      <c r="L8" s="41" t="s">
        <v>133</v>
      </c>
      <c r="M8" s="42" t="s">
        <v>60</v>
      </c>
      <c r="N8" s="41" t="s">
        <v>61</v>
      </c>
    </row>
    <row r="9" spans="1:14" x14ac:dyDescent="0.35">
      <c r="A9" s="29" t="s">
        <v>64</v>
      </c>
      <c r="B9" s="43" t="s">
        <v>65</v>
      </c>
      <c r="C9" s="43" t="s">
        <v>66</v>
      </c>
      <c r="H9" s="103"/>
      <c r="I9" s="103"/>
      <c r="J9" s="103"/>
      <c r="K9" s="103"/>
    </row>
    <row r="10" spans="1:14" x14ac:dyDescent="0.35">
      <c r="A10" t="s">
        <v>67</v>
      </c>
      <c r="B10" s="44">
        <v>150000</v>
      </c>
      <c r="C10" s="45">
        <f>IF(B10&gt;$B$6,$B$7,0)</f>
        <v>1000</v>
      </c>
      <c r="H10" s="103"/>
      <c r="I10" s="103"/>
      <c r="J10" s="103"/>
      <c r="K10" s="103"/>
    </row>
    <row r="11" spans="1:14" x14ac:dyDescent="0.35">
      <c r="A11" t="s">
        <v>68</v>
      </c>
      <c r="B11" s="44">
        <v>97000</v>
      </c>
      <c r="C11" s="45">
        <f t="shared" ref="C11:C17" si="0">IF(B11&gt;$B$6,$B$7,0)</f>
        <v>0</v>
      </c>
      <c r="K11" s="46" t="s">
        <v>44</v>
      </c>
      <c r="L11" s="9"/>
      <c r="M11" s="9"/>
      <c r="N11" s="9"/>
    </row>
    <row r="12" spans="1:14" x14ac:dyDescent="0.35">
      <c r="A12" t="s">
        <v>69</v>
      </c>
      <c r="B12" s="44">
        <v>75000</v>
      </c>
      <c r="C12" s="45">
        <f t="shared" si="0"/>
        <v>0</v>
      </c>
      <c r="K12" s="46" t="s">
        <v>45</v>
      </c>
      <c r="L12" s="96" t="s">
        <v>132</v>
      </c>
      <c r="M12" s="96"/>
      <c r="N12" s="96"/>
    </row>
    <row r="13" spans="1:14" x14ac:dyDescent="0.35">
      <c r="A13" t="s">
        <v>70</v>
      </c>
      <c r="B13" s="44">
        <v>70000</v>
      </c>
      <c r="C13" s="45">
        <f t="shared" si="0"/>
        <v>0</v>
      </c>
    </row>
    <row r="14" spans="1:14" x14ac:dyDescent="0.35">
      <c r="A14" t="s">
        <v>71</v>
      </c>
      <c r="B14" s="44">
        <v>93000</v>
      </c>
      <c r="C14" s="45">
        <f t="shared" si="0"/>
        <v>0</v>
      </c>
    </row>
    <row r="15" spans="1:14" x14ac:dyDescent="0.35">
      <c r="A15" t="s">
        <v>72</v>
      </c>
      <c r="B15" s="44">
        <v>113000</v>
      </c>
      <c r="C15" s="45">
        <f t="shared" si="0"/>
        <v>1000</v>
      </c>
    </row>
    <row r="16" spans="1:14" x14ac:dyDescent="0.35">
      <c r="A16" t="s">
        <v>73</v>
      </c>
      <c r="B16" s="44">
        <v>127000</v>
      </c>
      <c r="C16" s="45">
        <f t="shared" si="0"/>
        <v>1000</v>
      </c>
    </row>
    <row r="17" spans="1:5" x14ac:dyDescent="0.35">
      <c r="A17" t="s">
        <v>74</v>
      </c>
      <c r="B17" s="44">
        <v>103000</v>
      </c>
      <c r="C17" s="45">
        <f t="shared" si="0"/>
        <v>1000</v>
      </c>
    </row>
    <row r="18" spans="1:5" ht="15" thickBot="1" x14ac:dyDescent="0.4">
      <c r="A18" s="29" t="s">
        <v>44</v>
      </c>
      <c r="B18" s="47">
        <f>SUM(B10:B17)</f>
        <v>828000</v>
      </c>
      <c r="C18" s="47"/>
    </row>
    <row r="19" spans="1:5" ht="15" thickTop="1" x14ac:dyDescent="0.35"/>
    <row r="21" spans="1:5" x14ac:dyDescent="0.35">
      <c r="A21" s="29" t="s">
        <v>75</v>
      </c>
    </row>
    <row r="22" spans="1:5" x14ac:dyDescent="0.35">
      <c r="A22" t="s">
        <v>76</v>
      </c>
    </row>
    <row r="23" spans="1:5" x14ac:dyDescent="0.35">
      <c r="A23" t="s">
        <v>77</v>
      </c>
    </row>
    <row r="24" spans="1:5" x14ac:dyDescent="0.35">
      <c r="A24" s="48" t="s">
        <v>78</v>
      </c>
    </row>
    <row r="25" spans="1:5" x14ac:dyDescent="0.35">
      <c r="A25" s="29"/>
    </row>
    <row r="26" spans="1:5" x14ac:dyDescent="0.35">
      <c r="A26" s="49" t="s">
        <v>79</v>
      </c>
    </row>
    <row r="28" spans="1:5" x14ac:dyDescent="0.35">
      <c r="A28" s="29"/>
      <c r="B28" s="29"/>
      <c r="C28" s="29"/>
      <c r="D28" s="29"/>
      <c r="E28" s="29"/>
    </row>
    <row r="30" spans="1:5" x14ac:dyDescent="0.35">
      <c r="A30" s="43"/>
      <c r="C30" s="29"/>
      <c r="D30" s="29"/>
      <c r="E30" s="29"/>
    </row>
    <row r="31" spans="1:5" x14ac:dyDescent="0.35">
      <c r="A31" s="50"/>
    </row>
    <row r="32" spans="1:5" x14ac:dyDescent="0.35">
      <c r="A32" s="50"/>
    </row>
    <row r="33" spans="1:5" x14ac:dyDescent="0.35">
      <c r="A33" s="50"/>
      <c r="E33" s="51"/>
    </row>
    <row r="35" spans="1:5" x14ac:dyDescent="0.35">
      <c r="B35" s="29"/>
      <c r="C35" s="29"/>
      <c r="D35" s="29"/>
      <c r="E35" s="29"/>
    </row>
  </sheetData>
  <mergeCells count="5">
    <mergeCell ref="H4:N4"/>
    <mergeCell ref="L5:N5"/>
    <mergeCell ref="H6:K7"/>
    <mergeCell ref="H8:K10"/>
    <mergeCell ref="L12:N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2C29B-9077-45B9-BA20-634D7CDA679E}">
  <dimension ref="A1:E45"/>
  <sheetViews>
    <sheetView workbookViewId="0">
      <selection activeCell="E40" sqref="E40"/>
    </sheetView>
  </sheetViews>
  <sheetFormatPr defaultRowHeight="14.5" x14ac:dyDescent="0.35"/>
  <cols>
    <col min="1" max="1" width="16.453125" customWidth="1"/>
    <col min="2" max="2" width="11.7265625" bestFit="1" customWidth="1"/>
    <col min="3" max="3" width="9.54296875" style="52" bestFit="1" customWidth="1"/>
    <col min="4" max="4" width="12" style="53" customWidth="1"/>
    <col min="5" max="5" width="9.7265625" customWidth="1"/>
  </cols>
  <sheetData>
    <row r="1" spans="1:5" x14ac:dyDescent="0.35">
      <c r="A1" s="1" t="s">
        <v>80</v>
      </c>
    </row>
    <row r="2" spans="1:5" x14ac:dyDescent="0.35">
      <c r="A2" s="1" t="s">
        <v>81</v>
      </c>
    </row>
    <row r="3" spans="1:5" x14ac:dyDescent="0.35">
      <c r="A3" s="54" t="s">
        <v>82</v>
      </c>
    </row>
    <row r="5" spans="1:5" s="57" customFormat="1" ht="29" x14ac:dyDescent="0.35">
      <c r="A5" s="55" t="s">
        <v>83</v>
      </c>
      <c r="B5" s="55" t="s">
        <v>84</v>
      </c>
      <c r="C5" s="55" t="s">
        <v>85</v>
      </c>
      <c r="D5" s="56" t="s">
        <v>86</v>
      </c>
      <c r="E5" s="56" t="s">
        <v>87</v>
      </c>
    </row>
    <row r="6" spans="1:5" x14ac:dyDescent="0.35">
      <c r="A6" t="s">
        <v>88</v>
      </c>
      <c r="B6" t="s">
        <v>89</v>
      </c>
      <c r="C6" s="58">
        <v>40</v>
      </c>
      <c r="D6" s="59">
        <v>12</v>
      </c>
      <c r="E6" s="60">
        <f>C6*D6</f>
        <v>480</v>
      </c>
    </row>
    <row r="7" spans="1:5" x14ac:dyDescent="0.35">
      <c r="A7" t="s">
        <v>90</v>
      </c>
      <c r="B7" t="s">
        <v>91</v>
      </c>
      <c r="C7" s="58">
        <v>60</v>
      </c>
      <c r="D7" s="61">
        <v>10</v>
      </c>
      <c r="E7" s="62">
        <f t="shared" ref="E7:E35" si="0">C7*D7</f>
        <v>600</v>
      </c>
    </row>
    <row r="8" spans="1:5" x14ac:dyDescent="0.35">
      <c r="A8" t="s">
        <v>92</v>
      </c>
      <c r="B8" t="s">
        <v>91</v>
      </c>
      <c r="C8" s="58">
        <v>20</v>
      </c>
      <c r="D8" s="61">
        <v>70</v>
      </c>
      <c r="E8" s="62">
        <f t="shared" si="0"/>
        <v>1400</v>
      </c>
    </row>
    <row r="9" spans="1:5" x14ac:dyDescent="0.35">
      <c r="A9" t="s">
        <v>93</v>
      </c>
      <c r="B9" t="s">
        <v>89</v>
      </c>
      <c r="C9" s="58">
        <v>10</v>
      </c>
      <c r="D9" s="61">
        <v>50</v>
      </c>
      <c r="E9" s="62">
        <f t="shared" si="0"/>
        <v>500</v>
      </c>
    </row>
    <row r="10" spans="1:5" x14ac:dyDescent="0.35">
      <c r="A10" t="s">
        <v>92</v>
      </c>
      <c r="B10" t="s">
        <v>94</v>
      </c>
      <c r="C10" s="58">
        <v>5</v>
      </c>
      <c r="D10" s="61">
        <v>100</v>
      </c>
      <c r="E10" s="62">
        <f t="shared" si="0"/>
        <v>500</v>
      </c>
    </row>
    <row r="11" spans="1:5" x14ac:dyDescent="0.35">
      <c r="A11" t="s">
        <v>95</v>
      </c>
      <c r="B11" t="s">
        <v>91</v>
      </c>
      <c r="C11" s="58">
        <v>30</v>
      </c>
      <c r="D11" s="61">
        <v>10</v>
      </c>
      <c r="E11" s="62">
        <f t="shared" si="0"/>
        <v>300</v>
      </c>
    </row>
    <row r="12" spans="1:5" x14ac:dyDescent="0.35">
      <c r="A12" t="s">
        <v>96</v>
      </c>
      <c r="B12" t="s">
        <v>91</v>
      </c>
      <c r="C12" s="58">
        <v>20</v>
      </c>
      <c r="D12" s="61">
        <v>50</v>
      </c>
      <c r="E12" s="62">
        <f t="shared" si="0"/>
        <v>1000</v>
      </c>
    </row>
    <row r="13" spans="1:5" x14ac:dyDescent="0.35">
      <c r="A13" t="s">
        <v>97</v>
      </c>
      <c r="B13" t="s">
        <v>94</v>
      </c>
      <c r="C13" s="58">
        <v>10</v>
      </c>
      <c r="D13" s="61">
        <v>100</v>
      </c>
      <c r="E13" s="62">
        <f t="shared" si="0"/>
        <v>1000</v>
      </c>
    </row>
    <row r="14" spans="1:5" x14ac:dyDescent="0.35">
      <c r="A14" t="s">
        <v>98</v>
      </c>
      <c r="B14" t="s">
        <v>91</v>
      </c>
      <c r="C14" s="58">
        <v>6</v>
      </c>
      <c r="D14" s="61">
        <v>300</v>
      </c>
      <c r="E14" s="62">
        <f t="shared" si="0"/>
        <v>1800</v>
      </c>
    </row>
    <row r="15" spans="1:5" x14ac:dyDescent="0.35">
      <c r="A15" t="s">
        <v>99</v>
      </c>
      <c r="B15" t="s">
        <v>100</v>
      </c>
      <c r="C15" s="58">
        <v>5</v>
      </c>
      <c r="D15" s="61">
        <v>100</v>
      </c>
      <c r="E15" s="62">
        <f t="shared" si="0"/>
        <v>500</v>
      </c>
    </row>
    <row r="16" spans="1:5" x14ac:dyDescent="0.35">
      <c r="A16" t="s">
        <v>101</v>
      </c>
      <c r="B16" t="s">
        <v>89</v>
      </c>
      <c r="C16" s="58">
        <v>25</v>
      </c>
      <c r="D16" s="61">
        <v>50</v>
      </c>
      <c r="E16" s="62">
        <f t="shared" si="0"/>
        <v>1250</v>
      </c>
    </row>
    <row r="17" spans="1:5" x14ac:dyDescent="0.35">
      <c r="A17" t="s">
        <v>88</v>
      </c>
      <c r="B17" t="s">
        <v>94</v>
      </c>
      <c r="C17" s="58">
        <v>5</v>
      </c>
      <c r="D17" s="61">
        <v>100</v>
      </c>
      <c r="E17" s="62">
        <f t="shared" si="0"/>
        <v>500</v>
      </c>
    </row>
    <row r="18" spans="1:5" x14ac:dyDescent="0.35">
      <c r="A18" t="s">
        <v>90</v>
      </c>
      <c r="B18" t="s">
        <v>91</v>
      </c>
      <c r="C18" s="58">
        <v>30</v>
      </c>
      <c r="D18" s="61">
        <v>10</v>
      </c>
      <c r="E18" s="62">
        <f t="shared" si="0"/>
        <v>300</v>
      </c>
    </row>
    <row r="19" spans="1:5" x14ac:dyDescent="0.35">
      <c r="A19" t="s">
        <v>102</v>
      </c>
      <c r="B19" t="s">
        <v>100</v>
      </c>
      <c r="C19" s="58">
        <v>10</v>
      </c>
      <c r="D19" s="61">
        <v>50</v>
      </c>
      <c r="E19" s="62">
        <f t="shared" si="0"/>
        <v>500</v>
      </c>
    </row>
    <row r="20" spans="1:5" x14ac:dyDescent="0.35">
      <c r="A20" t="s">
        <v>93</v>
      </c>
      <c r="B20" t="s">
        <v>91</v>
      </c>
      <c r="C20" s="58">
        <v>40</v>
      </c>
      <c r="D20" s="61">
        <v>20</v>
      </c>
      <c r="E20" s="62">
        <f t="shared" si="0"/>
        <v>800</v>
      </c>
    </row>
    <row r="21" spans="1:5" x14ac:dyDescent="0.35">
      <c r="A21" t="s">
        <v>92</v>
      </c>
      <c r="B21" t="s">
        <v>94</v>
      </c>
      <c r="C21" s="58">
        <v>10</v>
      </c>
      <c r="D21" s="61">
        <v>200</v>
      </c>
      <c r="E21" s="62">
        <f t="shared" si="0"/>
        <v>2000</v>
      </c>
    </row>
    <row r="22" spans="1:5" x14ac:dyDescent="0.35">
      <c r="A22" t="s">
        <v>95</v>
      </c>
      <c r="B22" t="s">
        <v>89</v>
      </c>
      <c r="C22" s="58">
        <v>8</v>
      </c>
      <c r="D22" s="61">
        <v>40</v>
      </c>
      <c r="E22" s="62">
        <f t="shared" si="0"/>
        <v>320</v>
      </c>
    </row>
    <row r="23" spans="1:5" x14ac:dyDescent="0.35">
      <c r="A23" t="s">
        <v>96</v>
      </c>
      <c r="B23" t="s">
        <v>100</v>
      </c>
      <c r="C23" s="58">
        <v>12</v>
      </c>
      <c r="D23" s="61">
        <v>100</v>
      </c>
      <c r="E23" s="62">
        <f t="shared" si="0"/>
        <v>1200</v>
      </c>
    </row>
    <row r="24" spans="1:5" x14ac:dyDescent="0.35">
      <c r="A24" t="s">
        <v>97</v>
      </c>
      <c r="B24" t="s">
        <v>91</v>
      </c>
      <c r="C24" s="58">
        <v>8</v>
      </c>
      <c r="D24" s="61">
        <v>20</v>
      </c>
      <c r="E24" s="62">
        <f t="shared" si="0"/>
        <v>160</v>
      </c>
    </row>
    <row r="25" spans="1:5" x14ac:dyDescent="0.35">
      <c r="A25" t="s">
        <v>99</v>
      </c>
      <c r="B25" t="s">
        <v>94</v>
      </c>
      <c r="C25" s="58">
        <v>10</v>
      </c>
      <c r="D25" s="61">
        <v>50</v>
      </c>
      <c r="E25" s="62">
        <f t="shared" si="0"/>
        <v>500</v>
      </c>
    </row>
    <row r="26" spans="1:5" x14ac:dyDescent="0.35">
      <c r="A26" t="s">
        <v>88</v>
      </c>
      <c r="B26" t="s">
        <v>89</v>
      </c>
      <c r="C26" s="58">
        <v>20</v>
      </c>
      <c r="D26" s="61">
        <v>100</v>
      </c>
      <c r="E26" s="62">
        <f t="shared" si="0"/>
        <v>2000</v>
      </c>
    </row>
    <row r="27" spans="1:5" x14ac:dyDescent="0.35">
      <c r="A27" t="s">
        <v>90</v>
      </c>
      <c r="B27" t="s">
        <v>100</v>
      </c>
      <c r="C27" s="58">
        <v>15</v>
      </c>
      <c r="D27" s="61">
        <v>100</v>
      </c>
      <c r="E27" s="62">
        <f t="shared" si="0"/>
        <v>1500</v>
      </c>
    </row>
    <row r="28" spans="1:5" x14ac:dyDescent="0.35">
      <c r="A28" t="s">
        <v>102</v>
      </c>
      <c r="B28" t="s">
        <v>89</v>
      </c>
      <c r="C28" s="58">
        <v>40</v>
      </c>
      <c r="D28" s="61">
        <v>120</v>
      </c>
      <c r="E28" s="62">
        <f t="shared" si="0"/>
        <v>4800</v>
      </c>
    </row>
    <row r="29" spans="1:5" x14ac:dyDescent="0.35">
      <c r="A29" t="s">
        <v>93</v>
      </c>
      <c r="B29" t="s">
        <v>94</v>
      </c>
      <c r="C29" s="58">
        <v>50</v>
      </c>
      <c r="D29" s="61">
        <v>110</v>
      </c>
      <c r="E29" s="62">
        <f t="shared" si="0"/>
        <v>5500</v>
      </c>
    </row>
    <row r="30" spans="1:5" x14ac:dyDescent="0.35">
      <c r="A30" t="s">
        <v>92</v>
      </c>
      <c r="B30" t="s">
        <v>100</v>
      </c>
      <c r="C30" s="58">
        <v>10</v>
      </c>
      <c r="D30" s="61">
        <v>200</v>
      </c>
      <c r="E30" s="62">
        <f t="shared" si="0"/>
        <v>2000</v>
      </c>
    </row>
    <row r="31" spans="1:5" x14ac:dyDescent="0.35">
      <c r="A31" t="s">
        <v>95</v>
      </c>
      <c r="B31" t="s">
        <v>91</v>
      </c>
      <c r="C31" s="58">
        <v>12</v>
      </c>
      <c r="D31" s="61">
        <v>300</v>
      </c>
      <c r="E31" s="62">
        <f t="shared" si="0"/>
        <v>3600</v>
      </c>
    </row>
    <row r="32" spans="1:5" x14ac:dyDescent="0.35">
      <c r="A32" t="s">
        <v>99</v>
      </c>
      <c r="B32" t="s">
        <v>94</v>
      </c>
      <c r="C32" s="58">
        <v>30</v>
      </c>
      <c r="D32" s="61">
        <v>200</v>
      </c>
      <c r="E32" s="62">
        <f t="shared" si="0"/>
        <v>6000</v>
      </c>
    </row>
    <row r="33" spans="1:5" x14ac:dyDescent="0.35">
      <c r="A33" t="s">
        <v>97</v>
      </c>
      <c r="B33" t="s">
        <v>100</v>
      </c>
      <c r="C33" s="58">
        <v>20</v>
      </c>
      <c r="D33" s="61">
        <v>50</v>
      </c>
      <c r="E33" s="62">
        <f t="shared" si="0"/>
        <v>1000</v>
      </c>
    </row>
    <row r="34" spans="1:5" x14ac:dyDescent="0.35">
      <c r="A34" t="s">
        <v>98</v>
      </c>
      <c r="B34" t="s">
        <v>91</v>
      </c>
      <c r="C34" s="58">
        <v>10</v>
      </c>
      <c r="D34" s="61">
        <v>200</v>
      </c>
      <c r="E34" s="62">
        <f t="shared" si="0"/>
        <v>2000</v>
      </c>
    </row>
    <row r="35" spans="1:5" x14ac:dyDescent="0.35">
      <c r="A35" t="s">
        <v>96</v>
      </c>
      <c r="B35" t="s">
        <v>94</v>
      </c>
      <c r="C35" s="58">
        <v>6</v>
      </c>
      <c r="D35" s="61">
        <v>250</v>
      </c>
      <c r="E35" s="62">
        <f t="shared" si="0"/>
        <v>1500</v>
      </c>
    </row>
    <row r="38" spans="1:5" ht="29" x14ac:dyDescent="0.35">
      <c r="A38" s="63" t="s">
        <v>84</v>
      </c>
      <c r="B38" s="64" t="s">
        <v>103</v>
      </c>
      <c r="C38" s="63" t="s">
        <v>87</v>
      </c>
    </row>
    <row r="39" spans="1:5" x14ac:dyDescent="0.35">
      <c r="A39" t="s">
        <v>91</v>
      </c>
      <c r="B39">
        <f>COUNTIF(suppliers,A39)</f>
        <v>10</v>
      </c>
      <c r="C39">
        <f>SUMIF(suppliers,A39,CostOfInventory)</f>
        <v>11960</v>
      </c>
    </row>
    <row r="40" spans="1:5" x14ac:dyDescent="0.35">
      <c r="A40" t="s">
        <v>94</v>
      </c>
      <c r="B40">
        <f>COUNTIF(suppliers,A40)</f>
        <v>8</v>
      </c>
      <c r="C40">
        <f>SUMIF(suppliers,A40,CostOfInventory)</f>
        <v>17500</v>
      </c>
    </row>
    <row r="41" spans="1:5" x14ac:dyDescent="0.35">
      <c r="A41" t="s">
        <v>89</v>
      </c>
      <c r="B41">
        <f>COUNTIF(suppliers,A41)</f>
        <v>6</v>
      </c>
      <c r="C41">
        <f>SUMIF(suppliers,A41,CostOfInventory)</f>
        <v>9350</v>
      </c>
    </row>
    <row r="42" spans="1:5" x14ac:dyDescent="0.35">
      <c r="A42" t="s">
        <v>100</v>
      </c>
      <c r="B42">
        <f>COUNTIF(suppliers,A42)</f>
        <v>6</v>
      </c>
      <c r="C42">
        <f>SUMIF(suppliers,A42,CostOfInventory)</f>
        <v>6700</v>
      </c>
    </row>
    <row r="43" spans="1:5" x14ac:dyDescent="0.35">
      <c r="C43"/>
    </row>
    <row r="45" spans="1:5" x14ac:dyDescent="0.35">
      <c r="A45" s="49" t="s">
        <v>79</v>
      </c>
      <c r="B45" s="6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7B334-1918-4661-A246-5D6F462212C5}">
  <dimension ref="A1:H27"/>
  <sheetViews>
    <sheetView topLeftCell="A3" workbookViewId="0">
      <selection activeCell="D10" sqref="D10"/>
    </sheetView>
  </sheetViews>
  <sheetFormatPr defaultRowHeight="14.5" x14ac:dyDescent="0.35"/>
  <cols>
    <col min="1" max="1" width="17.7265625" customWidth="1"/>
    <col min="2" max="2" width="12.26953125" bestFit="1" customWidth="1"/>
    <col min="3" max="3" width="12" bestFit="1" customWidth="1"/>
  </cols>
  <sheetData>
    <row r="1" spans="1:8" ht="17.5" x14ac:dyDescent="0.35">
      <c r="A1" s="37" t="s">
        <v>105</v>
      </c>
    </row>
    <row r="3" spans="1:8" x14ac:dyDescent="0.35">
      <c r="A3" t="s">
        <v>106</v>
      </c>
      <c r="B3" s="67">
        <v>0.05</v>
      </c>
      <c r="H3" s="29" t="s">
        <v>107</v>
      </c>
    </row>
    <row r="4" spans="1:8" x14ac:dyDescent="0.35">
      <c r="A4" t="s">
        <v>108</v>
      </c>
      <c r="B4" s="67">
        <v>0.1</v>
      </c>
    </row>
    <row r="5" spans="1:8" x14ac:dyDescent="0.35">
      <c r="A5" t="s">
        <v>109</v>
      </c>
      <c r="B5" s="68">
        <v>100000</v>
      </c>
      <c r="H5" s="66" t="s">
        <v>110</v>
      </c>
    </row>
    <row r="7" spans="1:8" x14ac:dyDescent="0.35">
      <c r="A7" s="29" t="s">
        <v>64</v>
      </c>
      <c r="B7" s="43" t="s">
        <v>65</v>
      </c>
      <c r="C7" s="43" t="s">
        <v>111</v>
      </c>
    </row>
    <row r="8" spans="1:8" x14ac:dyDescent="0.35">
      <c r="A8" t="s">
        <v>67</v>
      </c>
      <c r="B8" s="69">
        <v>150000</v>
      </c>
      <c r="C8" s="69">
        <f>IF(B8&gt;=$B$5,B8*$B$4,B8*$B$3)</f>
        <v>15000</v>
      </c>
    </row>
    <row r="9" spans="1:8" x14ac:dyDescent="0.35">
      <c r="A9" t="s">
        <v>68</v>
      </c>
      <c r="B9" s="69">
        <v>97000</v>
      </c>
      <c r="C9" s="69">
        <f t="shared" ref="C9:C15" si="0">IF(B9&gt;=$B$5,B9*$B$4,B9*$B$3)</f>
        <v>4850</v>
      </c>
    </row>
    <row r="10" spans="1:8" x14ac:dyDescent="0.35">
      <c r="A10" t="s">
        <v>69</v>
      </c>
      <c r="B10" s="69">
        <v>75000</v>
      </c>
      <c r="C10" s="69">
        <f t="shared" si="0"/>
        <v>3750</v>
      </c>
    </row>
    <row r="11" spans="1:8" x14ac:dyDescent="0.35">
      <c r="A11" t="s">
        <v>70</v>
      </c>
      <c r="B11" s="69">
        <v>70000</v>
      </c>
      <c r="C11" s="69">
        <f t="shared" si="0"/>
        <v>3500</v>
      </c>
    </row>
    <row r="12" spans="1:8" x14ac:dyDescent="0.35">
      <c r="A12" t="s">
        <v>71</v>
      </c>
      <c r="B12" s="69">
        <v>93000</v>
      </c>
      <c r="C12" s="69">
        <f t="shared" si="0"/>
        <v>4650</v>
      </c>
    </row>
    <row r="13" spans="1:8" x14ac:dyDescent="0.35">
      <c r="A13" t="s">
        <v>72</v>
      </c>
      <c r="B13" s="69">
        <v>113000</v>
      </c>
      <c r="C13" s="69">
        <f t="shared" si="0"/>
        <v>11300</v>
      </c>
    </row>
    <row r="14" spans="1:8" x14ac:dyDescent="0.35">
      <c r="A14" t="s">
        <v>73</v>
      </c>
      <c r="B14" s="69">
        <v>127000</v>
      </c>
      <c r="C14" s="69">
        <f t="shared" si="0"/>
        <v>12700</v>
      </c>
    </row>
    <row r="15" spans="1:8" x14ac:dyDescent="0.35">
      <c r="A15" t="s">
        <v>74</v>
      </c>
      <c r="B15" s="69">
        <v>103000</v>
      </c>
      <c r="C15" s="69">
        <f t="shared" si="0"/>
        <v>10300</v>
      </c>
    </row>
    <row r="16" spans="1:8" ht="15" thickBot="1" x14ac:dyDescent="0.4">
      <c r="A16" s="29" t="s">
        <v>44</v>
      </c>
      <c r="B16" s="47">
        <f>SUM(B8:B15)</f>
        <v>828000</v>
      </c>
      <c r="C16" s="47">
        <f>SUM(C8:C15)</f>
        <v>66050</v>
      </c>
    </row>
    <row r="17" spans="1:1" ht="15" thickTop="1" x14ac:dyDescent="0.35"/>
    <row r="20" spans="1:1" x14ac:dyDescent="0.35">
      <c r="A20" s="29" t="s">
        <v>112</v>
      </c>
    </row>
    <row r="21" spans="1:1" x14ac:dyDescent="0.35">
      <c r="A21" t="s">
        <v>113</v>
      </c>
    </row>
    <row r="22" spans="1:1" x14ac:dyDescent="0.35">
      <c r="A22" t="s">
        <v>114</v>
      </c>
    </row>
    <row r="23" spans="1:1" x14ac:dyDescent="0.35">
      <c r="A23" t="s">
        <v>115</v>
      </c>
    </row>
    <row r="24" spans="1:1" x14ac:dyDescent="0.35">
      <c r="A24" t="s">
        <v>116</v>
      </c>
    </row>
    <row r="25" spans="1:1" x14ac:dyDescent="0.35">
      <c r="A25" s="48" t="s">
        <v>117</v>
      </c>
    </row>
    <row r="27" spans="1:1" x14ac:dyDescent="0.35">
      <c r="A27" s="29"/>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2189D-03C5-4746-92B5-16C2569B8C96}">
  <dimension ref="A1:H25"/>
  <sheetViews>
    <sheetView topLeftCell="A5" workbookViewId="0">
      <selection activeCell="E12" sqref="E12"/>
    </sheetView>
  </sheetViews>
  <sheetFormatPr defaultRowHeight="14.5" x14ac:dyDescent="0.35"/>
  <cols>
    <col min="1" max="1" width="16" customWidth="1"/>
    <col min="2" max="2" width="10.26953125" bestFit="1" customWidth="1"/>
    <col min="3" max="3" width="7.7265625" bestFit="1" customWidth="1"/>
    <col min="4" max="4" width="12" customWidth="1"/>
  </cols>
  <sheetData>
    <row r="1" spans="1:8" ht="17.5" x14ac:dyDescent="0.35">
      <c r="A1" s="37" t="s">
        <v>118</v>
      </c>
    </row>
    <row r="3" spans="1:8" x14ac:dyDescent="0.35">
      <c r="A3" t="s">
        <v>119</v>
      </c>
      <c r="B3" s="67">
        <v>0.05</v>
      </c>
      <c r="H3" s="29" t="s">
        <v>120</v>
      </c>
    </row>
    <row r="4" spans="1:8" x14ac:dyDescent="0.35">
      <c r="A4" t="s">
        <v>121</v>
      </c>
      <c r="B4" s="67">
        <v>0.1</v>
      </c>
    </row>
    <row r="5" spans="1:8" x14ac:dyDescent="0.35">
      <c r="H5" s="66" t="s">
        <v>122</v>
      </c>
    </row>
    <row r="6" spans="1:8" ht="26.5" x14ac:dyDescent="0.35">
      <c r="A6" s="29" t="s">
        <v>64</v>
      </c>
      <c r="B6" s="43" t="s">
        <v>123</v>
      </c>
      <c r="C6" s="70" t="s">
        <v>124</v>
      </c>
      <c r="D6" s="70" t="s">
        <v>125</v>
      </c>
    </row>
    <row r="7" spans="1:8" x14ac:dyDescent="0.35">
      <c r="A7" t="s">
        <v>67</v>
      </c>
      <c r="B7" s="71" t="s">
        <v>126</v>
      </c>
      <c r="C7" s="69">
        <v>10</v>
      </c>
      <c r="D7" s="19">
        <f>IF(B7="Y",C7*$B$4+C7,C7*$B$3+C7)</f>
        <v>11</v>
      </c>
    </row>
    <row r="8" spans="1:8" x14ac:dyDescent="0.35">
      <c r="A8" t="s">
        <v>68</v>
      </c>
      <c r="B8" s="71" t="s">
        <v>127</v>
      </c>
      <c r="C8" s="69">
        <v>10</v>
      </c>
      <c r="D8" s="19">
        <f t="shared" ref="D8:D14" si="0">IF(B8="Y",C8*$B$4+C8,C8*$B$3+C8)</f>
        <v>10.5</v>
      </c>
    </row>
    <row r="9" spans="1:8" x14ac:dyDescent="0.35">
      <c r="A9" t="s">
        <v>69</v>
      </c>
      <c r="B9" s="71" t="s">
        <v>126</v>
      </c>
      <c r="C9" s="69">
        <v>9.5</v>
      </c>
      <c r="D9" s="19">
        <f t="shared" si="0"/>
        <v>10.45</v>
      </c>
    </row>
    <row r="10" spans="1:8" x14ac:dyDescent="0.35">
      <c r="A10" t="s">
        <v>70</v>
      </c>
      <c r="B10" s="71" t="s">
        <v>127</v>
      </c>
      <c r="C10" s="69">
        <v>10.25</v>
      </c>
      <c r="D10" s="19">
        <f t="shared" si="0"/>
        <v>10.762499999999999</v>
      </c>
    </row>
    <row r="11" spans="1:8" x14ac:dyDescent="0.35">
      <c r="A11" t="s">
        <v>71</v>
      </c>
      <c r="B11" s="71" t="s">
        <v>126</v>
      </c>
      <c r="C11" s="69">
        <v>7.83</v>
      </c>
      <c r="D11" s="19">
        <f t="shared" si="0"/>
        <v>8.6129999999999995</v>
      </c>
    </row>
    <row r="12" spans="1:8" x14ac:dyDescent="0.35">
      <c r="A12" t="s">
        <v>72</v>
      </c>
      <c r="B12" s="71" t="s">
        <v>126</v>
      </c>
      <c r="C12" s="69">
        <v>9.73</v>
      </c>
      <c r="D12" s="19">
        <f t="shared" si="0"/>
        <v>10.703000000000001</v>
      </c>
    </row>
    <row r="13" spans="1:8" x14ac:dyDescent="0.35">
      <c r="A13" t="s">
        <v>73</v>
      </c>
      <c r="B13" s="71" t="s">
        <v>127</v>
      </c>
      <c r="C13" s="69">
        <v>11.25</v>
      </c>
      <c r="D13" s="19">
        <f t="shared" si="0"/>
        <v>11.8125</v>
      </c>
    </row>
    <row r="14" spans="1:8" x14ac:dyDescent="0.35">
      <c r="A14" t="s">
        <v>74</v>
      </c>
      <c r="B14" s="71" t="s">
        <v>127</v>
      </c>
      <c r="C14" s="69">
        <v>8.9499999999999993</v>
      </c>
      <c r="D14" s="19">
        <f t="shared" si="0"/>
        <v>9.3974999999999991</v>
      </c>
    </row>
    <row r="19" spans="1:1" x14ac:dyDescent="0.35">
      <c r="A19" s="29" t="s">
        <v>128</v>
      </c>
    </row>
    <row r="20" spans="1:1" x14ac:dyDescent="0.35">
      <c r="A20" t="s">
        <v>129</v>
      </c>
    </row>
    <row r="21" spans="1:1" x14ac:dyDescent="0.35">
      <c r="A21" t="s">
        <v>130</v>
      </c>
    </row>
    <row r="22" spans="1:1" x14ac:dyDescent="0.35">
      <c r="A22" t="s">
        <v>131</v>
      </c>
    </row>
    <row r="23" spans="1:1" x14ac:dyDescent="0.35">
      <c r="A23" s="48" t="s">
        <v>104</v>
      </c>
    </row>
    <row r="25" spans="1:1" x14ac:dyDescent="0.35">
      <c r="A25" s="29"/>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9B338-57D9-4FFC-865D-CB3011C57843}">
  <dimension ref="A1:D14"/>
  <sheetViews>
    <sheetView workbookViewId="0">
      <selection activeCell="D33" sqref="D33"/>
    </sheetView>
  </sheetViews>
  <sheetFormatPr defaultRowHeight="14.5" x14ac:dyDescent="0.35"/>
  <cols>
    <col min="1" max="1" width="13.08984375" bestFit="1" customWidth="1"/>
    <col min="2" max="2" width="13.81640625" bestFit="1" customWidth="1"/>
    <col min="3" max="3" width="8.6328125" bestFit="1" customWidth="1"/>
    <col min="4" max="4" width="16.6328125" bestFit="1" customWidth="1"/>
  </cols>
  <sheetData>
    <row r="1" spans="1:4" x14ac:dyDescent="0.35">
      <c r="A1" s="104" t="s">
        <v>171</v>
      </c>
      <c r="B1" s="104"/>
    </row>
    <row r="2" spans="1:4" x14ac:dyDescent="0.35">
      <c r="A2" t="s">
        <v>172</v>
      </c>
    </row>
    <row r="4" spans="1:4" ht="15" thickBot="1" x14ac:dyDescent="0.4"/>
    <row r="5" spans="1:4" x14ac:dyDescent="0.35">
      <c r="A5" s="105" t="s">
        <v>174</v>
      </c>
      <c r="B5" s="106" t="s">
        <v>175</v>
      </c>
      <c r="C5" s="106" t="s">
        <v>181</v>
      </c>
      <c r="D5" s="107" t="s">
        <v>182</v>
      </c>
    </row>
    <row r="6" spans="1:4" x14ac:dyDescent="0.35">
      <c r="A6" s="109" t="s">
        <v>176</v>
      </c>
      <c r="B6" s="108">
        <v>200</v>
      </c>
      <c r="C6" s="108">
        <f>(B6*2)+90</f>
        <v>490</v>
      </c>
      <c r="D6" s="110">
        <f>C6-(C6*$B$14)</f>
        <v>441</v>
      </c>
    </row>
    <row r="7" spans="1:4" x14ac:dyDescent="0.35">
      <c r="A7" s="109" t="s">
        <v>177</v>
      </c>
      <c r="B7" s="108">
        <v>50</v>
      </c>
      <c r="C7" s="108">
        <f t="shared" ref="C7:C10" si="0">(B7*2)+90</f>
        <v>190</v>
      </c>
      <c r="D7" s="110">
        <f t="shared" ref="D7:D10" si="1">C7-(C7*$B$14)</f>
        <v>171</v>
      </c>
    </row>
    <row r="8" spans="1:4" x14ac:dyDescent="0.35">
      <c r="A8" s="109" t="s">
        <v>178</v>
      </c>
      <c r="B8" s="108">
        <v>80</v>
      </c>
      <c r="C8" s="108">
        <f t="shared" si="0"/>
        <v>250</v>
      </c>
      <c r="D8" s="110">
        <f t="shared" si="1"/>
        <v>225</v>
      </c>
    </row>
    <row r="9" spans="1:4" x14ac:dyDescent="0.35">
      <c r="A9" s="109" t="s">
        <v>179</v>
      </c>
      <c r="B9" s="108">
        <v>150</v>
      </c>
      <c r="C9" s="108">
        <f t="shared" si="0"/>
        <v>390</v>
      </c>
      <c r="D9" s="110">
        <f t="shared" si="1"/>
        <v>351</v>
      </c>
    </row>
    <row r="10" spans="1:4" ht="15" thickBot="1" x14ac:dyDescent="0.4">
      <c r="A10" s="111" t="s">
        <v>180</v>
      </c>
      <c r="B10" s="112">
        <v>120</v>
      </c>
      <c r="C10" s="112">
        <f t="shared" si="0"/>
        <v>330</v>
      </c>
      <c r="D10" s="113">
        <f t="shared" si="1"/>
        <v>297</v>
      </c>
    </row>
    <row r="13" spans="1:4" ht="15" thickBot="1" x14ac:dyDescent="0.4"/>
    <row r="14" spans="1:4" ht="17" thickBot="1" x14ac:dyDescent="0.4">
      <c r="A14" s="114" t="s">
        <v>183</v>
      </c>
      <c r="B14" s="115">
        <v>0.1</v>
      </c>
    </row>
  </sheetData>
  <mergeCells count="1">
    <mergeCell ref="A1:B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1602F1E27F6D54D88F508BC06CAA3C9" ma:contentTypeVersion="4" ma:contentTypeDescription="Create a new document." ma:contentTypeScope="" ma:versionID="b6196875238557552dac7764ad52f5a7">
  <xsd:schema xmlns:xsd="http://www.w3.org/2001/XMLSchema" xmlns:xs="http://www.w3.org/2001/XMLSchema" xmlns:p="http://schemas.microsoft.com/office/2006/metadata/properties" xmlns:ns3="8799feaf-55a6-47bc-81c0-1f56bee1c145" targetNamespace="http://schemas.microsoft.com/office/2006/metadata/properties" ma:root="true" ma:fieldsID="b13ba085ce8eed35cc7adf3f76780548" ns3:_="">
    <xsd:import namespace="8799feaf-55a6-47bc-81c0-1f56bee1c14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99feaf-55a6-47bc-81c0-1f56bee1c1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EC865A9-3126-42AB-A0BD-5709E9B2718A}">
  <ds:schemaRefs>
    <ds:schemaRef ds:uri="http://schemas.microsoft.com/sharepoint/v3/contenttype/forms"/>
  </ds:schemaRefs>
</ds:datastoreItem>
</file>

<file path=customXml/itemProps2.xml><?xml version="1.0" encoding="utf-8"?>
<ds:datastoreItem xmlns:ds="http://schemas.openxmlformats.org/officeDocument/2006/customXml" ds:itemID="{DFFA82C9-600C-4C54-BC38-45E6EBAFDD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99feaf-55a6-47bc-81c0-1f56bee1c1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7C7E6E-4A43-4582-AC32-E40A6FC68D79}">
  <ds:schemaRefs>
    <ds:schemaRef ds:uri="http://schemas.microsoft.com/office/2006/documentManagement/types"/>
    <ds:schemaRef ds:uri="http://schemas.microsoft.com/office/infopath/2007/PartnerControls"/>
    <ds:schemaRef ds:uri="http://purl.org/dc/dcmitype/"/>
    <ds:schemaRef ds:uri="http://purl.org/dc/terms/"/>
    <ds:schemaRef ds:uri="8799feaf-55a6-47bc-81c0-1f56bee1c145"/>
    <ds:schemaRef ds:uri="http://www.w3.org/XML/1998/namespace"/>
    <ds:schemaRef ds:uri="http://purl.org/dc/elements/1.1/"/>
    <ds:schemaRef ds:uri="http://schemas.microsoft.com/office/2006/metadata/properti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Soft Drinks Data</vt:lpstr>
      <vt:lpstr>Home Sales Data</vt:lpstr>
      <vt:lpstr>VLOOKUP1</vt:lpstr>
      <vt:lpstr>VLOOKUP2</vt:lpstr>
      <vt:lpstr>IF Bonus Calculation</vt:lpstr>
      <vt:lpstr>COUNTIF SUMIF</vt:lpstr>
      <vt:lpstr>Commission Calculation </vt:lpstr>
      <vt:lpstr>Payroll Increases</vt:lpstr>
      <vt:lpstr>EX A</vt:lpstr>
      <vt:lpstr>EX B</vt:lpstr>
      <vt:lpstr>CostOfInventory</vt:lpstr>
      <vt:lpstr>lookup</vt:lpstr>
      <vt:lpstr>'EX A'!Print_Area</vt:lpstr>
      <vt:lpstr>'EX B'!Print_Area</vt:lpstr>
      <vt:lpstr>'Soft Drinks Data'!Print_Area</vt:lpstr>
      <vt:lpstr>SoftDrink</vt:lpstr>
      <vt:lpstr>suppliers</vt:lpstr>
    </vt:vector>
  </TitlesOfParts>
  <Company>Chippewa Valley Technical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Kiefer, Ann</dc:creator>
  <cp:lastModifiedBy>Gunnar Forcier</cp:lastModifiedBy>
  <cp:lastPrinted>2023-03-06T01:08:22Z</cp:lastPrinted>
  <dcterms:created xsi:type="dcterms:W3CDTF">2017-03-13T18:58:11Z</dcterms:created>
  <dcterms:modified xsi:type="dcterms:W3CDTF">2023-03-06T01:32:09Z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0x010100E1602F1E27F6D54D88F508BC06CAA3C9</vt:lpwstr>
  </property>
</Properties>
</file>