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isGuilherme(BipGro\OneDrive - BUSINESS INTEGRATION PARTNERS SPA\Desktop\MBA\20 - BootCamp - Projeto e Desenvolvimento de Arquiteturas - TOGAF\BP\"/>
    </mc:Choice>
  </mc:AlternateContent>
  <xr:revisionPtr revIDLastSave="0" documentId="13_ncr:1_{22C260A7-E57D-4AF2-9F23-A4B4BA9529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FC_DRE_TIR" sheetId="6" r:id="rId1"/>
    <sheet name="Fluxos_Caixa_Oper_Invest_Mensal" sheetId="1" r:id="rId2"/>
    <sheet name="TabP_SaaS_nCli_CustosVarAWS" sheetId="5" r:id="rId3"/>
    <sheet name="Estrut_Rec_Human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B21" i="1"/>
  <c r="B30" i="2" l="1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D41" i="5"/>
  <c r="O63" i="2"/>
  <c r="AA63" i="2" s="1"/>
  <c r="P63" i="2"/>
  <c r="AB63" i="2" s="1"/>
  <c r="Q63" i="2"/>
  <c r="R63" i="2"/>
  <c r="S63" i="2"/>
  <c r="AE63" i="2" s="1"/>
  <c r="T63" i="2"/>
  <c r="U63" i="2"/>
  <c r="AG63" i="2" s="1"/>
  <c r="V63" i="2"/>
  <c r="AH63" i="2" s="1"/>
  <c r="AH23" i="2" s="1"/>
  <c r="W63" i="2"/>
  <c r="AI63" i="2" s="1"/>
  <c r="AI23" i="2" s="1"/>
  <c r="X63" i="2"/>
  <c r="AJ63" i="2" s="1"/>
  <c r="AJ23" i="2" s="1"/>
  <c r="Y63" i="2"/>
  <c r="AC63" i="2"/>
  <c r="AD63" i="2"/>
  <c r="AF63" i="2"/>
  <c r="AK63" i="2"/>
  <c r="AK23" i="2" s="1"/>
  <c r="N63" i="2"/>
  <c r="Z63" i="2" s="1"/>
  <c r="AK1" i="2"/>
  <c r="AK6" i="2"/>
  <c r="AK25" i="2"/>
  <c r="AK59" i="2"/>
  <c r="AK19" i="2" s="1"/>
  <c r="AH1" i="1"/>
  <c r="AI1" i="1"/>
  <c r="AJ1" i="1"/>
  <c r="AK1" i="1"/>
  <c r="AH8" i="1"/>
  <c r="AI8" i="1"/>
  <c r="AJ8" i="1"/>
  <c r="AK8" i="1"/>
  <c r="AH9" i="1"/>
  <c r="AI9" i="1"/>
  <c r="AJ9" i="1"/>
  <c r="AK9" i="1"/>
  <c r="AH10" i="1"/>
  <c r="AI10" i="1"/>
  <c r="AJ10" i="1"/>
  <c r="AK10" i="1"/>
  <c r="AM2" i="5"/>
  <c r="AM5" i="5"/>
  <c r="AM14" i="5"/>
  <c r="AM33" i="5"/>
  <c r="AJ2" i="5"/>
  <c r="AK2" i="5"/>
  <c r="AL2" i="5"/>
  <c r="AJ5" i="5"/>
  <c r="AK5" i="5"/>
  <c r="AL5" i="5"/>
  <c r="AJ14" i="5"/>
  <c r="AK14" i="5"/>
  <c r="AL14" i="5"/>
  <c r="AJ33" i="5"/>
  <c r="AK33" i="5"/>
  <c r="AL33" i="5"/>
  <c r="O47" i="2"/>
  <c r="P47" i="2"/>
  <c r="AB47" i="2" s="1"/>
  <c r="Q47" i="2"/>
  <c r="R47" i="2"/>
  <c r="AD47" i="2" s="1"/>
  <c r="S47" i="2"/>
  <c r="AE47" i="2" s="1"/>
  <c r="T47" i="2"/>
  <c r="U47" i="2"/>
  <c r="V47" i="2"/>
  <c r="AH47" i="2" s="1"/>
  <c r="AH7" i="2" s="1"/>
  <c r="W47" i="2"/>
  <c r="X47" i="2"/>
  <c r="AJ47" i="2" s="1"/>
  <c r="AJ7" i="2" s="1"/>
  <c r="Y47" i="2"/>
  <c r="AK47" i="2" s="1"/>
  <c r="AK7" i="2" s="1"/>
  <c r="AA47" i="2"/>
  <c r="AC47" i="2"/>
  <c r="AF47" i="2"/>
  <c r="AG47" i="2"/>
  <c r="AI47" i="2"/>
  <c r="AI7" i="2" s="1"/>
  <c r="O48" i="2"/>
  <c r="P48" i="2"/>
  <c r="AB48" i="2" s="1"/>
  <c r="Q48" i="2"/>
  <c r="R48" i="2"/>
  <c r="AD48" i="2" s="1"/>
  <c r="S48" i="2"/>
  <c r="T48" i="2"/>
  <c r="U48" i="2"/>
  <c r="AG48" i="2" s="1"/>
  <c r="V48" i="2"/>
  <c r="AH48" i="2" s="1"/>
  <c r="AH8" i="2" s="1"/>
  <c r="W48" i="2"/>
  <c r="X48" i="2"/>
  <c r="AJ48" i="2" s="1"/>
  <c r="AJ8" i="2" s="1"/>
  <c r="Y48" i="2"/>
  <c r="AK48" i="2" s="1"/>
  <c r="AK8" i="2" s="1"/>
  <c r="AA48" i="2"/>
  <c r="AC48" i="2"/>
  <c r="AE48" i="2"/>
  <c r="AF48" i="2"/>
  <c r="AI48" i="2"/>
  <c r="AI8" i="2" s="1"/>
  <c r="O49" i="2"/>
  <c r="AA49" i="2" s="1"/>
  <c r="P49" i="2"/>
  <c r="AB49" i="2" s="1"/>
  <c r="Q49" i="2"/>
  <c r="AC49" i="2" s="1"/>
  <c r="R49" i="2"/>
  <c r="AD49" i="2" s="1"/>
  <c r="S49" i="2"/>
  <c r="AE49" i="2" s="1"/>
  <c r="T49" i="2"/>
  <c r="AF49" i="2" s="1"/>
  <c r="U49" i="2"/>
  <c r="AG49" i="2" s="1"/>
  <c r="V49" i="2"/>
  <c r="AH49" i="2" s="1"/>
  <c r="AH9" i="2" s="1"/>
  <c r="W49" i="2"/>
  <c r="AI49" i="2" s="1"/>
  <c r="AI9" i="2" s="1"/>
  <c r="X49" i="2"/>
  <c r="AJ49" i="2" s="1"/>
  <c r="AJ9" i="2" s="1"/>
  <c r="Y49" i="2"/>
  <c r="AK49" i="2" s="1"/>
  <c r="AK9" i="2" s="1"/>
  <c r="O50" i="2"/>
  <c r="AA50" i="2" s="1"/>
  <c r="P50" i="2"/>
  <c r="AB50" i="2" s="1"/>
  <c r="Q50" i="2"/>
  <c r="AC50" i="2" s="1"/>
  <c r="R50" i="2"/>
  <c r="S50" i="2"/>
  <c r="AE50" i="2" s="1"/>
  <c r="T50" i="2"/>
  <c r="AF50" i="2" s="1"/>
  <c r="U50" i="2"/>
  <c r="V50" i="2"/>
  <c r="AH50" i="2" s="1"/>
  <c r="AH10" i="2" s="1"/>
  <c r="W50" i="2"/>
  <c r="AI50" i="2" s="1"/>
  <c r="AI10" i="2" s="1"/>
  <c r="X50" i="2"/>
  <c r="AJ50" i="2" s="1"/>
  <c r="AJ10" i="2" s="1"/>
  <c r="Y50" i="2"/>
  <c r="AK50" i="2" s="1"/>
  <c r="AK10" i="2" s="1"/>
  <c r="AD50" i="2"/>
  <c r="AG50" i="2"/>
  <c r="O51" i="2"/>
  <c r="AA51" i="2" s="1"/>
  <c r="P51" i="2"/>
  <c r="AB51" i="2" s="1"/>
  <c r="Q51" i="2"/>
  <c r="AC51" i="2" s="1"/>
  <c r="R51" i="2"/>
  <c r="S51" i="2"/>
  <c r="AE51" i="2" s="1"/>
  <c r="T51" i="2"/>
  <c r="AF51" i="2" s="1"/>
  <c r="U51" i="2"/>
  <c r="AG51" i="2" s="1"/>
  <c r="V51" i="2"/>
  <c r="AH51" i="2" s="1"/>
  <c r="AH11" i="2" s="1"/>
  <c r="W51" i="2"/>
  <c r="AI51" i="2" s="1"/>
  <c r="AI11" i="2" s="1"/>
  <c r="X51" i="2"/>
  <c r="AJ51" i="2" s="1"/>
  <c r="AJ11" i="2" s="1"/>
  <c r="Y51" i="2"/>
  <c r="AK51" i="2" s="1"/>
  <c r="AK11" i="2" s="1"/>
  <c r="AD51" i="2"/>
  <c r="O52" i="2"/>
  <c r="AA52" i="2" s="1"/>
  <c r="P52" i="2"/>
  <c r="AB52" i="2" s="1"/>
  <c r="Q52" i="2"/>
  <c r="R52" i="2"/>
  <c r="AD52" i="2" s="1"/>
  <c r="S52" i="2"/>
  <c r="AE52" i="2" s="1"/>
  <c r="T52" i="2"/>
  <c r="AF52" i="2" s="1"/>
  <c r="U52" i="2"/>
  <c r="V52" i="2"/>
  <c r="W52" i="2"/>
  <c r="AI52" i="2" s="1"/>
  <c r="AI12" i="2" s="1"/>
  <c r="X52" i="2"/>
  <c r="AJ52" i="2" s="1"/>
  <c r="AJ12" i="2" s="1"/>
  <c r="Y52" i="2"/>
  <c r="AK52" i="2" s="1"/>
  <c r="AK12" i="2" s="1"/>
  <c r="AC52" i="2"/>
  <c r="AG52" i="2"/>
  <c r="AH52" i="2"/>
  <c r="AH12" i="2" s="1"/>
  <c r="O53" i="2"/>
  <c r="AA53" i="2" s="1"/>
  <c r="P53" i="2"/>
  <c r="Q53" i="2"/>
  <c r="AC53" i="2" s="1"/>
  <c r="R53" i="2"/>
  <c r="AD53" i="2" s="1"/>
  <c r="S53" i="2"/>
  <c r="T53" i="2"/>
  <c r="AF53" i="2" s="1"/>
  <c r="U53" i="2"/>
  <c r="AG53" i="2" s="1"/>
  <c r="V53" i="2"/>
  <c r="AH53" i="2" s="1"/>
  <c r="AH13" i="2" s="1"/>
  <c r="W53" i="2"/>
  <c r="AI53" i="2" s="1"/>
  <c r="AI13" i="2" s="1"/>
  <c r="X53" i="2"/>
  <c r="AJ53" i="2" s="1"/>
  <c r="AJ13" i="2" s="1"/>
  <c r="Y53" i="2"/>
  <c r="AK53" i="2" s="1"/>
  <c r="AK13" i="2" s="1"/>
  <c r="AB53" i="2"/>
  <c r="AE53" i="2"/>
  <c r="O54" i="2"/>
  <c r="AA54" i="2" s="1"/>
  <c r="P54" i="2"/>
  <c r="AB54" i="2" s="1"/>
  <c r="Q54" i="2"/>
  <c r="AC54" i="2" s="1"/>
  <c r="R54" i="2"/>
  <c r="S54" i="2"/>
  <c r="AE54" i="2" s="1"/>
  <c r="T54" i="2"/>
  <c r="AF54" i="2" s="1"/>
  <c r="U54" i="2"/>
  <c r="AG54" i="2" s="1"/>
  <c r="V54" i="2"/>
  <c r="AH54" i="2" s="1"/>
  <c r="AH14" i="2" s="1"/>
  <c r="W54" i="2"/>
  <c r="AI54" i="2" s="1"/>
  <c r="AI14" i="2" s="1"/>
  <c r="X54" i="2"/>
  <c r="AJ54" i="2" s="1"/>
  <c r="AJ14" i="2" s="1"/>
  <c r="Y54" i="2"/>
  <c r="AK54" i="2" s="1"/>
  <c r="AK14" i="2" s="1"/>
  <c r="AD54" i="2"/>
  <c r="O55" i="2"/>
  <c r="AA55" i="2" s="1"/>
  <c r="P55" i="2"/>
  <c r="AB55" i="2" s="1"/>
  <c r="Q55" i="2"/>
  <c r="AC55" i="2" s="1"/>
  <c r="R55" i="2"/>
  <c r="AD55" i="2" s="1"/>
  <c r="S55" i="2"/>
  <c r="AE55" i="2" s="1"/>
  <c r="T55" i="2"/>
  <c r="AF55" i="2" s="1"/>
  <c r="U55" i="2"/>
  <c r="AG55" i="2" s="1"/>
  <c r="V55" i="2"/>
  <c r="AH55" i="2" s="1"/>
  <c r="AH15" i="2" s="1"/>
  <c r="W55" i="2"/>
  <c r="X55" i="2"/>
  <c r="AJ55" i="2" s="1"/>
  <c r="AJ15" i="2" s="1"/>
  <c r="Y55" i="2"/>
  <c r="AK55" i="2" s="1"/>
  <c r="AK15" i="2" s="1"/>
  <c r="AI55" i="2"/>
  <c r="AI15" i="2" s="1"/>
  <c r="O56" i="2"/>
  <c r="AA56" i="2" s="1"/>
  <c r="P56" i="2"/>
  <c r="AB56" i="2" s="1"/>
  <c r="Q56" i="2"/>
  <c r="R56" i="2"/>
  <c r="AD56" i="2" s="1"/>
  <c r="S56" i="2"/>
  <c r="AE56" i="2" s="1"/>
  <c r="T56" i="2"/>
  <c r="AF56" i="2" s="1"/>
  <c r="U56" i="2"/>
  <c r="AG56" i="2" s="1"/>
  <c r="V56" i="2"/>
  <c r="AH56" i="2" s="1"/>
  <c r="AH16" i="2" s="1"/>
  <c r="W56" i="2"/>
  <c r="X56" i="2"/>
  <c r="AJ56" i="2" s="1"/>
  <c r="AJ16" i="2" s="1"/>
  <c r="Y56" i="2"/>
  <c r="AK56" i="2" s="1"/>
  <c r="AK16" i="2" s="1"/>
  <c r="AC56" i="2"/>
  <c r="AI56" i="2"/>
  <c r="AI16" i="2" s="1"/>
  <c r="O57" i="2"/>
  <c r="AA57" i="2" s="1"/>
  <c r="P57" i="2"/>
  <c r="Q57" i="2"/>
  <c r="AC57" i="2" s="1"/>
  <c r="R57" i="2"/>
  <c r="AD57" i="2" s="1"/>
  <c r="S57" i="2"/>
  <c r="AE57" i="2" s="1"/>
  <c r="T57" i="2"/>
  <c r="AF57" i="2" s="1"/>
  <c r="U57" i="2"/>
  <c r="AG57" i="2" s="1"/>
  <c r="V57" i="2"/>
  <c r="AH57" i="2" s="1"/>
  <c r="AH17" i="2" s="1"/>
  <c r="W57" i="2"/>
  <c r="AI57" i="2" s="1"/>
  <c r="AI17" i="2" s="1"/>
  <c r="X57" i="2"/>
  <c r="Y57" i="2"/>
  <c r="AK57" i="2" s="1"/>
  <c r="AK17" i="2" s="1"/>
  <c r="AB57" i="2"/>
  <c r="AJ57" i="2"/>
  <c r="AJ17" i="2" s="1"/>
  <c r="O58" i="2"/>
  <c r="AA58" i="2" s="1"/>
  <c r="P58" i="2"/>
  <c r="Q58" i="2"/>
  <c r="AC58" i="2" s="1"/>
  <c r="R58" i="2"/>
  <c r="S58" i="2"/>
  <c r="T58" i="2"/>
  <c r="AF58" i="2" s="1"/>
  <c r="U58" i="2"/>
  <c r="V58" i="2"/>
  <c r="AH58" i="2" s="1"/>
  <c r="AH18" i="2" s="1"/>
  <c r="W58" i="2"/>
  <c r="AI58" i="2" s="1"/>
  <c r="AI18" i="2" s="1"/>
  <c r="X58" i="2"/>
  <c r="Y58" i="2"/>
  <c r="AK58" i="2" s="1"/>
  <c r="AK18" i="2" s="1"/>
  <c r="AB58" i="2"/>
  <c r="AD58" i="2"/>
  <c r="AE58" i="2"/>
  <c r="AG58" i="2"/>
  <c r="AJ58" i="2"/>
  <c r="AJ18" i="2" s="1"/>
  <c r="O59" i="2"/>
  <c r="P59" i="2"/>
  <c r="AB59" i="2" s="1"/>
  <c r="Q59" i="2"/>
  <c r="R59" i="2"/>
  <c r="AD59" i="2" s="1"/>
  <c r="S59" i="2"/>
  <c r="T59" i="2"/>
  <c r="U59" i="2"/>
  <c r="AG59" i="2" s="1"/>
  <c r="V59" i="2"/>
  <c r="AH59" i="2" s="1"/>
  <c r="AH19" i="2" s="1"/>
  <c r="W59" i="2"/>
  <c r="AI59" i="2" s="1"/>
  <c r="AI19" i="2" s="1"/>
  <c r="X59" i="2"/>
  <c r="AJ59" i="2" s="1"/>
  <c r="AJ19" i="2" s="1"/>
  <c r="Y59" i="2"/>
  <c r="AA59" i="2"/>
  <c r="AC59" i="2"/>
  <c r="AE59" i="2"/>
  <c r="AF59" i="2"/>
  <c r="O60" i="2"/>
  <c r="AA60" i="2" s="1"/>
  <c r="P60" i="2"/>
  <c r="AB60" i="2" s="1"/>
  <c r="Q60" i="2"/>
  <c r="R60" i="2"/>
  <c r="AD60" i="2" s="1"/>
  <c r="S60" i="2"/>
  <c r="AE60" i="2" s="1"/>
  <c r="T60" i="2"/>
  <c r="AF60" i="2" s="1"/>
  <c r="U60" i="2"/>
  <c r="AG60" i="2" s="1"/>
  <c r="V60" i="2"/>
  <c r="AH60" i="2" s="1"/>
  <c r="AH20" i="2" s="1"/>
  <c r="W60" i="2"/>
  <c r="AI60" i="2" s="1"/>
  <c r="AI20" i="2" s="1"/>
  <c r="X60" i="2"/>
  <c r="AJ60" i="2" s="1"/>
  <c r="AJ20" i="2" s="1"/>
  <c r="Y60" i="2"/>
  <c r="AK60" i="2" s="1"/>
  <c r="AK20" i="2" s="1"/>
  <c r="AC60" i="2"/>
  <c r="O61" i="2"/>
  <c r="AA61" i="2" s="1"/>
  <c r="P61" i="2"/>
  <c r="AB61" i="2" s="1"/>
  <c r="Q61" i="2"/>
  <c r="AC61" i="2" s="1"/>
  <c r="R61" i="2"/>
  <c r="AD61" i="2" s="1"/>
  <c r="S61" i="2"/>
  <c r="T61" i="2"/>
  <c r="AF61" i="2" s="1"/>
  <c r="U61" i="2"/>
  <c r="AG61" i="2" s="1"/>
  <c r="V61" i="2"/>
  <c r="AH61" i="2" s="1"/>
  <c r="AH21" i="2" s="1"/>
  <c r="W61" i="2"/>
  <c r="AI61" i="2" s="1"/>
  <c r="AI21" i="2" s="1"/>
  <c r="X61" i="2"/>
  <c r="AJ61" i="2" s="1"/>
  <c r="AJ21" i="2" s="1"/>
  <c r="Y61" i="2"/>
  <c r="AK61" i="2" s="1"/>
  <c r="AK21" i="2" s="1"/>
  <c r="AE61" i="2"/>
  <c r="O62" i="2"/>
  <c r="AA62" i="2" s="1"/>
  <c r="P62" i="2"/>
  <c r="AB62" i="2" s="1"/>
  <c r="Q62" i="2"/>
  <c r="AC62" i="2" s="1"/>
  <c r="R62" i="2"/>
  <c r="S62" i="2"/>
  <c r="AE62" i="2" s="1"/>
  <c r="T62" i="2"/>
  <c r="AF62" i="2" s="1"/>
  <c r="U62" i="2"/>
  <c r="AG62" i="2" s="1"/>
  <c r="V62" i="2"/>
  <c r="AH62" i="2" s="1"/>
  <c r="AH22" i="2" s="1"/>
  <c r="W62" i="2"/>
  <c r="AI62" i="2" s="1"/>
  <c r="AI22" i="2" s="1"/>
  <c r="X62" i="2"/>
  <c r="AJ62" i="2" s="1"/>
  <c r="AJ22" i="2" s="1"/>
  <c r="Y62" i="2"/>
  <c r="AK62" i="2" s="1"/>
  <c r="AK22" i="2" s="1"/>
  <c r="AD62" i="2"/>
  <c r="N48" i="2"/>
  <c r="Z48" i="2" s="1"/>
  <c r="N49" i="2"/>
  <c r="Z49" i="2" s="1"/>
  <c r="N50" i="2"/>
  <c r="Z50" i="2" s="1"/>
  <c r="N51" i="2"/>
  <c r="Z51" i="2" s="1"/>
  <c r="N52" i="2"/>
  <c r="Z52" i="2" s="1"/>
  <c r="N53" i="2"/>
  <c r="Z53" i="2" s="1"/>
  <c r="N54" i="2"/>
  <c r="Z54" i="2" s="1"/>
  <c r="N55" i="2"/>
  <c r="Z55" i="2" s="1"/>
  <c r="N56" i="2"/>
  <c r="Z56" i="2" s="1"/>
  <c r="N57" i="2"/>
  <c r="Z57" i="2" s="1"/>
  <c r="N58" i="2"/>
  <c r="Z58" i="2" s="1"/>
  <c r="N59" i="2"/>
  <c r="Z59" i="2" s="1"/>
  <c r="N60" i="2"/>
  <c r="Z60" i="2" s="1"/>
  <c r="N61" i="2"/>
  <c r="Z61" i="2" s="1"/>
  <c r="N62" i="2"/>
  <c r="Z62" i="2" s="1"/>
  <c r="N47" i="2"/>
  <c r="Z47" i="2" s="1"/>
  <c r="AH1" i="2"/>
  <c r="AI1" i="2"/>
  <c r="AJ1" i="2"/>
  <c r="AH6" i="2"/>
  <c r="AI6" i="2"/>
  <c r="AJ6" i="2"/>
  <c r="AH25" i="2"/>
  <c r="AI25" i="2"/>
  <c r="AJ25" i="2"/>
  <c r="AI65" i="2" l="1"/>
  <c r="AI26" i="1" s="1"/>
  <c r="AJ65" i="2"/>
  <c r="AJ26" i="1" s="1"/>
  <c r="AK65" i="2"/>
  <c r="AK26" i="1" s="1"/>
  <c r="AK5" i="2"/>
  <c r="AK18" i="1" s="1"/>
  <c r="AK17" i="1" s="1"/>
  <c r="AJ7" i="1"/>
  <c r="AJ11" i="1" s="1"/>
  <c r="AI7" i="1"/>
  <c r="AI11" i="1" s="1"/>
  <c r="AH7" i="1"/>
  <c r="AH11" i="1" s="1"/>
  <c r="AK7" i="1"/>
  <c r="AK11" i="1" s="1"/>
  <c r="AH5" i="2"/>
  <c r="AH18" i="1" s="1"/>
  <c r="AH17" i="1" s="1"/>
  <c r="AJ5" i="2"/>
  <c r="AJ18" i="1" s="1"/>
  <c r="AJ17" i="1" s="1"/>
  <c r="AJ13" i="1" s="1"/>
  <c r="AI5" i="2"/>
  <c r="AI18" i="1" s="1"/>
  <c r="AI17" i="1" s="1"/>
  <c r="AI13" i="1" s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B10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S8" i="1"/>
  <c r="D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5" i="5"/>
  <c r="C34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B25" i="2"/>
  <c r="AG25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8" i="2"/>
  <c r="C8" i="2"/>
  <c r="D8" i="2"/>
  <c r="E8" i="2"/>
  <c r="F8" i="2"/>
  <c r="G8" i="2"/>
  <c r="H8" i="2"/>
  <c r="B9" i="2"/>
  <c r="C9" i="2"/>
  <c r="D9" i="2"/>
  <c r="E9" i="2"/>
  <c r="F9" i="2"/>
  <c r="G9" i="2"/>
  <c r="H9" i="2"/>
  <c r="B10" i="2"/>
  <c r="C10" i="2"/>
  <c r="D10" i="2"/>
  <c r="E10" i="2"/>
  <c r="F10" i="2"/>
  <c r="G10" i="2"/>
  <c r="H10" i="2"/>
  <c r="B11" i="2"/>
  <c r="C11" i="2"/>
  <c r="D11" i="2"/>
  <c r="E11" i="2"/>
  <c r="F11" i="2"/>
  <c r="G11" i="2"/>
  <c r="H11" i="2"/>
  <c r="B12" i="2"/>
  <c r="C12" i="2"/>
  <c r="D12" i="2"/>
  <c r="E12" i="2"/>
  <c r="F12" i="2"/>
  <c r="G12" i="2"/>
  <c r="H12" i="2"/>
  <c r="B13" i="2"/>
  <c r="C13" i="2"/>
  <c r="D13" i="2"/>
  <c r="E13" i="2"/>
  <c r="F13" i="2"/>
  <c r="G13" i="2"/>
  <c r="H13" i="2"/>
  <c r="B14" i="2"/>
  <c r="C14" i="2"/>
  <c r="D14" i="2"/>
  <c r="E14" i="2"/>
  <c r="F14" i="2"/>
  <c r="G14" i="2"/>
  <c r="H14" i="2"/>
  <c r="B15" i="2"/>
  <c r="C15" i="2"/>
  <c r="D15" i="2"/>
  <c r="E15" i="2"/>
  <c r="F15" i="2"/>
  <c r="G15" i="2"/>
  <c r="H15" i="2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B22" i="2"/>
  <c r="C22" i="2"/>
  <c r="D22" i="2"/>
  <c r="E22" i="2"/>
  <c r="F22" i="2"/>
  <c r="G22" i="2"/>
  <c r="H22" i="2"/>
  <c r="B23" i="2"/>
  <c r="C23" i="2"/>
  <c r="D23" i="2"/>
  <c r="E23" i="2"/>
  <c r="F23" i="2"/>
  <c r="G23" i="2"/>
  <c r="H23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I6" i="2"/>
  <c r="L65" i="2" l="1"/>
  <c r="L26" i="1" s="1"/>
  <c r="AD65" i="2"/>
  <c r="AD26" i="1" s="1"/>
  <c r="W65" i="2"/>
  <c r="W26" i="1" s="1"/>
  <c r="S65" i="2"/>
  <c r="S26" i="1" s="1"/>
  <c r="AB65" i="2"/>
  <c r="AB26" i="1" s="1"/>
  <c r="K65" i="2"/>
  <c r="K26" i="1" s="1"/>
  <c r="Q65" i="2"/>
  <c r="Q26" i="1" s="1"/>
  <c r="AK13" i="1"/>
  <c r="AE65" i="2"/>
  <c r="AE26" i="1" s="1"/>
  <c r="AA65" i="2"/>
  <c r="AA26" i="1" s="1"/>
  <c r="V65" i="2"/>
  <c r="V26" i="1" s="1"/>
  <c r="Y65" i="2"/>
  <c r="Y26" i="1" s="1"/>
  <c r="T65" i="2"/>
  <c r="T26" i="1" s="1"/>
  <c r="O65" i="2"/>
  <c r="O26" i="1" s="1"/>
  <c r="AF65" i="2"/>
  <c r="AF26" i="1" s="1"/>
  <c r="X65" i="2"/>
  <c r="X26" i="1" s="1"/>
  <c r="P65" i="2"/>
  <c r="P26" i="1" s="1"/>
  <c r="AC65" i="2"/>
  <c r="AC26" i="1" s="1"/>
  <c r="U65" i="2"/>
  <c r="U26" i="1" s="1"/>
  <c r="AH65" i="2"/>
  <c r="AH26" i="1" s="1"/>
  <c r="AH13" i="1" s="1"/>
  <c r="AG65" i="2"/>
  <c r="AG26" i="1" s="1"/>
  <c r="Z65" i="2"/>
  <c r="Z26" i="1" s="1"/>
  <c r="R65" i="2"/>
  <c r="R26" i="1" s="1"/>
  <c r="M65" i="2"/>
  <c r="M26" i="1" s="1"/>
  <c r="N65" i="2"/>
  <c r="N26" i="1" s="1"/>
  <c r="I65" i="2"/>
  <c r="I26" i="1" s="1"/>
  <c r="J65" i="2"/>
  <c r="J26" i="1" s="1"/>
  <c r="G65" i="2"/>
  <c r="G26" i="1" s="1"/>
  <c r="H65" i="2"/>
  <c r="H26" i="1" s="1"/>
  <c r="E65" i="2"/>
  <c r="E26" i="1" s="1"/>
  <c r="F65" i="2"/>
  <c r="F26" i="1" s="1"/>
  <c r="D65" i="2"/>
  <c r="D26" i="1" s="1"/>
  <c r="C65" i="2"/>
  <c r="C26" i="1" s="1"/>
  <c r="B65" i="2"/>
  <c r="B26" i="1" s="1"/>
  <c r="C35" i="5"/>
  <c r="AA35" i="5" s="1"/>
  <c r="AM34" i="5"/>
  <c r="AJ34" i="5"/>
  <c r="AK34" i="5"/>
  <c r="AL34" i="5"/>
  <c r="G7" i="1"/>
  <c r="G11" i="1" s="1"/>
  <c r="O7" i="1"/>
  <c r="O11" i="1" s="1"/>
  <c r="AB5" i="2"/>
  <c r="AB18" i="1" s="1"/>
  <c r="AB17" i="1" s="1"/>
  <c r="Z5" i="2"/>
  <c r="Z18" i="1" s="1"/>
  <c r="Z17" i="1" s="1"/>
  <c r="N5" i="2"/>
  <c r="N18" i="1" s="1"/>
  <c r="N17" i="1" s="1"/>
  <c r="V5" i="2"/>
  <c r="V18" i="1" s="1"/>
  <c r="V17" i="1" s="1"/>
  <c r="Z34" i="5"/>
  <c r="R34" i="5"/>
  <c r="AG35" i="5"/>
  <c r="P34" i="5"/>
  <c r="Y35" i="5"/>
  <c r="H34" i="5"/>
  <c r="AH34" i="5"/>
  <c r="D35" i="5"/>
  <c r="J34" i="5"/>
  <c r="AI35" i="5"/>
  <c r="S35" i="5"/>
  <c r="AB34" i="5"/>
  <c r="T34" i="5"/>
  <c r="K35" i="5"/>
  <c r="Q34" i="5"/>
  <c r="I34" i="5"/>
  <c r="Z35" i="5"/>
  <c r="AI34" i="5"/>
  <c r="AA34" i="5"/>
  <c r="S34" i="5"/>
  <c r="Q35" i="5"/>
  <c r="I35" i="5"/>
  <c r="O34" i="5"/>
  <c r="G34" i="5"/>
  <c r="AF35" i="5"/>
  <c r="AG34" i="5"/>
  <c r="Y34" i="5"/>
  <c r="P35" i="5"/>
  <c r="H35" i="5"/>
  <c r="N34" i="5"/>
  <c r="F34" i="5"/>
  <c r="AE35" i="5"/>
  <c r="AF34" i="5"/>
  <c r="X34" i="5"/>
  <c r="O35" i="5"/>
  <c r="G35" i="5"/>
  <c r="M34" i="5"/>
  <c r="E34" i="5"/>
  <c r="AD35" i="5"/>
  <c r="AE34" i="5"/>
  <c r="W34" i="5"/>
  <c r="N35" i="5"/>
  <c r="F35" i="5"/>
  <c r="L34" i="5"/>
  <c r="D34" i="5"/>
  <c r="AC35" i="5"/>
  <c r="AD34" i="5"/>
  <c r="V34" i="5"/>
  <c r="M35" i="5"/>
  <c r="E35" i="5"/>
  <c r="K34" i="5"/>
  <c r="T35" i="5"/>
  <c r="AC34" i="5"/>
  <c r="U34" i="5"/>
  <c r="AC5" i="2"/>
  <c r="AC18" i="1" s="1"/>
  <c r="AC17" i="1" s="1"/>
  <c r="U5" i="2"/>
  <c r="U18" i="1" s="1"/>
  <c r="U17" i="1" s="1"/>
  <c r="M5" i="2"/>
  <c r="M18" i="1" s="1"/>
  <c r="M17" i="1" s="1"/>
  <c r="AF5" i="2"/>
  <c r="AF18" i="1" s="1"/>
  <c r="AF17" i="1" s="1"/>
  <c r="D5" i="2"/>
  <c r="D18" i="1" s="1"/>
  <c r="D17" i="1" s="1"/>
  <c r="D13" i="1" s="1"/>
  <c r="L5" i="2"/>
  <c r="L18" i="1" s="1"/>
  <c r="L17" i="1" s="1"/>
  <c r="L13" i="1" s="1"/>
  <c r="C5" i="2"/>
  <c r="C18" i="1" s="1"/>
  <c r="C17" i="1" s="1"/>
  <c r="E5" i="2"/>
  <c r="E18" i="1" s="1"/>
  <c r="E17" i="1" s="1"/>
  <c r="AA5" i="2"/>
  <c r="AA18" i="1" s="1"/>
  <c r="AA17" i="1" s="1"/>
  <c r="AD5" i="2"/>
  <c r="AD18" i="1" s="1"/>
  <c r="AD17" i="1" s="1"/>
  <c r="AD13" i="1" s="1"/>
  <c r="B5" i="2"/>
  <c r="B18" i="1" s="1"/>
  <c r="B17" i="1" s="1"/>
  <c r="AG5" i="2"/>
  <c r="AG18" i="1" s="1"/>
  <c r="AG17" i="1" s="1"/>
  <c r="Y5" i="2"/>
  <c r="Y18" i="1" s="1"/>
  <c r="Y17" i="1" s="1"/>
  <c r="J5" i="2"/>
  <c r="J18" i="1" s="1"/>
  <c r="J17" i="1" s="1"/>
  <c r="X5" i="2"/>
  <c r="X18" i="1" s="1"/>
  <c r="X17" i="1" s="1"/>
  <c r="G5" i="2"/>
  <c r="G18" i="1" s="1"/>
  <c r="G17" i="1" s="1"/>
  <c r="W5" i="2"/>
  <c r="W18" i="1" s="1"/>
  <c r="W17" i="1" s="1"/>
  <c r="W13" i="1" s="1"/>
  <c r="O5" i="2"/>
  <c r="O18" i="1" s="1"/>
  <c r="O17" i="1" s="1"/>
  <c r="F5" i="2"/>
  <c r="F18" i="1" s="1"/>
  <c r="F17" i="1" s="1"/>
  <c r="C7" i="1"/>
  <c r="C11" i="1" s="1"/>
  <c r="H5" i="2"/>
  <c r="H18" i="1" s="1"/>
  <c r="H17" i="1" s="1"/>
  <c r="E7" i="1"/>
  <c r="E11" i="1" s="1"/>
  <c r="M7" i="1"/>
  <c r="M11" i="1" s="1"/>
  <c r="T7" i="1"/>
  <c r="T11" i="1" s="1"/>
  <c r="U7" i="1"/>
  <c r="U11" i="1" s="1"/>
  <c r="H7" i="1"/>
  <c r="H11" i="1" s="1"/>
  <c r="P7" i="1"/>
  <c r="P11" i="1" s="1"/>
  <c r="Y7" i="1"/>
  <c r="Y11" i="1" s="1"/>
  <c r="AC7" i="1"/>
  <c r="AC11" i="1" s="1"/>
  <c r="F7" i="1"/>
  <c r="F11" i="1" s="1"/>
  <c r="N7" i="1"/>
  <c r="N11" i="1" s="1"/>
  <c r="W7" i="1"/>
  <c r="W11" i="1" s="1"/>
  <c r="AE7" i="1"/>
  <c r="AE11" i="1" s="1"/>
  <c r="K7" i="1"/>
  <c r="K11" i="1" s="1"/>
  <c r="AG7" i="1"/>
  <c r="AG11" i="1" s="1"/>
  <c r="I7" i="1"/>
  <c r="I11" i="1" s="1"/>
  <c r="Q7" i="1"/>
  <c r="Q11" i="1" s="1"/>
  <c r="Z7" i="1"/>
  <c r="Z11" i="1" s="1"/>
  <c r="B7" i="1"/>
  <c r="B11" i="1" s="1"/>
  <c r="J7" i="1"/>
  <c r="J11" i="1" s="1"/>
  <c r="R7" i="1"/>
  <c r="R11" i="1" s="1"/>
  <c r="AA7" i="1"/>
  <c r="AA11" i="1" s="1"/>
  <c r="X7" i="1"/>
  <c r="X11" i="1" s="1"/>
  <c r="AF7" i="1"/>
  <c r="AF11" i="1" s="1"/>
  <c r="S7" i="1"/>
  <c r="S11" i="1" s="1"/>
  <c r="D7" i="1"/>
  <c r="D11" i="1" s="1"/>
  <c r="L7" i="1"/>
  <c r="L11" i="1" s="1"/>
  <c r="AB7" i="1"/>
  <c r="AB11" i="1" s="1"/>
  <c r="V7" i="1"/>
  <c r="V11" i="1" s="1"/>
  <c r="AD7" i="1"/>
  <c r="AD11" i="1" s="1"/>
  <c r="I5" i="2"/>
  <c r="I18" i="1" s="1"/>
  <c r="I17" i="1" s="1"/>
  <c r="I13" i="1" s="1"/>
  <c r="R5" i="2"/>
  <c r="R18" i="1" s="1"/>
  <c r="R17" i="1" s="1"/>
  <c r="R13" i="1" s="1"/>
  <c r="Q5" i="2"/>
  <c r="Q18" i="1" s="1"/>
  <c r="Q17" i="1" s="1"/>
  <c r="T5" i="2"/>
  <c r="T18" i="1" s="1"/>
  <c r="T17" i="1" s="1"/>
  <c r="T13" i="1" s="1"/>
  <c r="K5" i="2"/>
  <c r="K18" i="1" s="1"/>
  <c r="K17" i="1" s="1"/>
  <c r="AE5" i="2"/>
  <c r="AE18" i="1" s="1"/>
  <c r="AE17" i="1" s="1"/>
  <c r="S5" i="2"/>
  <c r="S18" i="1" s="1"/>
  <c r="S17" i="1" s="1"/>
  <c r="P5" i="2"/>
  <c r="P18" i="1" s="1"/>
  <c r="P17" i="1" s="1"/>
  <c r="G13" i="1" l="1"/>
  <c r="J13" i="1"/>
  <c r="J35" i="5"/>
  <c r="R35" i="5"/>
  <c r="L35" i="5"/>
  <c r="U35" i="5"/>
  <c r="V35" i="5"/>
  <c r="W35" i="5"/>
  <c r="X35" i="5"/>
  <c r="AB35" i="5"/>
  <c r="AH35" i="5"/>
  <c r="AE13" i="1"/>
  <c r="AB13" i="1"/>
  <c r="Q13" i="1"/>
  <c r="AC13" i="1"/>
  <c r="AA13" i="1"/>
  <c r="M13" i="1"/>
  <c r="N13" i="1"/>
  <c r="P13" i="1"/>
  <c r="Y13" i="1"/>
  <c r="O13" i="1"/>
  <c r="X13" i="1"/>
  <c r="Z13" i="1"/>
  <c r="B13" i="1"/>
  <c r="U13" i="1"/>
  <c r="E13" i="1"/>
  <c r="F13" i="1"/>
  <c r="K13" i="1"/>
  <c r="S13" i="1"/>
  <c r="AG13" i="1"/>
  <c r="C36" i="5"/>
  <c r="AK35" i="5"/>
  <c r="AL35" i="5"/>
  <c r="AM35" i="5"/>
  <c r="AJ35" i="5"/>
  <c r="V13" i="1"/>
  <c r="C13" i="1"/>
  <c r="H13" i="1"/>
  <c r="AF13" i="1"/>
  <c r="C37" i="5" l="1"/>
  <c r="AJ36" i="5"/>
  <c r="AK36" i="5"/>
  <c r="AM36" i="5"/>
  <c r="AL36" i="5"/>
  <c r="AF36" i="5"/>
  <c r="D36" i="5"/>
  <c r="AH36" i="5"/>
  <c r="AG36" i="5"/>
  <c r="AE36" i="5"/>
  <c r="AD36" i="5"/>
  <c r="AI36" i="5"/>
  <c r="X36" i="5"/>
  <c r="Z36" i="5"/>
  <c r="Y36" i="5"/>
  <c r="W36" i="5"/>
  <c r="V36" i="5"/>
  <c r="AC36" i="5"/>
  <c r="AA36" i="5"/>
  <c r="L36" i="5"/>
  <c r="U36" i="5"/>
  <c r="AB36" i="5"/>
  <c r="S36" i="5"/>
  <c r="T36" i="5"/>
  <c r="P36" i="5"/>
  <c r="J36" i="5"/>
  <c r="Q36" i="5"/>
  <c r="N36" i="5"/>
  <c r="M36" i="5"/>
  <c r="K36" i="5"/>
  <c r="I36" i="5"/>
  <c r="F36" i="5"/>
  <c r="E36" i="5"/>
  <c r="H36" i="5"/>
  <c r="O36" i="5"/>
  <c r="R36" i="5"/>
  <c r="G36" i="5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F1" i="2"/>
  <c r="AG1" i="2"/>
  <c r="AC1" i="2"/>
  <c r="AD1" i="2"/>
  <c r="AE1" i="2"/>
  <c r="AA1" i="2"/>
  <c r="AB1" i="2"/>
  <c r="N1" i="2"/>
  <c r="O1" i="2"/>
  <c r="P1" i="2"/>
  <c r="Q1" i="2"/>
  <c r="R1" i="2"/>
  <c r="S1" i="2"/>
  <c r="T1" i="2"/>
  <c r="U1" i="2"/>
  <c r="V1" i="2"/>
  <c r="W1" i="2"/>
  <c r="X1" i="2"/>
  <c r="Y1" i="2"/>
  <c r="Z1" i="2"/>
  <c r="C1" i="2"/>
  <c r="D1" i="2"/>
  <c r="E1" i="2"/>
  <c r="F1" i="2"/>
  <c r="G1" i="2"/>
  <c r="H1" i="2"/>
  <c r="I1" i="2"/>
  <c r="J1" i="2"/>
  <c r="K1" i="2"/>
  <c r="L1" i="2"/>
  <c r="M1" i="2"/>
  <c r="B1" i="2"/>
  <c r="C38" i="5" l="1"/>
  <c r="AM37" i="5"/>
  <c r="AJ37" i="5"/>
  <c r="AK37" i="5"/>
  <c r="AL37" i="5"/>
  <c r="F37" i="5"/>
  <c r="W37" i="5"/>
  <c r="T37" i="5"/>
  <c r="AA37" i="5"/>
  <c r="R37" i="5"/>
  <c r="S37" i="5"/>
  <c r="L37" i="5"/>
  <c r="P37" i="5"/>
  <c r="O37" i="5"/>
  <c r="M37" i="5"/>
  <c r="D37" i="5"/>
  <c r="K37" i="5"/>
  <c r="H37" i="5"/>
  <c r="G37" i="5"/>
  <c r="E37" i="5"/>
  <c r="J37" i="5"/>
  <c r="Q37" i="5"/>
  <c r="I37" i="5"/>
  <c r="AH37" i="5"/>
  <c r="N37" i="5"/>
  <c r="AG37" i="5"/>
  <c r="AF37" i="5"/>
  <c r="AD37" i="5"/>
  <c r="AC37" i="5"/>
  <c r="AE37" i="5"/>
  <c r="Y37" i="5"/>
  <c r="X37" i="5"/>
  <c r="V37" i="5"/>
  <c r="U37" i="5"/>
  <c r="AB37" i="5"/>
  <c r="AI37" i="5"/>
  <c r="Z37" i="5"/>
  <c r="C10" i="6"/>
  <c r="B10" i="6"/>
  <c r="D13" i="6"/>
  <c r="B13" i="6"/>
  <c r="C13" i="6"/>
  <c r="D10" i="6"/>
  <c r="C24" i="6"/>
  <c r="C7" i="6" s="1"/>
  <c r="D24" i="6"/>
  <c r="D7" i="6" s="1"/>
  <c r="B24" i="6"/>
  <c r="B7" i="6" s="1"/>
  <c r="D19" i="6"/>
  <c r="B19" i="6"/>
  <c r="C19" i="6"/>
  <c r="C39" i="5" l="1"/>
  <c r="AJ38" i="5"/>
  <c r="AK38" i="5"/>
  <c r="AL38" i="5"/>
  <c r="AM38" i="5"/>
  <c r="N38" i="5"/>
  <c r="Q38" i="5"/>
  <c r="O38" i="5"/>
  <c r="F38" i="5"/>
  <c r="M38" i="5"/>
  <c r="J38" i="5"/>
  <c r="I38" i="5"/>
  <c r="G38" i="5"/>
  <c r="E38" i="5"/>
  <c r="L38" i="5"/>
  <c r="AA38" i="5"/>
  <c r="H38" i="5"/>
  <c r="P38" i="5"/>
  <c r="D38" i="5"/>
  <c r="K38" i="5"/>
  <c r="V38" i="5"/>
  <c r="AF38" i="5"/>
  <c r="AE38" i="5"/>
  <c r="AC38" i="5"/>
  <c r="AB38" i="5"/>
  <c r="AI38" i="5"/>
  <c r="AG38" i="5"/>
  <c r="Z38" i="5"/>
  <c r="AD38" i="5"/>
  <c r="X38" i="5"/>
  <c r="W38" i="5"/>
  <c r="U38" i="5"/>
  <c r="T38" i="5"/>
  <c r="AH38" i="5"/>
  <c r="Y38" i="5"/>
  <c r="S38" i="5"/>
  <c r="R38" i="5"/>
  <c r="D20" i="6"/>
  <c r="D21" i="6" s="1"/>
  <c r="D6" i="6" s="1"/>
  <c r="C20" i="6"/>
  <c r="C21" i="6" s="1"/>
  <c r="C6" i="6" s="1"/>
  <c r="B20" i="6"/>
  <c r="B21" i="6" s="1"/>
  <c r="B6" i="6" s="1"/>
  <c r="X39" i="5" l="1"/>
  <c r="X32" i="5" s="1"/>
  <c r="V15" i="1" s="1"/>
  <c r="V14" i="1" s="1"/>
  <c r="AJ39" i="5"/>
  <c r="AK39" i="5"/>
  <c r="AK32" i="5" s="1"/>
  <c r="AI15" i="1" s="1"/>
  <c r="AI14" i="1" s="1"/>
  <c r="AL39" i="5"/>
  <c r="AL32" i="5" s="1"/>
  <c r="AJ15" i="1" s="1"/>
  <c r="AJ14" i="1" s="1"/>
  <c r="AM39" i="5"/>
  <c r="AM32" i="5" s="1"/>
  <c r="AK15" i="1" s="1"/>
  <c r="AK14" i="1" s="1"/>
  <c r="U39" i="5"/>
  <c r="U32" i="5" s="1"/>
  <c r="S15" i="1" s="1"/>
  <c r="S14" i="1" s="1"/>
  <c r="L39" i="5"/>
  <c r="L32" i="5" s="1"/>
  <c r="J15" i="1" s="1"/>
  <c r="J14" i="1" s="1"/>
  <c r="K39" i="5"/>
  <c r="K32" i="5" s="1"/>
  <c r="I15" i="1" s="1"/>
  <c r="I14" i="1" s="1"/>
  <c r="I39" i="5"/>
  <c r="I32" i="5" s="1"/>
  <c r="G15" i="1" s="1"/>
  <c r="G14" i="1" s="1"/>
  <c r="G39" i="5"/>
  <c r="N39" i="5"/>
  <c r="D39" i="5"/>
  <c r="D32" i="5" s="1"/>
  <c r="B15" i="1" s="1"/>
  <c r="B14" i="1" s="1"/>
  <c r="AI39" i="5"/>
  <c r="AI32" i="5" s="1"/>
  <c r="AG15" i="1" s="1"/>
  <c r="AG14" i="1" s="1"/>
  <c r="F39" i="5"/>
  <c r="F32" i="5" s="1"/>
  <c r="D15" i="1" s="1"/>
  <c r="D14" i="1" s="1"/>
  <c r="M39" i="5"/>
  <c r="M32" i="5" s="1"/>
  <c r="K15" i="1" s="1"/>
  <c r="K14" i="1" s="1"/>
  <c r="AE39" i="5"/>
  <c r="AE32" i="5" s="1"/>
  <c r="AC15" i="1" s="1"/>
  <c r="AC14" i="1" s="1"/>
  <c r="AD39" i="5"/>
  <c r="AD32" i="5" s="1"/>
  <c r="AB15" i="1" s="1"/>
  <c r="AB14" i="1" s="1"/>
  <c r="AB39" i="5"/>
  <c r="AA39" i="5"/>
  <c r="AH39" i="5"/>
  <c r="AH32" i="5" s="1"/>
  <c r="AF15" i="1" s="1"/>
  <c r="AF14" i="1" s="1"/>
  <c r="E39" i="5"/>
  <c r="E32" i="5" s="1"/>
  <c r="C15" i="1" s="1"/>
  <c r="C14" i="1" s="1"/>
  <c r="W39" i="5"/>
  <c r="W32" i="5" s="1"/>
  <c r="U15" i="1" s="1"/>
  <c r="U14" i="1" s="1"/>
  <c r="V39" i="5"/>
  <c r="T39" i="5"/>
  <c r="T32" i="5" s="1"/>
  <c r="R15" i="1" s="1"/>
  <c r="R14" i="1" s="1"/>
  <c r="S39" i="5"/>
  <c r="Z39" i="5"/>
  <c r="AG39" i="5"/>
  <c r="AF39" i="5"/>
  <c r="AF32" i="5" s="1"/>
  <c r="AD15" i="1" s="1"/>
  <c r="AD14" i="1" s="1"/>
  <c r="AC39" i="5"/>
  <c r="AC32" i="5" s="1"/>
  <c r="AA15" i="1" s="1"/>
  <c r="AA14" i="1" s="1"/>
  <c r="Y39" i="5"/>
  <c r="Y32" i="5" s="1"/>
  <c r="W15" i="1" s="1"/>
  <c r="W14" i="1" s="1"/>
  <c r="J39" i="5"/>
  <c r="P39" i="5"/>
  <c r="R39" i="5"/>
  <c r="R32" i="5" s="1"/>
  <c r="P15" i="1" s="1"/>
  <c r="P14" i="1" s="1"/>
  <c r="Q39" i="5"/>
  <c r="Q32" i="5" s="1"/>
  <c r="O15" i="1" s="1"/>
  <c r="O14" i="1" s="1"/>
  <c r="H39" i="5"/>
  <c r="H32" i="5" s="1"/>
  <c r="F15" i="1" s="1"/>
  <c r="F14" i="1" s="1"/>
  <c r="O39" i="5"/>
  <c r="O32" i="5" s="1"/>
  <c r="M15" i="1" s="1"/>
  <c r="M14" i="1" s="1"/>
  <c r="AA32" i="5"/>
  <c r="Y15" i="1" s="1"/>
  <c r="Y14" i="1" s="1"/>
  <c r="N32" i="5"/>
  <c r="L15" i="1" s="1"/>
  <c r="L14" i="1" s="1"/>
  <c r="G32" i="5"/>
  <c r="E15" i="1" s="1"/>
  <c r="E14" i="1" s="1"/>
  <c r="V32" i="5"/>
  <c r="T15" i="1" s="1"/>
  <c r="T14" i="1" s="1"/>
  <c r="S32" i="5"/>
  <c r="Q15" i="1" s="1"/>
  <c r="Q14" i="1" s="1"/>
  <c r="Z32" i="5"/>
  <c r="X15" i="1" s="1"/>
  <c r="X14" i="1" s="1"/>
  <c r="P32" i="5"/>
  <c r="N15" i="1" s="1"/>
  <c r="N14" i="1" s="1"/>
  <c r="AJ32" i="5"/>
  <c r="AH15" i="1" s="1"/>
  <c r="AH14" i="1" s="1"/>
  <c r="AB32" i="5"/>
  <c r="Z15" i="1" s="1"/>
  <c r="Z14" i="1" s="1"/>
  <c r="AG32" i="5"/>
  <c r="AE15" i="1" s="1"/>
  <c r="AE14" i="1" s="1"/>
  <c r="J32" i="5"/>
  <c r="H15" i="1" s="1"/>
  <c r="H14" i="1" s="1"/>
  <c r="B5" i="6"/>
  <c r="C5" i="6"/>
  <c r="D5" i="6"/>
  <c r="D15" i="6" s="1"/>
  <c r="B15" i="6" l="1"/>
  <c r="C22" i="6"/>
  <c r="C23" i="6" s="1"/>
  <c r="B22" i="6"/>
  <c r="B23" i="6" s="1"/>
  <c r="B25" i="6" s="1"/>
  <c r="B28" i="6" s="1"/>
  <c r="D22" i="6"/>
  <c r="C15" i="6"/>
  <c r="B29" i="6" l="1"/>
  <c r="B30" i="6" s="1"/>
  <c r="C25" i="6"/>
  <c r="C28" i="6" s="1"/>
  <c r="C29" i="6" s="1"/>
  <c r="D23" i="6"/>
  <c r="D25" i="6" s="1"/>
  <c r="D28" i="6" s="1"/>
  <c r="D29" i="6" s="1"/>
  <c r="D30" i="6" l="1"/>
  <c r="C30" i="6"/>
</calcChain>
</file>

<file path=xl/sharedStrings.xml><?xml version="1.0" encoding="utf-8"?>
<sst xmlns="http://schemas.openxmlformats.org/spreadsheetml/2006/main" count="203" uniqueCount="110">
  <si>
    <t>Head Operacional</t>
  </si>
  <si>
    <t>Head Comercial</t>
  </si>
  <si>
    <t>Head Produto</t>
  </si>
  <si>
    <t>Head Tecnologia</t>
  </si>
  <si>
    <t>Gerente Tecnologia</t>
  </si>
  <si>
    <t xml:space="preserve">Espec. Implantação </t>
  </si>
  <si>
    <t>Fabrica Software* (Equipe Inicial)</t>
  </si>
  <si>
    <t>Arquiteto de Solução</t>
  </si>
  <si>
    <t>Porte Pequeno</t>
  </si>
  <si>
    <t>Porte Médio</t>
  </si>
  <si>
    <t>Porte Grande</t>
  </si>
  <si>
    <t>0-200k</t>
  </si>
  <si>
    <t>500k-2M</t>
  </si>
  <si>
    <t>2M-5M</t>
  </si>
  <si>
    <t>5M-10M</t>
  </si>
  <si>
    <t>10M-50M</t>
  </si>
  <si>
    <t>50M-100M</t>
  </si>
  <si>
    <t>200-500k</t>
  </si>
  <si>
    <t>Analista Admin. / Financeiro / RH</t>
  </si>
  <si>
    <t>Gerente Admin. / Financeiro / RH</t>
  </si>
  <si>
    <t>Recursos Humanos</t>
  </si>
  <si>
    <t>Desenvolvedor Sênior</t>
  </si>
  <si>
    <t>Desenvolvedor Junior</t>
  </si>
  <si>
    <t>Desenvolvedor Pleno</t>
  </si>
  <si>
    <t>CUSTOS</t>
  </si>
  <si>
    <t>Consultores / Backoffice</t>
  </si>
  <si>
    <t>Head Marketing</t>
  </si>
  <si>
    <t>Equipe Marketing</t>
  </si>
  <si>
    <t>Especialista Marketing</t>
  </si>
  <si>
    <t>Desenvolvedor Estagiário</t>
  </si>
  <si>
    <t>Custo Recursos Humanos (Total)</t>
  </si>
  <si>
    <t>CEO (Investidor)</t>
  </si>
  <si>
    <t>Cliente Porte Pequeno</t>
  </si>
  <si>
    <t>OPEX</t>
  </si>
  <si>
    <t>Formação Equipe Comercial</t>
  </si>
  <si>
    <t>Escritório (Aluguel, Contas, Material, Etc)</t>
  </si>
  <si>
    <t>Verbas Marketing</t>
  </si>
  <si>
    <t xml:space="preserve">Verbas Comercial </t>
  </si>
  <si>
    <t>CAPEX</t>
  </si>
  <si>
    <t>Computadores</t>
  </si>
  <si>
    <t>Cliente Porte Médio</t>
  </si>
  <si>
    <t>Cliente Porte Grande</t>
  </si>
  <si>
    <t>Entrada de Novos Funcionários</t>
  </si>
  <si>
    <t>Qtde Recursos Humanos (*Internos)</t>
  </si>
  <si>
    <t>Faixa 1</t>
  </si>
  <si>
    <t>Faixa 2</t>
  </si>
  <si>
    <t>Faixa 3</t>
  </si>
  <si>
    <t>Faixa 4</t>
  </si>
  <si>
    <t>Faixa 5</t>
  </si>
  <si>
    <t>Faixa 6</t>
  </si>
  <si>
    <t>Faixa 7</t>
  </si>
  <si>
    <t>Faixa Transações</t>
  </si>
  <si>
    <t>Valores Licença SaaS</t>
  </si>
  <si>
    <t>RECEITAS</t>
  </si>
  <si>
    <t>Custo Unitário Faixa</t>
  </si>
  <si>
    <t>Receitas Bruta de Vendas Licença SaaS</t>
  </si>
  <si>
    <t>Ano</t>
  </si>
  <si>
    <t>Mês/Ano</t>
  </si>
  <si>
    <t>Receita Liquida (Impostos SP-SP/Lucro presumido: ICMS 12%, ISS 5%, PIS 0,65%, Confins 3%)</t>
  </si>
  <si>
    <t>Receita Operacional Bruta</t>
  </si>
  <si>
    <t>Receita Operacional Líquida</t>
  </si>
  <si>
    <t>Custos dos Produtos Vendidos</t>
  </si>
  <si>
    <t>(-)Despesas Operacionais</t>
  </si>
  <si>
    <t>Lucro Operacional (EBIT)</t>
  </si>
  <si>
    <t>Receita Financeira</t>
  </si>
  <si>
    <t>(-)Despesas Financeiras</t>
  </si>
  <si>
    <t>Lucro antes do Imposto de Renda</t>
  </si>
  <si>
    <t>(-)IR/CSLL</t>
  </si>
  <si>
    <t>Lucro Líquido</t>
  </si>
  <si>
    <t>Custos Produtos Vendidos</t>
  </si>
  <si>
    <t>Infraestrutura Cloud - AWS (Produtos Clientes)</t>
  </si>
  <si>
    <t>Infraestrutura Cloud - AWS (Interna - Ambientes Dev, Homolog, Stagging)</t>
  </si>
  <si>
    <t>Licenças de Software (Uso Interno)</t>
  </si>
  <si>
    <t>Fabrica Software* (Equipe Dev. Inicial)</t>
  </si>
  <si>
    <t>CEO (Investidor - não remunerado)</t>
  </si>
  <si>
    <t>ESTRUTURA RH - REALIZADO</t>
  </si>
  <si>
    <t>Lucro Bruto ou Resultado Bruto</t>
  </si>
  <si>
    <t>(-) Tributos Incidentes sobre Vendas*</t>
  </si>
  <si>
    <t>*(Impostos SP-SP/Lucro presumido: ICMS 12%, ISS 5%, PIS 0,65%, Confins 3% - Alíquota Total 20,65%)</t>
  </si>
  <si>
    <t>Aporte de Capital</t>
  </si>
  <si>
    <t>Fluxo Operacional</t>
  </si>
  <si>
    <t>Fluxo Investimento</t>
  </si>
  <si>
    <t>Fluxo de Financiamento</t>
  </si>
  <si>
    <t>Despesas Operacionais</t>
  </si>
  <si>
    <t>Resultado de Caixa no Período</t>
  </si>
  <si>
    <t>Investimento Imobilizado - Equipamentos</t>
  </si>
  <si>
    <t>Receita Líquida (Antes IRPJ)</t>
  </si>
  <si>
    <t>Demontração de Fluxo de Caixa do Projeto - DFC e Demonstrações de Resultado - DRE para os Exercícios</t>
  </si>
  <si>
    <t>Tabelas de Preços por Faixas de Transação, Clientes Conquistados, Receitas e Custos por Clientes</t>
  </si>
  <si>
    <t>MARCOS DO BUSINESS / PROJETO</t>
  </si>
  <si>
    <t xml:space="preserve">DFC </t>
  </si>
  <si>
    <t>DRE</t>
  </si>
  <si>
    <t>FLUXOS PROJETADOS</t>
  </si>
  <si>
    <t xml:space="preserve">Intervalos Volume Operações </t>
  </si>
  <si>
    <t>FLUXO FINANCEIRO MENSAL - PROJETADO (CRITÉRIO DA COMPETÊNCIA)</t>
  </si>
  <si>
    <t>PROJEÇÃO</t>
  </si>
  <si>
    <t>Milestones do planejamento</t>
  </si>
  <si>
    <t>Milestones</t>
  </si>
  <si>
    <t>**IRPJ (15% alíquota lucro de até 20.000/mês, alíquota adicional de 10% o que superar)</t>
  </si>
  <si>
    <t>Cuisto Individual Recursos Humanos</t>
  </si>
  <si>
    <t>Custos AWS Estimado / Cliente</t>
  </si>
  <si>
    <t>Número Clientes</t>
  </si>
  <si>
    <t>Kick-off Projeto</t>
  </si>
  <si>
    <t>Dev. (fábrica software)</t>
  </si>
  <si>
    <t>Equip Com. e Mkt</t>
  </si>
  <si>
    <t>Camp. Mkt</t>
  </si>
  <si>
    <t>Equip Int. Dev</t>
  </si>
  <si>
    <t>1a Venda</t>
  </si>
  <si>
    <t>Fim Fábrica Software</t>
  </si>
  <si>
    <t>FLUXO DE APORTE DE CAPITAL - PROJETADO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</si>
</sst>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17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3" fillId="0" borderId="0" xfId="0" applyFont="1" applyAlignment="1">
      <alignment horizontal="left" wrapText="1" indent="2"/>
    </xf>
    <xf numFmtId="0" fontId="0" fillId="0" borderId="1" xfId="0" applyBorder="1"/>
    <xf numFmtId="0" fontId="4" fillId="0" borderId="2" xfId="0" applyFont="1" applyBorder="1" applyAlignment="1">
      <alignment wrapText="1"/>
    </xf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indent="1"/>
    </xf>
    <xf numFmtId="3" fontId="0" fillId="0" borderId="2" xfId="0" applyNumberFormat="1" applyBorder="1"/>
    <xf numFmtId="3" fontId="0" fillId="0" borderId="0" xfId="0" applyNumberFormat="1"/>
    <xf numFmtId="3" fontId="0" fillId="0" borderId="1" xfId="0" applyNumberFormat="1" applyBorder="1"/>
    <xf numFmtId="0" fontId="2" fillId="0" borderId="0" xfId="0" applyFont="1" applyAlignment="1">
      <alignment wrapText="1"/>
    </xf>
    <xf numFmtId="3" fontId="0" fillId="0" borderId="3" xfId="0" applyNumberForma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left"/>
    </xf>
    <xf numFmtId="3" fontId="1" fillId="0" borderId="2" xfId="0" applyNumberFormat="1" applyFont="1" applyBorder="1"/>
    <xf numFmtId="3" fontId="1" fillId="0" borderId="0" xfId="0" applyNumberFormat="1" applyFont="1"/>
    <xf numFmtId="0" fontId="0" fillId="0" borderId="1" xfId="0" applyBorder="1" applyAlignment="1">
      <alignment horizontal="left" indent="3"/>
    </xf>
    <xf numFmtId="0" fontId="3" fillId="0" borderId="3" xfId="0" applyFont="1" applyBorder="1" applyAlignment="1">
      <alignment wrapText="1"/>
    </xf>
    <xf numFmtId="0" fontId="5" fillId="0" borderId="0" xfId="0" applyFont="1"/>
    <xf numFmtId="0" fontId="0" fillId="0" borderId="2" xfId="0" applyBorder="1" applyAlignment="1">
      <alignment horizontal="left" indent="1"/>
    </xf>
    <xf numFmtId="0" fontId="2" fillId="0" borderId="0" xfId="0" applyFont="1" applyAlignment="1">
      <alignment horizontal="left" indent="1"/>
    </xf>
    <xf numFmtId="3" fontId="6" fillId="0" borderId="2" xfId="0" applyNumberFormat="1" applyFont="1" applyBorder="1"/>
    <xf numFmtId="2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/>
    </xf>
    <xf numFmtId="3" fontId="0" fillId="0" borderId="0" xfId="0" quotePrefix="1" applyNumberFormat="1"/>
    <xf numFmtId="2" fontId="0" fillId="0" borderId="0" xfId="0" applyNumberFormat="1" applyAlignment="1">
      <alignment horizontal="left" wrapText="1" readingOrder="1"/>
    </xf>
    <xf numFmtId="2" fontId="2" fillId="0" borderId="0" xfId="0" applyNumberFormat="1" applyFont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 indent="2"/>
    </xf>
    <xf numFmtId="17" fontId="0" fillId="0" borderId="1" xfId="0" applyNumberFormat="1" applyBorder="1"/>
    <xf numFmtId="0" fontId="0" fillId="0" borderId="3" xfId="0" applyBorder="1"/>
    <xf numFmtId="1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18</xdr:col>
      <xdr:colOff>101600</xdr:colOff>
      <xdr:row>37</xdr:row>
      <xdr:rowOff>6350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BDD5B1-0FBE-B929-80BD-B4DB2B5A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920750"/>
          <a:ext cx="6807200" cy="589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501650</xdr:colOff>
      <xdr:row>0</xdr:row>
      <xdr:rowOff>0</xdr:rowOff>
    </xdr:from>
    <xdr:to>
      <xdr:col>82</xdr:col>
      <xdr:colOff>514350</xdr:colOff>
      <xdr:row>28</xdr:row>
      <xdr:rowOff>6350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77548A-92D7-2695-D24F-9AA1FCFC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00" y="0"/>
          <a:ext cx="27444700" cy="560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4</xdr:row>
      <xdr:rowOff>0</xdr:rowOff>
    </xdr:from>
    <xdr:to>
      <xdr:col>81</xdr:col>
      <xdr:colOff>317500</xdr:colOff>
      <xdr:row>50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17791BA-2503-A79E-F1AB-1C590B838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14350" y="1784350"/>
          <a:ext cx="25311100" cy="860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368300</xdr:colOff>
      <xdr:row>4</xdr:row>
      <xdr:rowOff>44450</xdr:rowOff>
    </xdr:from>
    <xdr:to>
      <xdr:col>78</xdr:col>
      <xdr:colOff>222250</xdr:colOff>
      <xdr:row>71</xdr:row>
      <xdr:rowOff>101600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D16983A-656C-8982-F08C-349D98701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9500" y="1200150"/>
          <a:ext cx="24237950" cy="1239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63B2-BDEB-4A8E-8A39-271412B3395E}">
  <dimension ref="A1:G34"/>
  <sheetViews>
    <sheetView showGridLines="0" tabSelected="1" workbookViewId="0">
      <pane ySplit="2" topLeftCell="A3" activePane="bottomLeft" state="frozen"/>
      <selection pane="bottomLeft" activeCell="D30" sqref="D30"/>
    </sheetView>
  </sheetViews>
  <sheetFormatPr defaultRowHeight="14.5" x14ac:dyDescent="0.35"/>
  <cols>
    <col min="1" max="1" width="48.26953125" customWidth="1"/>
    <col min="2" max="4" width="13.453125" customWidth="1"/>
  </cols>
  <sheetData>
    <row r="1" spans="1:7" x14ac:dyDescent="0.35">
      <c r="A1" s="13" t="s">
        <v>87</v>
      </c>
    </row>
    <row r="2" spans="1:7" x14ac:dyDescent="0.35">
      <c r="A2" s="12"/>
      <c r="B2" s="12">
        <v>2025</v>
      </c>
      <c r="C2" s="12">
        <v>2026</v>
      </c>
      <c r="D2" s="12">
        <v>2027</v>
      </c>
    </row>
    <row r="3" spans="1:7" x14ac:dyDescent="0.35">
      <c r="A3" s="15" t="s">
        <v>92</v>
      </c>
      <c r="B3" s="12"/>
      <c r="C3" s="12"/>
      <c r="D3" s="12"/>
    </row>
    <row r="4" spans="1:7" x14ac:dyDescent="0.35">
      <c r="A4" s="15" t="s">
        <v>90</v>
      </c>
      <c r="B4" s="12"/>
      <c r="C4" s="12"/>
      <c r="D4" s="12"/>
    </row>
    <row r="5" spans="1:7" x14ac:dyDescent="0.35">
      <c r="A5" s="15" t="s">
        <v>80</v>
      </c>
      <c r="B5" s="18">
        <f>B6+B7</f>
        <v>-1973250</v>
      </c>
      <c r="C5" s="18">
        <f t="shared" ref="C5:D5" si="0">C6+C7</f>
        <v>-1805766</v>
      </c>
      <c r="D5" s="18">
        <f t="shared" si="0"/>
        <v>8419342.75</v>
      </c>
      <c r="F5" s="38"/>
      <c r="G5" s="38"/>
    </row>
    <row r="6" spans="1:7" x14ac:dyDescent="0.35">
      <c r="A6" s="5" t="s">
        <v>86</v>
      </c>
      <c r="B6" s="19">
        <f>B21</f>
        <v>0</v>
      </c>
      <c r="C6" s="19">
        <f t="shared" ref="C6:D6" si="1">C21</f>
        <v>3542184</v>
      </c>
      <c r="D6" s="19">
        <f t="shared" si="1"/>
        <v>14742436.5</v>
      </c>
    </row>
    <row r="7" spans="1:7" x14ac:dyDescent="0.35">
      <c r="A7" s="17" t="s">
        <v>83</v>
      </c>
      <c r="B7" s="20">
        <f>-B24</f>
        <v>-1973250</v>
      </c>
      <c r="C7" s="20">
        <f t="shared" ref="C7:D7" si="2">-C24</f>
        <v>-5347950</v>
      </c>
      <c r="D7" s="20">
        <f t="shared" si="2"/>
        <v>-6323093.75</v>
      </c>
      <c r="E7" t="s">
        <v>33</v>
      </c>
    </row>
    <row r="8" spans="1:7" x14ac:dyDescent="0.35">
      <c r="A8" s="31"/>
      <c r="B8" s="19"/>
      <c r="C8" s="19"/>
      <c r="D8" s="19"/>
    </row>
    <row r="9" spans="1:7" x14ac:dyDescent="0.35">
      <c r="A9" s="15" t="s">
        <v>81</v>
      </c>
      <c r="B9" s="12"/>
      <c r="C9" s="12"/>
      <c r="D9" s="12"/>
    </row>
    <row r="10" spans="1:7" x14ac:dyDescent="0.35">
      <c r="A10" s="30" t="s">
        <v>85</v>
      </c>
      <c r="B10" s="32">
        <f>-SUMIF(Fluxos_Caixa_Oper_Invest_Mensal!$1:$1,DFC_DRE_TIR!B$2,Fluxos_Caixa_Oper_Invest_Mensal!$26:$26)</f>
        <v>-170000</v>
      </c>
      <c r="C10" s="32">
        <f>-SUMIF(Fluxos_Caixa_Oper_Invest_Mensal!$1:$1,DFC_DRE_TIR!C$2,Fluxos_Caixa_Oper_Invest_Mensal!$26:$26)</f>
        <v>-170000</v>
      </c>
      <c r="D10" s="32">
        <f>-SUMIF(Fluxos_Caixa_Oper_Invest_Mensal!$1:$1,DFC_DRE_TIR!D$2,Fluxos_Caixa_Oper_Invest_Mensal!$26:$26)</f>
        <v>-60000</v>
      </c>
      <c r="E10" t="s">
        <v>38</v>
      </c>
    </row>
    <row r="11" spans="1:7" x14ac:dyDescent="0.35">
      <c r="A11" s="13"/>
      <c r="G11" s="19"/>
    </row>
    <row r="12" spans="1:7" x14ac:dyDescent="0.35">
      <c r="A12" s="15" t="s">
        <v>82</v>
      </c>
      <c r="B12" s="12"/>
      <c r="C12" s="12"/>
      <c r="D12" s="12"/>
    </row>
    <row r="13" spans="1:7" x14ac:dyDescent="0.35">
      <c r="A13" s="12" t="s">
        <v>79</v>
      </c>
      <c r="B13" s="18">
        <f>SUMIF(Fluxos_Caixa_Oper_Invest_Mensal!$1:$1,DFC_DRE_TIR!B$2,Fluxos_Caixa_Oper_Invest_Mensal!$28:$28)</f>
        <v>2400000</v>
      </c>
      <c r="C13" s="18">
        <f>SUMIF(Fluxos_Caixa_Oper_Invest_Mensal!$1:$1,DFC_DRE_TIR!C$2,Fluxos_Caixa_Oper_Invest_Mensal!$28:$28)</f>
        <v>2400000</v>
      </c>
      <c r="D13" s="18">
        <f>SUMIF(Fluxos_Caixa_Oper_Invest_Mensal!$1:$1,DFC_DRE_TIR!D$2,Fluxos_Caixa_Oper_Invest_Mensal!$28:$28)</f>
        <v>0</v>
      </c>
    </row>
    <row r="14" spans="1:7" x14ac:dyDescent="0.35">
      <c r="A14" s="13"/>
    </row>
    <row r="15" spans="1:7" x14ac:dyDescent="0.35">
      <c r="A15" s="15" t="s">
        <v>84</v>
      </c>
      <c r="B15" s="18">
        <f>B5+B10+B13</f>
        <v>256750</v>
      </c>
      <c r="C15" s="18">
        <f>C5+C10+C13</f>
        <v>424234</v>
      </c>
      <c r="D15" s="18">
        <f t="shared" ref="D15" si="3">D5+D10+D13</f>
        <v>8359342.75</v>
      </c>
    </row>
    <row r="16" spans="1:7" x14ac:dyDescent="0.35">
      <c r="A16" s="13"/>
    </row>
    <row r="18" spans="1:5" x14ac:dyDescent="0.35">
      <c r="A18" s="15" t="s">
        <v>91</v>
      </c>
      <c r="B18" s="12"/>
      <c r="C18" s="12"/>
      <c r="D18" s="12"/>
    </row>
    <row r="19" spans="1:5" x14ac:dyDescent="0.35">
      <c r="A19" s="15" t="s">
        <v>59</v>
      </c>
      <c r="B19" s="18">
        <f>SUMIF(Fluxos_Caixa_Oper_Invest_Mensal!$1:$1,DFC_DRE_TIR!B$2,Fluxos_Caixa_Oper_Invest_Mensal!$7:$7)</f>
        <v>0</v>
      </c>
      <c r="C19" s="18">
        <f>SUMIF(Fluxos_Caixa_Oper_Invest_Mensal!$1:$1,DFC_DRE_TIR!C$2,Fluxos_Caixa_Oper_Invest_Mensal!$7:$7)</f>
        <v>4464000</v>
      </c>
      <c r="D19" s="18">
        <f>SUMIF(Fluxos_Caixa_Oper_Invest_Mensal!$1:$1,DFC_DRE_TIR!D$2,Fluxos_Caixa_Oper_Invest_Mensal!$7:$7)</f>
        <v>18579000</v>
      </c>
    </row>
    <row r="20" spans="1:5" x14ac:dyDescent="0.35">
      <c r="A20" t="s">
        <v>77</v>
      </c>
      <c r="B20" s="26">
        <f>B19*20.65%</f>
        <v>0</v>
      </c>
      <c r="C20" s="26">
        <f t="shared" ref="C20:D20" si="4">C19*20.65%</f>
        <v>921816</v>
      </c>
      <c r="D20" s="26">
        <f t="shared" si="4"/>
        <v>3836563.5</v>
      </c>
    </row>
    <row r="21" spans="1:5" x14ac:dyDescent="0.35">
      <c r="A21" t="s">
        <v>60</v>
      </c>
      <c r="B21" s="19">
        <f>B19-B20</f>
        <v>0</v>
      </c>
      <c r="C21" s="19">
        <f t="shared" ref="C21:D21" si="5">C19-C20</f>
        <v>3542184</v>
      </c>
      <c r="D21" s="19">
        <f t="shared" si="5"/>
        <v>14742436.5</v>
      </c>
    </row>
    <row r="22" spans="1:5" x14ac:dyDescent="0.35">
      <c r="A22" s="15" t="s">
        <v>61</v>
      </c>
      <c r="B22" s="25">
        <f>SUMIF(Fluxos_Caixa_Oper_Invest_Mensal!$1:$1,DFC_DRE_TIR!B$2,Fluxos_Caixa_Oper_Invest_Mensal!$14:$14)</f>
        <v>0</v>
      </c>
      <c r="C22" s="25">
        <f>SUMIF(Fluxos_Caixa_Oper_Invest_Mensal!$1:$1,DFC_DRE_TIR!C$2,Fluxos_Caixa_Oper_Invest_Mensal!$14:$14)</f>
        <v>497250</v>
      </c>
      <c r="D22" s="25">
        <f>SUMIF(Fluxos_Caixa_Oper_Invest_Mensal!$1:$1,DFC_DRE_TIR!D$2,Fluxos_Caixa_Oper_Invest_Mensal!$14:$14)</f>
        <v>2029500</v>
      </c>
    </row>
    <row r="23" spans="1:5" x14ac:dyDescent="0.35">
      <c r="A23" s="15" t="s">
        <v>76</v>
      </c>
      <c r="B23" s="18">
        <f>B19-B22</f>
        <v>0</v>
      </c>
      <c r="C23" s="18">
        <f t="shared" ref="C23" si="6">C19-C22</f>
        <v>3966750</v>
      </c>
      <c r="D23" s="18">
        <f>D19-D22</f>
        <v>16549500</v>
      </c>
    </row>
    <row r="24" spans="1:5" x14ac:dyDescent="0.35">
      <c r="A24" t="s">
        <v>62</v>
      </c>
      <c r="B24" s="25">
        <f>SUMIF(Fluxos_Caixa_Oper_Invest_Mensal!$1:$1,DFC_DRE_TIR!B$2,Fluxos_Caixa_Oper_Invest_Mensal!$17:$17)</f>
        <v>1973250</v>
      </c>
      <c r="C24" s="25">
        <f>SUMIF(Fluxos_Caixa_Oper_Invest_Mensal!$1:$1,DFC_DRE_TIR!C$2,Fluxos_Caixa_Oper_Invest_Mensal!$17:$17)</f>
        <v>5347950</v>
      </c>
      <c r="D24" s="25">
        <f>SUMIF(Fluxos_Caixa_Oper_Invest_Mensal!$1:$1,DFC_DRE_TIR!D$2,Fluxos_Caixa_Oper_Invest_Mensal!$17:$17)</f>
        <v>6323093.75</v>
      </c>
      <c r="E24" t="s">
        <v>33</v>
      </c>
    </row>
    <row r="25" spans="1:5" x14ac:dyDescent="0.35">
      <c r="A25" s="15" t="s">
        <v>63</v>
      </c>
      <c r="B25" s="23">
        <f>B23-B24</f>
        <v>-1973250</v>
      </c>
      <c r="C25" s="23">
        <f t="shared" ref="C25:D25" si="7">C23-C24</f>
        <v>-1381200</v>
      </c>
      <c r="D25" s="23">
        <f t="shared" si="7"/>
        <v>10226406.25</v>
      </c>
    </row>
    <row r="26" spans="1:5" x14ac:dyDescent="0.35">
      <c r="A26" t="s">
        <v>64</v>
      </c>
      <c r="B26" s="19"/>
      <c r="C26" s="19"/>
      <c r="D26" s="19"/>
    </row>
    <row r="27" spans="1:5" x14ac:dyDescent="0.35">
      <c r="A27" t="s">
        <v>65</v>
      </c>
      <c r="B27" s="19"/>
      <c r="C27" s="19"/>
      <c r="D27" s="19"/>
    </row>
    <row r="28" spans="1:5" x14ac:dyDescent="0.35">
      <c r="A28" s="12" t="s">
        <v>66</v>
      </c>
      <c r="B28" s="18">
        <f>B25+B26-B27</f>
        <v>-1973250</v>
      </c>
      <c r="C28" s="18">
        <f t="shared" ref="C28:D28" si="8">C25+C26-C27</f>
        <v>-1381200</v>
      </c>
      <c r="D28" s="18">
        <f t="shared" si="8"/>
        <v>10226406.25</v>
      </c>
    </row>
    <row r="29" spans="1:5" x14ac:dyDescent="0.35">
      <c r="A29" t="s">
        <v>67</v>
      </c>
      <c r="B29" s="19">
        <f t="shared" ref="B29:C29" si="9">IF((24000*0.15+(B28-240000)*0.25)&lt;0,0,24000*0.15+(B28-240000)*0.25)</f>
        <v>0</v>
      </c>
      <c r="C29" s="19">
        <f t="shared" si="9"/>
        <v>0</v>
      </c>
      <c r="D29" s="19">
        <f>IF((24000*0.15+(D28-240000)*0.25)&lt;0,0,24000*0.15+(D28-240000)*0.25)</f>
        <v>2500201.5625</v>
      </c>
    </row>
    <row r="30" spans="1:5" x14ac:dyDescent="0.35">
      <c r="A30" s="12" t="s">
        <v>68</v>
      </c>
      <c r="B30" s="18">
        <f>B28-B29</f>
        <v>-1973250</v>
      </c>
      <c r="C30" s="18">
        <f t="shared" ref="C30:D30" si="10">C28-C29</f>
        <v>-1381200</v>
      </c>
      <c r="D30" s="18">
        <f t="shared" si="10"/>
        <v>7726204.6875</v>
      </c>
    </row>
    <row r="31" spans="1:5" x14ac:dyDescent="0.35">
      <c r="A31" s="29" t="s">
        <v>78</v>
      </c>
    </row>
    <row r="32" spans="1:5" x14ac:dyDescent="0.35">
      <c r="A32" s="29" t="s">
        <v>98</v>
      </c>
    </row>
    <row r="34" spans="1:1" x14ac:dyDescent="0.35">
      <c r="A34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zoomScaleNormal="100" workbookViewId="0">
      <pane xSplit="1" ySplit="3" topLeftCell="AF10" activePane="bottomRight" state="frozen"/>
      <selection pane="topRight" activeCell="B1" sqref="B1"/>
      <selection pane="bottomLeft" activeCell="A4" sqref="A4"/>
      <selection pane="bottomRight" activeCell="AK13" sqref="AK13"/>
    </sheetView>
  </sheetViews>
  <sheetFormatPr defaultRowHeight="14.5" x14ac:dyDescent="0.35"/>
  <cols>
    <col min="1" max="1" width="40.81640625" customWidth="1"/>
    <col min="2" max="2" width="12.08984375" customWidth="1"/>
    <col min="3" max="7" width="12.1796875" customWidth="1"/>
    <col min="8" max="8" width="9.26953125" bestFit="1" customWidth="1"/>
    <col min="9" max="9" width="10" customWidth="1"/>
    <col min="16" max="16" width="11.1796875" customWidth="1"/>
    <col min="21" max="21" width="11.1796875" customWidth="1"/>
    <col min="22" max="22" width="10.08984375" customWidth="1"/>
    <col min="27" max="27" width="13.08984375" customWidth="1"/>
    <col min="33" max="33" width="13.453125" customWidth="1"/>
  </cols>
  <sheetData>
    <row r="1" spans="1:37" x14ac:dyDescent="0.35">
      <c r="A1" s="41" t="s">
        <v>56</v>
      </c>
      <c r="B1" s="41">
        <f>YEAR(B2)</f>
        <v>2025</v>
      </c>
      <c r="C1" s="41">
        <f t="shared" ref="C1:AK1" si="0">YEAR(C2)</f>
        <v>2025</v>
      </c>
      <c r="D1" s="41">
        <f t="shared" si="0"/>
        <v>2025</v>
      </c>
      <c r="E1" s="41">
        <f t="shared" si="0"/>
        <v>2025</v>
      </c>
      <c r="F1" s="41">
        <f t="shared" si="0"/>
        <v>2025</v>
      </c>
      <c r="G1" s="41">
        <f t="shared" si="0"/>
        <v>2025</v>
      </c>
      <c r="H1" s="41">
        <f t="shared" si="0"/>
        <v>2025</v>
      </c>
      <c r="I1" s="41">
        <f t="shared" si="0"/>
        <v>2025</v>
      </c>
      <c r="J1" s="41">
        <f t="shared" si="0"/>
        <v>2025</v>
      </c>
      <c r="K1" s="41">
        <f t="shared" si="0"/>
        <v>2025</v>
      </c>
      <c r="L1" s="41">
        <f t="shared" si="0"/>
        <v>2025</v>
      </c>
      <c r="M1" s="41">
        <f t="shared" si="0"/>
        <v>2025</v>
      </c>
      <c r="N1" s="41">
        <f t="shared" si="0"/>
        <v>2026</v>
      </c>
      <c r="O1" s="41">
        <f t="shared" si="0"/>
        <v>2026</v>
      </c>
      <c r="P1" s="41">
        <f t="shared" si="0"/>
        <v>2026</v>
      </c>
      <c r="Q1" s="41">
        <f t="shared" si="0"/>
        <v>2026</v>
      </c>
      <c r="R1" s="41">
        <f t="shared" si="0"/>
        <v>2026</v>
      </c>
      <c r="S1" s="41">
        <f t="shared" si="0"/>
        <v>2026</v>
      </c>
      <c r="T1" s="41">
        <f t="shared" si="0"/>
        <v>2026</v>
      </c>
      <c r="U1" s="41">
        <f t="shared" si="0"/>
        <v>2026</v>
      </c>
      <c r="V1" s="41">
        <f t="shared" si="0"/>
        <v>2026</v>
      </c>
      <c r="W1" s="41">
        <f t="shared" si="0"/>
        <v>2026</v>
      </c>
      <c r="X1" s="41">
        <f t="shared" si="0"/>
        <v>2026</v>
      </c>
      <c r="Y1" s="41">
        <f t="shared" si="0"/>
        <v>2026</v>
      </c>
      <c r="Z1" s="41">
        <f t="shared" si="0"/>
        <v>2027</v>
      </c>
      <c r="AA1" s="41">
        <f t="shared" si="0"/>
        <v>2027</v>
      </c>
      <c r="AB1" s="41">
        <f t="shared" si="0"/>
        <v>2027</v>
      </c>
      <c r="AC1" s="41">
        <f t="shared" si="0"/>
        <v>2027</v>
      </c>
      <c r="AD1" s="41">
        <f t="shared" si="0"/>
        <v>2027</v>
      </c>
      <c r="AE1" s="41">
        <f t="shared" si="0"/>
        <v>2027</v>
      </c>
      <c r="AF1" s="41">
        <f t="shared" si="0"/>
        <v>2027</v>
      </c>
      <c r="AG1" s="41">
        <f t="shared" si="0"/>
        <v>2027</v>
      </c>
      <c r="AH1" s="41">
        <f t="shared" si="0"/>
        <v>2027</v>
      </c>
      <c r="AI1" s="41">
        <f t="shared" si="0"/>
        <v>2027</v>
      </c>
      <c r="AJ1" s="41">
        <f t="shared" si="0"/>
        <v>2027</v>
      </c>
      <c r="AK1" s="41">
        <f t="shared" si="0"/>
        <v>2027</v>
      </c>
    </row>
    <row r="2" spans="1:37" x14ac:dyDescent="0.35">
      <c r="A2" s="12" t="s">
        <v>57</v>
      </c>
      <c r="B2" s="42">
        <v>45658</v>
      </c>
      <c r="C2" s="42">
        <v>45689</v>
      </c>
      <c r="D2" s="42">
        <v>45717</v>
      </c>
      <c r="E2" s="42">
        <v>45748</v>
      </c>
      <c r="F2" s="42">
        <v>45778</v>
      </c>
      <c r="G2" s="42">
        <v>45809</v>
      </c>
      <c r="H2" s="42">
        <v>45839</v>
      </c>
      <c r="I2" s="42">
        <v>45870</v>
      </c>
      <c r="J2" s="42">
        <v>45901</v>
      </c>
      <c r="K2" s="42">
        <v>45931</v>
      </c>
      <c r="L2" s="42">
        <v>45962</v>
      </c>
      <c r="M2" s="42">
        <v>45992</v>
      </c>
      <c r="N2" s="42">
        <v>46023</v>
      </c>
      <c r="O2" s="42">
        <v>46054</v>
      </c>
      <c r="P2" s="42">
        <v>46082</v>
      </c>
      <c r="Q2" s="42">
        <v>46113</v>
      </c>
      <c r="R2" s="42">
        <v>46143</v>
      </c>
      <c r="S2" s="42">
        <v>46174</v>
      </c>
      <c r="T2" s="42">
        <v>46204</v>
      </c>
      <c r="U2" s="42">
        <v>46235</v>
      </c>
      <c r="V2" s="42">
        <v>46266</v>
      </c>
      <c r="W2" s="42">
        <v>46296</v>
      </c>
      <c r="X2" s="42">
        <v>46327</v>
      </c>
      <c r="Y2" s="42">
        <v>46357</v>
      </c>
      <c r="Z2" s="42">
        <v>46388</v>
      </c>
      <c r="AA2" s="42">
        <v>46419</v>
      </c>
      <c r="AB2" s="42">
        <v>46447</v>
      </c>
      <c r="AC2" s="42">
        <v>46478</v>
      </c>
      <c r="AD2" s="42">
        <v>46508</v>
      </c>
      <c r="AE2" s="42">
        <v>46539</v>
      </c>
      <c r="AF2" s="42">
        <v>46569</v>
      </c>
      <c r="AG2" s="40">
        <v>46600</v>
      </c>
      <c r="AH2" s="40">
        <v>46631</v>
      </c>
      <c r="AI2" s="40">
        <v>46661</v>
      </c>
      <c r="AJ2" s="40">
        <v>46692</v>
      </c>
      <c r="AK2" s="40">
        <v>46722</v>
      </c>
    </row>
    <row r="3" spans="1:37" s="7" customFormat="1" ht="49.5" customHeight="1" x14ac:dyDescent="0.35">
      <c r="A3" s="21" t="s">
        <v>89</v>
      </c>
      <c r="B3" s="7" t="s">
        <v>102</v>
      </c>
      <c r="I3" s="7" t="s">
        <v>103</v>
      </c>
      <c r="J3" s="7" t="s">
        <v>104</v>
      </c>
      <c r="K3" s="7" t="s">
        <v>105</v>
      </c>
      <c r="M3" s="7" t="s">
        <v>106</v>
      </c>
      <c r="N3" s="7" t="s">
        <v>107</v>
      </c>
      <c r="R3" s="7" t="s">
        <v>108</v>
      </c>
      <c r="V3" s="7" t="s">
        <v>34</v>
      </c>
    </row>
    <row r="5" spans="1:37" x14ac:dyDescent="0.35">
      <c r="A5" s="13" t="s">
        <v>94</v>
      </c>
    </row>
    <row r="6" spans="1:37" x14ac:dyDescent="0.35">
      <c r="A6" s="13" t="s">
        <v>53</v>
      </c>
    </row>
    <row r="7" spans="1:37" x14ac:dyDescent="0.35">
      <c r="A7" s="12" t="s">
        <v>55</v>
      </c>
      <c r="B7" s="18">
        <f>SUM(B8:B10)</f>
        <v>0</v>
      </c>
      <c r="C7" s="18">
        <f t="shared" ref="C7:AG7" si="1">SUM(C8:C10)</f>
        <v>0</v>
      </c>
      <c r="D7" s="18">
        <f t="shared" si="1"/>
        <v>0</v>
      </c>
      <c r="E7" s="18">
        <f t="shared" si="1"/>
        <v>0</v>
      </c>
      <c r="F7" s="18">
        <f t="shared" si="1"/>
        <v>0</v>
      </c>
      <c r="G7" s="18">
        <f t="shared" si="1"/>
        <v>0</v>
      </c>
      <c r="H7" s="18">
        <f t="shared" si="1"/>
        <v>0</v>
      </c>
      <c r="I7" s="18">
        <f t="shared" si="1"/>
        <v>0</v>
      </c>
      <c r="J7" s="18">
        <f t="shared" si="1"/>
        <v>0</v>
      </c>
      <c r="K7" s="18">
        <f t="shared" si="1"/>
        <v>0</v>
      </c>
      <c r="L7" s="18">
        <f t="shared" si="1"/>
        <v>0</v>
      </c>
      <c r="M7" s="18">
        <f t="shared" si="1"/>
        <v>0</v>
      </c>
      <c r="N7" s="18">
        <f t="shared" si="1"/>
        <v>36000</v>
      </c>
      <c r="O7" s="18">
        <f t="shared" si="1"/>
        <v>135000</v>
      </c>
      <c r="P7" s="18">
        <f t="shared" si="1"/>
        <v>171000</v>
      </c>
      <c r="Q7" s="18">
        <f t="shared" si="1"/>
        <v>207000</v>
      </c>
      <c r="R7" s="18">
        <f t="shared" si="1"/>
        <v>279000</v>
      </c>
      <c r="S7" s="18">
        <f t="shared" si="1"/>
        <v>315000</v>
      </c>
      <c r="T7" s="18">
        <f t="shared" si="1"/>
        <v>351000</v>
      </c>
      <c r="U7" s="18">
        <f t="shared" si="1"/>
        <v>450000</v>
      </c>
      <c r="V7" s="18">
        <f t="shared" si="1"/>
        <v>537000</v>
      </c>
      <c r="W7" s="18">
        <f t="shared" si="1"/>
        <v>573000</v>
      </c>
      <c r="X7" s="18">
        <f t="shared" si="1"/>
        <v>609000</v>
      </c>
      <c r="Y7" s="18">
        <f t="shared" si="1"/>
        <v>801000</v>
      </c>
      <c r="Z7" s="18">
        <f t="shared" si="1"/>
        <v>924000</v>
      </c>
      <c r="AA7" s="18">
        <f t="shared" si="1"/>
        <v>1047000</v>
      </c>
      <c r="AB7" s="18">
        <f t="shared" si="1"/>
        <v>1233000</v>
      </c>
      <c r="AC7" s="18">
        <f t="shared" si="1"/>
        <v>1320000</v>
      </c>
      <c r="AD7" s="18">
        <f t="shared" si="1"/>
        <v>1434000</v>
      </c>
      <c r="AE7" s="18">
        <f t="shared" si="1"/>
        <v>1485000</v>
      </c>
      <c r="AF7" s="18">
        <f t="shared" si="1"/>
        <v>1641000</v>
      </c>
      <c r="AG7" s="18">
        <f t="shared" si="1"/>
        <v>1755000</v>
      </c>
      <c r="AH7" s="18">
        <f t="shared" ref="AH7:AK7" si="2">SUM(AH8:AH10)</f>
        <v>1806000</v>
      </c>
      <c r="AI7" s="18">
        <f t="shared" si="2"/>
        <v>1857000</v>
      </c>
      <c r="AJ7" s="18">
        <f t="shared" si="2"/>
        <v>2013000</v>
      </c>
      <c r="AK7" s="18">
        <f t="shared" si="2"/>
        <v>2064000</v>
      </c>
    </row>
    <row r="8" spans="1:37" x14ac:dyDescent="0.35">
      <c r="A8" s="5" t="s">
        <v>32</v>
      </c>
      <c r="B8" s="19">
        <f>SUMPRODUCT(TabP_SaaS_nCli_CustosVarAWS!$C$6:$C$12,TabP_SaaS_nCli_CustosVarAWS!D$6:D$12)</f>
        <v>0</v>
      </c>
      <c r="C8" s="19">
        <f>SUMPRODUCT(TabP_SaaS_nCli_CustosVarAWS!$C$6:$C$12,TabP_SaaS_nCli_CustosVarAWS!E$6:E$12)</f>
        <v>0</v>
      </c>
      <c r="D8" s="19">
        <f>SUMPRODUCT(TabP_SaaS_nCli_CustosVarAWS!$C$6:$C$12,TabP_SaaS_nCli_CustosVarAWS!F$6:F$12)</f>
        <v>0</v>
      </c>
      <c r="E8" s="19">
        <f>SUMPRODUCT(TabP_SaaS_nCli_CustosVarAWS!$C$6:$C$12,TabP_SaaS_nCli_CustosVarAWS!G$6:G$12)</f>
        <v>0</v>
      </c>
      <c r="F8" s="19">
        <f>SUMPRODUCT(TabP_SaaS_nCli_CustosVarAWS!$C$6:$C$12,TabP_SaaS_nCli_CustosVarAWS!H$6:H$12)</f>
        <v>0</v>
      </c>
      <c r="G8" s="19">
        <f>SUMPRODUCT(TabP_SaaS_nCli_CustosVarAWS!$C$6:$C$12,TabP_SaaS_nCli_CustosVarAWS!I$6:I$12)</f>
        <v>0</v>
      </c>
      <c r="H8" s="19">
        <f>SUMPRODUCT(TabP_SaaS_nCli_CustosVarAWS!$C$6:$C$12,TabP_SaaS_nCli_CustosVarAWS!J$6:J$12)</f>
        <v>0</v>
      </c>
      <c r="I8" s="19">
        <f>SUMPRODUCT(TabP_SaaS_nCli_CustosVarAWS!$C$6:$C$12,TabP_SaaS_nCli_CustosVarAWS!K$6:K$12)</f>
        <v>0</v>
      </c>
      <c r="J8" s="19">
        <f>SUMPRODUCT(TabP_SaaS_nCli_CustosVarAWS!$C$6:$C$12,TabP_SaaS_nCli_CustosVarAWS!L$6:L$12)</f>
        <v>0</v>
      </c>
      <c r="K8" s="19">
        <f>SUMPRODUCT(TabP_SaaS_nCli_CustosVarAWS!$C$6:$C$12,TabP_SaaS_nCli_CustosVarAWS!M$6:M$12)</f>
        <v>0</v>
      </c>
      <c r="L8" s="19">
        <f>SUMPRODUCT(TabP_SaaS_nCli_CustosVarAWS!$C$6:$C$12,TabP_SaaS_nCli_CustosVarAWS!N$6:N$12)</f>
        <v>0</v>
      </c>
      <c r="M8" s="19">
        <f>SUMPRODUCT(TabP_SaaS_nCli_CustosVarAWS!$C$6:$C$12,TabP_SaaS_nCli_CustosVarAWS!O$6:O$12)</f>
        <v>0</v>
      </c>
      <c r="N8" s="19">
        <f>SUMPRODUCT(TabP_SaaS_nCli_CustosVarAWS!$C$6:$C$12,TabP_SaaS_nCli_CustosVarAWS!P$6:P$12)</f>
        <v>36000</v>
      </c>
      <c r="O8" s="19">
        <f>SUMPRODUCT(TabP_SaaS_nCli_CustosVarAWS!$C$6:$C$12,TabP_SaaS_nCli_CustosVarAWS!Q$6:Q$12)</f>
        <v>72000</v>
      </c>
      <c r="P8" s="19">
        <f>SUMPRODUCT(TabP_SaaS_nCli_CustosVarAWS!$C$6:$C$12,TabP_SaaS_nCli_CustosVarAWS!R$6:R$12)</f>
        <v>108000</v>
      </c>
      <c r="Q8" s="19">
        <f>SUMPRODUCT(TabP_SaaS_nCli_CustosVarAWS!$C$6:$C$12,TabP_SaaS_nCli_CustosVarAWS!S$6:S$12)</f>
        <v>144000</v>
      </c>
      <c r="R8" s="19">
        <f>SUMPRODUCT(TabP_SaaS_nCli_CustosVarAWS!$C$6:$C$12,TabP_SaaS_nCli_CustosVarAWS!T$6:T$12)</f>
        <v>216000</v>
      </c>
      <c r="S8" s="19">
        <f>SUMPRODUCT(TabP_SaaS_nCli_CustosVarAWS!$C$6:$C$12,TabP_SaaS_nCli_CustosVarAWS!U$6:U$12)</f>
        <v>252000</v>
      </c>
      <c r="T8" s="19">
        <f>SUMPRODUCT(TabP_SaaS_nCli_CustosVarAWS!$C$6:$C$12,TabP_SaaS_nCli_CustosVarAWS!V$6:V$12)</f>
        <v>288000</v>
      </c>
      <c r="U8" s="19">
        <f>SUMPRODUCT(TabP_SaaS_nCli_CustosVarAWS!$C$6:$C$12,TabP_SaaS_nCli_CustosVarAWS!W$6:W$12)</f>
        <v>324000</v>
      </c>
      <c r="V8" s="19">
        <f>SUMPRODUCT(TabP_SaaS_nCli_CustosVarAWS!$C$6:$C$12,TabP_SaaS_nCli_CustosVarAWS!X$6:X$12)</f>
        <v>411000</v>
      </c>
      <c r="W8" s="19">
        <f>SUMPRODUCT(TabP_SaaS_nCli_CustosVarAWS!$C$6:$C$12,TabP_SaaS_nCli_CustosVarAWS!Y$6:Y$12)</f>
        <v>447000</v>
      </c>
      <c r="X8" s="19">
        <f>SUMPRODUCT(TabP_SaaS_nCli_CustosVarAWS!$C$6:$C$12,TabP_SaaS_nCli_CustosVarAWS!Z$6:Z$12)</f>
        <v>483000</v>
      </c>
      <c r="Y8" s="19">
        <f>SUMPRODUCT(TabP_SaaS_nCli_CustosVarAWS!$C$6:$C$12,TabP_SaaS_nCli_CustosVarAWS!AA$6:AA$12)</f>
        <v>570000</v>
      </c>
      <c r="Z8" s="19">
        <f>SUMPRODUCT(TabP_SaaS_nCli_CustosVarAWS!$C$6:$C$12,TabP_SaaS_nCli_CustosVarAWS!AB$6:AB$12)</f>
        <v>693000</v>
      </c>
      <c r="AA8" s="19">
        <f>SUMPRODUCT(TabP_SaaS_nCli_CustosVarAWS!$C$6:$C$12,TabP_SaaS_nCli_CustosVarAWS!AC$6:AC$12)</f>
        <v>816000</v>
      </c>
      <c r="AB8" s="19">
        <f>SUMPRODUCT(TabP_SaaS_nCli_CustosVarAWS!$C$6:$C$12,TabP_SaaS_nCli_CustosVarAWS!AD$6:AD$12)</f>
        <v>939000</v>
      </c>
      <c r="AC8" s="19">
        <f>SUMPRODUCT(TabP_SaaS_nCli_CustosVarAWS!$C$6:$C$12,TabP_SaaS_nCli_CustosVarAWS!AE$6:AE$12)</f>
        <v>1026000</v>
      </c>
      <c r="AD8" s="19">
        <f>SUMPRODUCT(TabP_SaaS_nCli_CustosVarAWS!$C$6:$C$12,TabP_SaaS_nCli_CustosVarAWS!AF$6:AF$12)</f>
        <v>1077000</v>
      </c>
      <c r="AE8" s="19">
        <f>SUMPRODUCT(TabP_SaaS_nCli_CustosVarAWS!$C$6:$C$12,TabP_SaaS_nCli_CustosVarAWS!AG$6:AG$12)</f>
        <v>1128000</v>
      </c>
      <c r="AF8" s="19">
        <f>SUMPRODUCT(TabP_SaaS_nCli_CustosVarAWS!$C$6:$C$12,TabP_SaaS_nCli_CustosVarAWS!AH$6:AH$12)</f>
        <v>1179000</v>
      </c>
      <c r="AG8" s="19">
        <f>SUMPRODUCT(TabP_SaaS_nCli_CustosVarAWS!$C$6:$C$12,TabP_SaaS_nCli_CustosVarAWS!AI$6:AI$12)</f>
        <v>1230000</v>
      </c>
      <c r="AH8" s="19">
        <f>SUMPRODUCT(TabP_SaaS_nCli_CustosVarAWS!$C$6:$C$12,TabP_SaaS_nCli_CustosVarAWS!AJ$6:AJ$12)</f>
        <v>1281000</v>
      </c>
      <c r="AI8" s="19">
        <f>SUMPRODUCT(TabP_SaaS_nCli_CustosVarAWS!$C$6:$C$12,TabP_SaaS_nCli_CustosVarAWS!AK$6:AK$12)</f>
        <v>1332000</v>
      </c>
      <c r="AJ8" s="19">
        <f>SUMPRODUCT(TabP_SaaS_nCli_CustosVarAWS!$C$6:$C$12,TabP_SaaS_nCli_CustosVarAWS!AL$6:AL$12)</f>
        <v>1383000</v>
      </c>
      <c r="AK8" s="19">
        <f>SUMPRODUCT(TabP_SaaS_nCli_CustosVarAWS!$C$6:$C$12,TabP_SaaS_nCli_CustosVarAWS!AM$6:AM$12)</f>
        <v>1434000</v>
      </c>
    </row>
    <row r="9" spans="1:37" x14ac:dyDescent="0.35">
      <c r="A9" s="5" t="s">
        <v>40</v>
      </c>
      <c r="B9" s="19">
        <f>SUMPRODUCT(TabP_SaaS_nCli_CustosVarAWS!$C$15:$C$21,TabP_SaaS_nCli_CustosVarAWS!D$15:D$21)</f>
        <v>0</v>
      </c>
      <c r="C9" s="19">
        <f>SUMPRODUCT(TabP_SaaS_nCli_CustosVarAWS!$C$15:$C$21,TabP_SaaS_nCli_CustosVarAWS!E$15:E$21)</f>
        <v>0</v>
      </c>
      <c r="D9" s="19">
        <f>SUMPRODUCT(TabP_SaaS_nCli_CustosVarAWS!$C$15:$C$21,TabP_SaaS_nCli_CustosVarAWS!F$15:F$21)</f>
        <v>0</v>
      </c>
      <c r="E9" s="19">
        <f>SUMPRODUCT(TabP_SaaS_nCli_CustosVarAWS!$C$15:$C$21,TabP_SaaS_nCli_CustosVarAWS!G$15:G$21)</f>
        <v>0</v>
      </c>
      <c r="F9" s="19">
        <f>SUMPRODUCT(TabP_SaaS_nCli_CustosVarAWS!$C$15:$C$21,TabP_SaaS_nCli_CustosVarAWS!H$15:H$21)</f>
        <v>0</v>
      </c>
      <c r="G9" s="19">
        <f>SUMPRODUCT(TabP_SaaS_nCli_CustosVarAWS!$C$15:$C$21,TabP_SaaS_nCli_CustosVarAWS!I$15:I$21)</f>
        <v>0</v>
      </c>
      <c r="H9" s="19">
        <f>SUMPRODUCT(TabP_SaaS_nCli_CustosVarAWS!$C$15:$C$21,TabP_SaaS_nCli_CustosVarAWS!J$15:J$21)</f>
        <v>0</v>
      </c>
      <c r="I9" s="19">
        <f>SUMPRODUCT(TabP_SaaS_nCli_CustosVarAWS!$C$15:$C$21,TabP_SaaS_nCli_CustosVarAWS!K$15:K$21)</f>
        <v>0</v>
      </c>
      <c r="J9" s="19">
        <f>SUMPRODUCT(TabP_SaaS_nCli_CustosVarAWS!$C$15:$C$21,TabP_SaaS_nCli_CustosVarAWS!L$15:L$21)</f>
        <v>0</v>
      </c>
      <c r="K9" s="19">
        <f>SUMPRODUCT(TabP_SaaS_nCli_CustosVarAWS!$C$15:$C$21,TabP_SaaS_nCli_CustosVarAWS!M$15:M$21)</f>
        <v>0</v>
      </c>
      <c r="L9" s="19">
        <f>SUMPRODUCT(TabP_SaaS_nCli_CustosVarAWS!$C$15:$C$21,TabP_SaaS_nCli_CustosVarAWS!N$15:N$21)</f>
        <v>0</v>
      </c>
      <c r="M9" s="19">
        <f>SUMPRODUCT(TabP_SaaS_nCli_CustosVarAWS!$C$15:$C$21,TabP_SaaS_nCli_CustosVarAWS!O$15:O$21)</f>
        <v>0</v>
      </c>
      <c r="N9" s="19">
        <f>SUMPRODUCT(TabP_SaaS_nCli_CustosVarAWS!$C$15:$C$21,TabP_SaaS_nCli_CustosVarAWS!P$15:P$21)</f>
        <v>0</v>
      </c>
      <c r="O9" s="19">
        <f>SUMPRODUCT(TabP_SaaS_nCli_CustosVarAWS!$C$15:$C$21,TabP_SaaS_nCli_CustosVarAWS!Q$15:Q$21)</f>
        <v>63000</v>
      </c>
      <c r="P9" s="19">
        <f>SUMPRODUCT(TabP_SaaS_nCli_CustosVarAWS!$C$15:$C$21,TabP_SaaS_nCli_CustosVarAWS!R$15:R$21)</f>
        <v>63000</v>
      </c>
      <c r="Q9" s="19">
        <f>SUMPRODUCT(TabP_SaaS_nCli_CustosVarAWS!$C$15:$C$21,TabP_SaaS_nCli_CustosVarAWS!S$15:S$21)</f>
        <v>63000</v>
      </c>
      <c r="R9" s="19">
        <f>SUMPRODUCT(TabP_SaaS_nCli_CustosVarAWS!$C$15:$C$21,TabP_SaaS_nCli_CustosVarAWS!T$15:T$21)</f>
        <v>63000</v>
      </c>
      <c r="S9" s="19">
        <f>SUMPRODUCT(TabP_SaaS_nCli_CustosVarAWS!$C$15:$C$21,TabP_SaaS_nCli_CustosVarAWS!U$15:U$21)</f>
        <v>63000</v>
      </c>
      <c r="T9" s="19">
        <f>SUMPRODUCT(TabP_SaaS_nCli_CustosVarAWS!$C$15:$C$21,TabP_SaaS_nCli_CustosVarAWS!V$15:V$21)</f>
        <v>63000</v>
      </c>
      <c r="U9" s="19">
        <f>SUMPRODUCT(TabP_SaaS_nCli_CustosVarAWS!$C$15:$C$21,TabP_SaaS_nCli_CustosVarAWS!W$15:W$21)</f>
        <v>126000</v>
      </c>
      <c r="V9" s="19">
        <f>SUMPRODUCT(TabP_SaaS_nCli_CustosVarAWS!$C$15:$C$21,TabP_SaaS_nCli_CustosVarAWS!X$15:X$21)</f>
        <v>126000</v>
      </c>
      <c r="W9" s="19">
        <f>SUMPRODUCT(TabP_SaaS_nCli_CustosVarAWS!$C$15:$C$21,TabP_SaaS_nCli_CustosVarAWS!Y$15:Y$21)</f>
        <v>126000</v>
      </c>
      <c r="X9" s="19">
        <f>SUMPRODUCT(TabP_SaaS_nCli_CustosVarAWS!$C$15:$C$21,TabP_SaaS_nCli_CustosVarAWS!Z$15:Z$21)</f>
        <v>126000</v>
      </c>
      <c r="Y9" s="19">
        <f>SUMPRODUCT(TabP_SaaS_nCli_CustosVarAWS!$C$15:$C$21,TabP_SaaS_nCli_CustosVarAWS!AA$15:AA$21)</f>
        <v>126000</v>
      </c>
      <c r="Z9" s="19">
        <f>SUMPRODUCT(TabP_SaaS_nCli_CustosVarAWS!$C$15:$C$21,TabP_SaaS_nCli_CustosVarAWS!AB$15:AB$21)</f>
        <v>126000</v>
      </c>
      <c r="AA9" s="19">
        <f>SUMPRODUCT(TabP_SaaS_nCli_CustosVarAWS!$C$15:$C$21,TabP_SaaS_nCli_CustosVarAWS!AC$15:AC$21)</f>
        <v>126000</v>
      </c>
      <c r="AB9" s="19">
        <f>SUMPRODUCT(TabP_SaaS_nCli_CustosVarAWS!$C$15:$C$21,TabP_SaaS_nCli_CustosVarAWS!AD$15:AD$21)</f>
        <v>189000</v>
      </c>
      <c r="AC9" s="19">
        <f>SUMPRODUCT(TabP_SaaS_nCli_CustosVarAWS!$C$15:$C$21,TabP_SaaS_nCli_CustosVarAWS!AE$15:AE$21)</f>
        <v>189000</v>
      </c>
      <c r="AD9" s="19">
        <f>SUMPRODUCT(TabP_SaaS_nCli_CustosVarAWS!$C$15:$C$21,TabP_SaaS_nCli_CustosVarAWS!AF$15:AF$21)</f>
        <v>252000</v>
      </c>
      <c r="AE9" s="19">
        <f>SUMPRODUCT(TabP_SaaS_nCli_CustosVarAWS!$C$15:$C$21,TabP_SaaS_nCli_CustosVarAWS!AG$15:AG$21)</f>
        <v>252000</v>
      </c>
      <c r="AF9" s="19">
        <f>SUMPRODUCT(TabP_SaaS_nCli_CustosVarAWS!$C$15:$C$21,TabP_SaaS_nCli_CustosVarAWS!AH$15:AH$21)</f>
        <v>252000</v>
      </c>
      <c r="AG9" s="19">
        <f>SUMPRODUCT(TabP_SaaS_nCli_CustosVarAWS!$C$15:$C$21,TabP_SaaS_nCli_CustosVarAWS!AI$15:AI$21)</f>
        <v>315000</v>
      </c>
      <c r="AH9" s="19">
        <f>SUMPRODUCT(TabP_SaaS_nCli_CustosVarAWS!$C$15:$C$21,TabP_SaaS_nCli_CustosVarAWS!AJ$15:AJ$21)</f>
        <v>315000</v>
      </c>
      <c r="AI9" s="19">
        <f>SUMPRODUCT(TabP_SaaS_nCli_CustosVarAWS!$C$15:$C$21,TabP_SaaS_nCli_CustosVarAWS!AK$15:AK$21)</f>
        <v>315000</v>
      </c>
      <c r="AJ9" s="19">
        <f>SUMPRODUCT(TabP_SaaS_nCli_CustosVarAWS!$C$15:$C$21,TabP_SaaS_nCli_CustosVarAWS!AL$15:AL$21)</f>
        <v>315000</v>
      </c>
      <c r="AK9" s="19">
        <f>SUMPRODUCT(TabP_SaaS_nCli_CustosVarAWS!$C$15:$C$21,TabP_SaaS_nCli_CustosVarAWS!AM$15:AM$21)</f>
        <v>315000</v>
      </c>
    </row>
    <row r="10" spans="1:37" x14ac:dyDescent="0.35">
      <c r="A10" s="5" t="s">
        <v>41</v>
      </c>
      <c r="B10" s="19">
        <f>SUMPRODUCT(TabP_SaaS_nCli_CustosVarAWS!$C$24:$C$30,TabP_SaaS_nCli_CustosVarAWS!D$24:D$30)</f>
        <v>0</v>
      </c>
      <c r="C10" s="19">
        <f>SUMPRODUCT(TabP_SaaS_nCli_CustosVarAWS!$C$24:$C$30,TabP_SaaS_nCli_CustosVarAWS!E$24:E$30)</f>
        <v>0</v>
      </c>
      <c r="D10" s="19">
        <f>SUMPRODUCT(TabP_SaaS_nCli_CustosVarAWS!$C$24:$C$30,TabP_SaaS_nCli_CustosVarAWS!F$24:F$30)</f>
        <v>0</v>
      </c>
      <c r="E10" s="19">
        <f>SUMPRODUCT(TabP_SaaS_nCli_CustosVarAWS!$C$24:$C$30,TabP_SaaS_nCli_CustosVarAWS!G$24:G$30)</f>
        <v>0</v>
      </c>
      <c r="F10" s="19">
        <f>SUMPRODUCT(TabP_SaaS_nCli_CustosVarAWS!$C$24:$C$30,TabP_SaaS_nCli_CustosVarAWS!H$24:H$30)</f>
        <v>0</v>
      </c>
      <c r="G10" s="19">
        <f>SUMPRODUCT(TabP_SaaS_nCli_CustosVarAWS!$C$24:$C$30,TabP_SaaS_nCli_CustosVarAWS!I$24:I$30)</f>
        <v>0</v>
      </c>
      <c r="H10" s="19">
        <f>SUMPRODUCT(TabP_SaaS_nCli_CustosVarAWS!$C$24:$C$30,TabP_SaaS_nCli_CustosVarAWS!J$24:J$30)</f>
        <v>0</v>
      </c>
      <c r="I10" s="19">
        <f>SUMPRODUCT(TabP_SaaS_nCli_CustosVarAWS!$C$24:$C$30,TabP_SaaS_nCli_CustosVarAWS!K$24:K$30)</f>
        <v>0</v>
      </c>
      <c r="J10" s="19">
        <f>SUMPRODUCT(TabP_SaaS_nCli_CustosVarAWS!$C$24:$C$30,TabP_SaaS_nCli_CustosVarAWS!L$24:L$30)</f>
        <v>0</v>
      </c>
      <c r="K10" s="19">
        <f>SUMPRODUCT(TabP_SaaS_nCli_CustosVarAWS!$C$24:$C$30,TabP_SaaS_nCli_CustosVarAWS!M$24:M$30)</f>
        <v>0</v>
      </c>
      <c r="L10" s="19">
        <f>SUMPRODUCT(TabP_SaaS_nCli_CustosVarAWS!$C$24:$C$30,TabP_SaaS_nCli_CustosVarAWS!N$24:N$30)</f>
        <v>0</v>
      </c>
      <c r="M10" s="19">
        <f>SUMPRODUCT(TabP_SaaS_nCli_CustosVarAWS!$C$24:$C$30,TabP_SaaS_nCli_CustosVarAWS!O$24:O$30)</f>
        <v>0</v>
      </c>
      <c r="N10" s="19">
        <f>SUMPRODUCT(TabP_SaaS_nCli_CustosVarAWS!$C$24:$C$30,TabP_SaaS_nCli_CustosVarAWS!P$24:P$30)</f>
        <v>0</v>
      </c>
      <c r="O10" s="19">
        <f>SUMPRODUCT(TabP_SaaS_nCli_CustosVarAWS!$C$24:$C$30,TabP_SaaS_nCli_CustosVarAWS!Q$24:Q$30)</f>
        <v>0</v>
      </c>
      <c r="P10" s="19">
        <f>SUMPRODUCT(TabP_SaaS_nCli_CustosVarAWS!$C$24:$C$30,TabP_SaaS_nCli_CustosVarAWS!R$24:R$30)</f>
        <v>0</v>
      </c>
      <c r="Q10" s="19">
        <f>SUMPRODUCT(TabP_SaaS_nCli_CustosVarAWS!$C$24:$C$30,TabP_SaaS_nCli_CustosVarAWS!S$24:S$30)</f>
        <v>0</v>
      </c>
      <c r="R10" s="19">
        <f>SUMPRODUCT(TabP_SaaS_nCli_CustosVarAWS!$C$24:$C$30,TabP_SaaS_nCli_CustosVarAWS!T$24:T$30)</f>
        <v>0</v>
      </c>
      <c r="S10" s="19">
        <f>SUMPRODUCT(TabP_SaaS_nCli_CustosVarAWS!$C$24:$C$30,TabP_SaaS_nCli_CustosVarAWS!U$24:U$30)</f>
        <v>0</v>
      </c>
      <c r="T10" s="19">
        <f>SUMPRODUCT(TabP_SaaS_nCli_CustosVarAWS!$C$24:$C$30,TabP_SaaS_nCli_CustosVarAWS!V$24:V$30)</f>
        <v>0</v>
      </c>
      <c r="U10" s="19">
        <f>SUMPRODUCT(TabP_SaaS_nCli_CustosVarAWS!$C$24:$C$30,TabP_SaaS_nCli_CustosVarAWS!W$24:W$30)</f>
        <v>0</v>
      </c>
      <c r="V10" s="19">
        <f>SUMPRODUCT(TabP_SaaS_nCli_CustosVarAWS!$C$24:$C$30,TabP_SaaS_nCli_CustosVarAWS!X$24:X$30)</f>
        <v>0</v>
      </c>
      <c r="W10" s="19">
        <f>SUMPRODUCT(TabP_SaaS_nCli_CustosVarAWS!$C$24:$C$30,TabP_SaaS_nCli_CustosVarAWS!Y$24:Y$30)</f>
        <v>0</v>
      </c>
      <c r="X10" s="19">
        <f>SUMPRODUCT(TabP_SaaS_nCli_CustosVarAWS!$C$24:$C$30,TabP_SaaS_nCli_CustosVarAWS!Z$24:Z$30)</f>
        <v>0</v>
      </c>
      <c r="Y10" s="19">
        <f>SUMPRODUCT(TabP_SaaS_nCli_CustosVarAWS!$C$24:$C$30,TabP_SaaS_nCli_CustosVarAWS!AA$24:AA$30)</f>
        <v>105000</v>
      </c>
      <c r="Z10" s="19">
        <f>SUMPRODUCT(TabP_SaaS_nCli_CustosVarAWS!$C$24:$C$30,TabP_SaaS_nCli_CustosVarAWS!AB$24:AB$30)</f>
        <v>105000</v>
      </c>
      <c r="AA10" s="19">
        <f>SUMPRODUCT(TabP_SaaS_nCli_CustosVarAWS!$C$24:$C$30,TabP_SaaS_nCli_CustosVarAWS!AC$24:AC$30)</f>
        <v>105000</v>
      </c>
      <c r="AB10" s="19">
        <f>SUMPRODUCT(TabP_SaaS_nCli_CustosVarAWS!$C$24:$C$30,TabP_SaaS_nCli_CustosVarAWS!AD$24:AD$30)</f>
        <v>105000</v>
      </c>
      <c r="AC10" s="19">
        <f>SUMPRODUCT(TabP_SaaS_nCli_CustosVarAWS!$C$24:$C$30,TabP_SaaS_nCli_CustosVarAWS!AE$24:AE$30)</f>
        <v>105000</v>
      </c>
      <c r="AD10" s="19">
        <f>SUMPRODUCT(TabP_SaaS_nCli_CustosVarAWS!$C$24:$C$30,TabP_SaaS_nCli_CustosVarAWS!AF$24:AF$30)</f>
        <v>105000</v>
      </c>
      <c r="AE10" s="19">
        <f>SUMPRODUCT(TabP_SaaS_nCli_CustosVarAWS!$C$24:$C$30,TabP_SaaS_nCli_CustosVarAWS!AG$24:AG$30)</f>
        <v>105000</v>
      </c>
      <c r="AF10" s="19">
        <f>SUMPRODUCT(TabP_SaaS_nCli_CustosVarAWS!$C$24:$C$30,TabP_SaaS_nCli_CustosVarAWS!AH$24:AH$30)</f>
        <v>210000</v>
      </c>
      <c r="AG10" s="19">
        <f>SUMPRODUCT(TabP_SaaS_nCli_CustosVarAWS!$C$24:$C$30,TabP_SaaS_nCli_CustosVarAWS!AI$24:AI$30)</f>
        <v>210000</v>
      </c>
      <c r="AH10" s="19">
        <f>SUMPRODUCT(TabP_SaaS_nCli_CustosVarAWS!$C$24:$C$30,TabP_SaaS_nCli_CustosVarAWS!AJ$24:AJ$30)</f>
        <v>210000</v>
      </c>
      <c r="AI10" s="19">
        <f>SUMPRODUCT(TabP_SaaS_nCli_CustosVarAWS!$C$24:$C$30,TabP_SaaS_nCli_CustosVarAWS!AK$24:AK$30)</f>
        <v>210000</v>
      </c>
      <c r="AJ10" s="19">
        <f>SUMPRODUCT(TabP_SaaS_nCli_CustosVarAWS!$C$24:$C$30,TabP_SaaS_nCli_CustosVarAWS!AL$24:AL$30)</f>
        <v>315000</v>
      </c>
      <c r="AK10" s="19">
        <f>SUMPRODUCT(TabP_SaaS_nCli_CustosVarAWS!$C$24:$C$30,TabP_SaaS_nCli_CustosVarAWS!AM$24:AM$30)</f>
        <v>315000</v>
      </c>
    </row>
    <row r="11" spans="1:37" x14ac:dyDescent="0.35">
      <c r="A11" s="16" t="s">
        <v>58</v>
      </c>
      <c r="B11" s="18">
        <f>B7*(1-20.65%)</f>
        <v>0</v>
      </c>
      <c r="C11" s="18">
        <f t="shared" ref="C11:AG11" si="3">C7*(1-20.65%)</f>
        <v>0</v>
      </c>
      <c r="D11" s="18">
        <f t="shared" si="3"/>
        <v>0</v>
      </c>
      <c r="E11" s="18">
        <f t="shared" si="3"/>
        <v>0</v>
      </c>
      <c r="F11" s="18">
        <f t="shared" si="3"/>
        <v>0</v>
      </c>
      <c r="G11" s="18">
        <f t="shared" si="3"/>
        <v>0</v>
      </c>
      <c r="H11" s="18">
        <f t="shared" si="3"/>
        <v>0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0</v>
      </c>
      <c r="M11" s="18">
        <f t="shared" si="3"/>
        <v>0</v>
      </c>
      <c r="N11" s="18">
        <f t="shared" si="3"/>
        <v>28566</v>
      </c>
      <c r="O11" s="18">
        <f t="shared" si="3"/>
        <v>107122.5</v>
      </c>
      <c r="P11" s="18">
        <f t="shared" si="3"/>
        <v>135688.5</v>
      </c>
      <c r="Q11" s="18">
        <f t="shared" si="3"/>
        <v>164254.5</v>
      </c>
      <c r="R11" s="18">
        <f t="shared" si="3"/>
        <v>221386.5</v>
      </c>
      <c r="S11" s="18">
        <f t="shared" si="3"/>
        <v>249952.5</v>
      </c>
      <c r="T11" s="18">
        <f t="shared" si="3"/>
        <v>278518.5</v>
      </c>
      <c r="U11" s="18">
        <f t="shared" si="3"/>
        <v>357075</v>
      </c>
      <c r="V11" s="18">
        <f t="shared" si="3"/>
        <v>426109.5</v>
      </c>
      <c r="W11" s="18">
        <f t="shared" si="3"/>
        <v>454675.5</v>
      </c>
      <c r="X11" s="18">
        <f t="shared" si="3"/>
        <v>483241.5</v>
      </c>
      <c r="Y11" s="18">
        <f t="shared" si="3"/>
        <v>635593.5</v>
      </c>
      <c r="Z11" s="18">
        <f t="shared" si="3"/>
        <v>733194</v>
      </c>
      <c r="AA11" s="18">
        <f t="shared" si="3"/>
        <v>830794.5</v>
      </c>
      <c r="AB11" s="18">
        <f t="shared" si="3"/>
        <v>978385.5</v>
      </c>
      <c r="AC11" s="18">
        <f t="shared" si="3"/>
        <v>1047420</v>
      </c>
      <c r="AD11" s="18">
        <f t="shared" si="3"/>
        <v>1137879</v>
      </c>
      <c r="AE11" s="18">
        <f t="shared" si="3"/>
        <v>1178347.5</v>
      </c>
      <c r="AF11" s="18">
        <f t="shared" si="3"/>
        <v>1302133.5</v>
      </c>
      <c r="AG11" s="18">
        <f t="shared" si="3"/>
        <v>1392592.5</v>
      </c>
      <c r="AH11" s="18">
        <f t="shared" ref="AH11:AK11" si="4">AH7*(1-20.65%)</f>
        <v>1433061</v>
      </c>
      <c r="AI11" s="18">
        <f t="shared" si="4"/>
        <v>1473529.5</v>
      </c>
      <c r="AJ11" s="18">
        <f t="shared" si="4"/>
        <v>1597315.5</v>
      </c>
      <c r="AK11" s="18">
        <f t="shared" si="4"/>
        <v>1637784</v>
      </c>
    </row>
    <row r="12" spans="1:37" x14ac:dyDescent="0.35">
      <c r="A12" s="5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5" t="s">
        <v>24</v>
      </c>
      <c r="B13" s="18">
        <f>B17+B26</f>
        <v>140250</v>
      </c>
      <c r="C13" s="18">
        <f t="shared" ref="C13:AG13" si="5">C17+C26</f>
        <v>90250</v>
      </c>
      <c r="D13" s="18">
        <f t="shared" si="5"/>
        <v>90250</v>
      </c>
      <c r="E13" s="18">
        <f t="shared" si="5"/>
        <v>90250</v>
      </c>
      <c r="F13" s="18">
        <f t="shared" si="5"/>
        <v>90250</v>
      </c>
      <c r="G13" s="18">
        <f t="shared" si="5"/>
        <v>90250</v>
      </c>
      <c r="H13" s="18">
        <f t="shared" si="5"/>
        <v>104500</v>
      </c>
      <c r="I13" s="18">
        <f t="shared" si="5"/>
        <v>219500</v>
      </c>
      <c r="J13" s="18">
        <f t="shared" si="5"/>
        <v>243750</v>
      </c>
      <c r="K13" s="18">
        <f t="shared" si="5"/>
        <v>286500</v>
      </c>
      <c r="L13" s="18">
        <f t="shared" si="5"/>
        <v>298750</v>
      </c>
      <c r="M13" s="18">
        <f t="shared" si="5"/>
        <v>398750</v>
      </c>
      <c r="N13" s="18">
        <f t="shared" si="5"/>
        <v>473575</v>
      </c>
      <c r="O13" s="18">
        <f t="shared" si="5"/>
        <v>494225</v>
      </c>
      <c r="P13" s="18">
        <f t="shared" si="5"/>
        <v>508975</v>
      </c>
      <c r="Q13" s="18">
        <f t="shared" si="5"/>
        <v>498975</v>
      </c>
      <c r="R13" s="18">
        <f t="shared" si="5"/>
        <v>498975</v>
      </c>
      <c r="S13" s="18">
        <f t="shared" si="5"/>
        <v>419725</v>
      </c>
      <c r="T13" s="18">
        <f t="shared" si="5"/>
        <v>383725</v>
      </c>
      <c r="U13" s="18">
        <f t="shared" si="5"/>
        <v>383725</v>
      </c>
      <c r="V13" s="18">
        <f t="shared" si="5"/>
        <v>496850</v>
      </c>
      <c r="W13" s="18">
        <f t="shared" si="5"/>
        <v>446850</v>
      </c>
      <c r="X13" s="18">
        <f t="shared" si="5"/>
        <v>446850</v>
      </c>
      <c r="Y13" s="18">
        <f t="shared" si="5"/>
        <v>465500</v>
      </c>
      <c r="Z13" s="18">
        <f t="shared" si="5"/>
        <v>498142.5</v>
      </c>
      <c r="AA13" s="18">
        <f>AA17+AA26</f>
        <v>488142.5</v>
      </c>
      <c r="AB13" s="18">
        <f t="shared" si="5"/>
        <v>488142.5</v>
      </c>
      <c r="AC13" s="18">
        <f t="shared" si="5"/>
        <v>574896.25</v>
      </c>
      <c r="AD13" s="18">
        <f t="shared" si="5"/>
        <v>534896.25</v>
      </c>
      <c r="AE13" s="18">
        <f t="shared" si="5"/>
        <v>534896.25</v>
      </c>
      <c r="AF13" s="18">
        <f t="shared" si="5"/>
        <v>558376.25</v>
      </c>
      <c r="AG13" s="18">
        <f t="shared" si="5"/>
        <v>548376.25</v>
      </c>
      <c r="AH13" s="18">
        <f t="shared" ref="AH13:AK13" si="6">AH17+AH26</f>
        <v>539306.25</v>
      </c>
      <c r="AI13" s="18">
        <f t="shared" si="6"/>
        <v>539306.25</v>
      </c>
      <c r="AJ13" s="18">
        <f t="shared" si="6"/>
        <v>539306.25</v>
      </c>
      <c r="AK13" s="18">
        <f t="shared" si="6"/>
        <v>539306.25</v>
      </c>
    </row>
    <row r="14" spans="1:37" x14ac:dyDescent="0.35">
      <c r="A14" s="24" t="s">
        <v>69</v>
      </c>
      <c r="B14" s="18">
        <f>SUM(B15)</f>
        <v>0</v>
      </c>
      <c r="C14" s="18">
        <f t="shared" ref="C14:AK14" si="7">SUM(C15)</f>
        <v>0</v>
      </c>
      <c r="D14" s="18">
        <f t="shared" si="7"/>
        <v>0</v>
      </c>
      <c r="E14" s="18">
        <f t="shared" si="7"/>
        <v>0</v>
      </c>
      <c r="F14" s="18">
        <f t="shared" si="7"/>
        <v>0</v>
      </c>
      <c r="G14" s="18">
        <f t="shared" si="7"/>
        <v>0</v>
      </c>
      <c r="H14" s="18">
        <f t="shared" si="7"/>
        <v>0</v>
      </c>
      <c r="I14" s="18">
        <f t="shared" si="7"/>
        <v>0</v>
      </c>
      <c r="J14" s="18">
        <f t="shared" si="7"/>
        <v>0</v>
      </c>
      <c r="K14" s="18">
        <f t="shared" si="7"/>
        <v>0</v>
      </c>
      <c r="L14" s="18">
        <f t="shared" si="7"/>
        <v>0</v>
      </c>
      <c r="M14" s="18">
        <f t="shared" si="7"/>
        <v>0</v>
      </c>
      <c r="N14" s="18">
        <f t="shared" si="7"/>
        <v>4500</v>
      </c>
      <c r="O14" s="18">
        <f t="shared" si="7"/>
        <v>13500</v>
      </c>
      <c r="P14" s="18">
        <f t="shared" si="7"/>
        <v>18000</v>
      </c>
      <c r="Q14" s="18">
        <f t="shared" si="7"/>
        <v>22500</v>
      </c>
      <c r="R14" s="18">
        <f t="shared" si="7"/>
        <v>31500</v>
      </c>
      <c r="S14" s="18">
        <f t="shared" si="7"/>
        <v>36000</v>
      </c>
      <c r="T14" s="18">
        <f t="shared" si="7"/>
        <v>40500</v>
      </c>
      <c r="U14" s="18">
        <f t="shared" si="7"/>
        <v>49500</v>
      </c>
      <c r="V14" s="18">
        <f t="shared" si="7"/>
        <v>60750</v>
      </c>
      <c r="W14" s="18">
        <f t="shared" si="7"/>
        <v>65250</v>
      </c>
      <c r="X14" s="18">
        <f t="shared" si="7"/>
        <v>69750</v>
      </c>
      <c r="Y14" s="18">
        <f t="shared" si="7"/>
        <v>85500</v>
      </c>
      <c r="Z14" s="18">
        <f t="shared" si="7"/>
        <v>101250</v>
      </c>
      <c r="AA14" s="18">
        <f t="shared" si="7"/>
        <v>117000</v>
      </c>
      <c r="AB14" s="18">
        <f t="shared" si="7"/>
        <v>137250</v>
      </c>
      <c r="AC14" s="18">
        <f t="shared" si="7"/>
        <v>148500</v>
      </c>
      <c r="AD14" s="18">
        <f t="shared" si="7"/>
        <v>159750</v>
      </c>
      <c r="AE14" s="18">
        <f t="shared" si="7"/>
        <v>166500</v>
      </c>
      <c r="AF14" s="18">
        <f t="shared" si="7"/>
        <v>177750</v>
      </c>
      <c r="AG14" s="18">
        <f t="shared" si="7"/>
        <v>189000</v>
      </c>
      <c r="AH14" s="18">
        <f t="shared" si="7"/>
        <v>195750</v>
      </c>
      <c r="AI14" s="18">
        <f t="shared" si="7"/>
        <v>202500</v>
      </c>
      <c r="AJ14" s="18">
        <f t="shared" si="7"/>
        <v>213750</v>
      </c>
      <c r="AK14" s="18">
        <f t="shared" si="7"/>
        <v>220500</v>
      </c>
    </row>
    <row r="15" spans="1:37" x14ac:dyDescent="0.35">
      <c r="A15" s="30" t="s">
        <v>70</v>
      </c>
      <c r="B15" s="20">
        <f>TabP_SaaS_nCli_CustosVarAWS!D32</f>
        <v>0</v>
      </c>
      <c r="C15" s="20">
        <f>TabP_SaaS_nCli_CustosVarAWS!E32</f>
        <v>0</v>
      </c>
      <c r="D15" s="20">
        <f>TabP_SaaS_nCli_CustosVarAWS!F32</f>
        <v>0</v>
      </c>
      <c r="E15" s="20">
        <f>TabP_SaaS_nCli_CustosVarAWS!G32</f>
        <v>0</v>
      </c>
      <c r="F15" s="20">
        <f>TabP_SaaS_nCli_CustosVarAWS!H32</f>
        <v>0</v>
      </c>
      <c r="G15" s="20">
        <f>TabP_SaaS_nCli_CustosVarAWS!I32</f>
        <v>0</v>
      </c>
      <c r="H15" s="20">
        <f>TabP_SaaS_nCli_CustosVarAWS!J32</f>
        <v>0</v>
      </c>
      <c r="I15" s="20">
        <f>TabP_SaaS_nCli_CustosVarAWS!K32</f>
        <v>0</v>
      </c>
      <c r="J15" s="20">
        <f>TabP_SaaS_nCli_CustosVarAWS!L32</f>
        <v>0</v>
      </c>
      <c r="K15" s="20">
        <f>TabP_SaaS_nCli_CustosVarAWS!M32</f>
        <v>0</v>
      </c>
      <c r="L15" s="20">
        <f>TabP_SaaS_nCli_CustosVarAWS!N32</f>
        <v>0</v>
      </c>
      <c r="M15" s="20">
        <f>TabP_SaaS_nCli_CustosVarAWS!O32</f>
        <v>0</v>
      </c>
      <c r="N15" s="20">
        <f>TabP_SaaS_nCli_CustosVarAWS!P32</f>
        <v>4500</v>
      </c>
      <c r="O15" s="20">
        <f>TabP_SaaS_nCli_CustosVarAWS!Q32</f>
        <v>13500</v>
      </c>
      <c r="P15" s="20">
        <f>TabP_SaaS_nCli_CustosVarAWS!R32</f>
        <v>18000</v>
      </c>
      <c r="Q15" s="20">
        <f>TabP_SaaS_nCli_CustosVarAWS!S32</f>
        <v>22500</v>
      </c>
      <c r="R15" s="20">
        <f>TabP_SaaS_nCli_CustosVarAWS!T32</f>
        <v>31500</v>
      </c>
      <c r="S15" s="20">
        <f>TabP_SaaS_nCli_CustosVarAWS!U32</f>
        <v>36000</v>
      </c>
      <c r="T15" s="20">
        <f>TabP_SaaS_nCli_CustosVarAWS!V32</f>
        <v>40500</v>
      </c>
      <c r="U15" s="20">
        <f>TabP_SaaS_nCli_CustosVarAWS!W32</f>
        <v>49500</v>
      </c>
      <c r="V15" s="20">
        <f>TabP_SaaS_nCli_CustosVarAWS!X32</f>
        <v>60750</v>
      </c>
      <c r="W15" s="20">
        <f>TabP_SaaS_nCli_CustosVarAWS!Y32</f>
        <v>65250</v>
      </c>
      <c r="X15" s="20">
        <f>TabP_SaaS_nCli_CustosVarAWS!Z32</f>
        <v>69750</v>
      </c>
      <c r="Y15" s="20">
        <f>TabP_SaaS_nCli_CustosVarAWS!AA32</f>
        <v>85500</v>
      </c>
      <c r="Z15" s="20">
        <f>TabP_SaaS_nCli_CustosVarAWS!AB32</f>
        <v>101250</v>
      </c>
      <c r="AA15" s="20">
        <f>TabP_SaaS_nCli_CustosVarAWS!AC32</f>
        <v>117000</v>
      </c>
      <c r="AB15" s="20">
        <f>TabP_SaaS_nCli_CustosVarAWS!AD32</f>
        <v>137250</v>
      </c>
      <c r="AC15" s="20">
        <f>TabP_SaaS_nCli_CustosVarAWS!AE32</f>
        <v>148500</v>
      </c>
      <c r="AD15" s="20">
        <f>TabP_SaaS_nCli_CustosVarAWS!AF32</f>
        <v>159750</v>
      </c>
      <c r="AE15" s="20">
        <f>TabP_SaaS_nCli_CustosVarAWS!AG32</f>
        <v>166500</v>
      </c>
      <c r="AF15" s="20">
        <f>TabP_SaaS_nCli_CustosVarAWS!AH32</f>
        <v>177750</v>
      </c>
      <c r="AG15" s="20">
        <f>TabP_SaaS_nCli_CustosVarAWS!AI32</f>
        <v>189000</v>
      </c>
      <c r="AH15" s="20">
        <f>TabP_SaaS_nCli_CustosVarAWS!AJ32</f>
        <v>195750</v>
      </c>
      <c r="AI15" s="20">
        <f>TabP_SaaS_nCli_CustosVarAWS!AK32</f>
        <v>202500</v>
      </c>
      <c r="AJ15" s="20">
        <f>TabP_SaaS_nCli_CustosVarAWS!AL32</f>
        <v>213750</v>
      </c>
      <c r="AK15" s="20">
        <f>TabP_SaaS_nCli_CustosVarAWS!AM32</f>
        <v>220500</v>
      </c>
    </row>
    <row r="16" spans="1:37" x14ac:dyDescent="0.35">
      <c r="A16" s="3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</row>
    <row r="17" spans="1:37" x14ac:dyDescent="0.35">
      <c r="A17" s="24" t="s">
        <v>33</v>
      </c>
      <c r="B17" s="18">
        <f t="shared" ref="B17:AG17" si="8">SUM(B18:B23)</f>
        <v>90250</v>
      </c>
      <c r="C17" s="18">
        <f t="shared" si="8"/>
        <v>90250</v>
      </c>
      <c r="D17" s="18">
        <f t="shared" si="8"/>
        <v>90250</v>
      </c>
      <c r="E17" s="18">
        <f t="shared" si="8"/>
        <v>90250</v>
      </c>
      <c r="F17" s="18">
        <f t="shared" si="8"/>
        <v>90250</v>
      </c>
      <c r="G17" s="18">
        <f t="shared" si="8"/>
        <v>90250</v>
      </c>
      <c r="H17" s="18">
        <f t="shared" si="8"/>
        <v>94500</v>
      </c>
      <c r="I17" s="18">
        <f t="shared" si="8"/>
        <v>219500</v>
      </c>
      <c r="J17" s="18">
        <f t="shared" si="8"/>
        <v>233750</v>
      </c>
      <c r="K17" s="18">
        <f t="shared" si="8"/>
        <v>256500</v>
      </c>
      <c r="L17" s="18">
        <f t="shared" si="8"/>
        <v>288750</v>
      </c>
      <c r="M17" s="18">
        <f t="shared" si="8"/>
        <v>338750</v>
      </c>
      <c r="N17" s="18">
        <f t="shared" si="8"/>
        <v>423575</v>
      </c>
      <c r="O17" s="18">
        <f t="shared" si="8"/>
        <v>464225</v>
      </c>
      <c r="P17" s="18">
        <f t="shared" si="8"/>
        <v>498975</v>
      </c>
      <c r="Q17" s="18">
        <f t="shared" si="8"/>
        <v>498975</v>
      </c>
      <c r="R17" s="18">
        <f t="shared" si="8"/>
        <v>498975</v>
      </c>
      <c r="S17" s="18">
        <f t="shared" si="8"/>
        <v>399725</v>
      </c>
      <c r="T17" s="18">
        <f t="shared" si="8"/>
        <v>383725</v>
      </c>
      <c r="U17" s="18">
        <f t="shared" si="8"/>
        <v>383725</v>
      </c>
      <c r="V17" s="18">
        <f t="shared" si="8"/>
        <v>446850</v>
      </c>
      <c r="W17" s="18">
        <f t="shared" si="8"/>
        <v>446850</v>
      </c>
      <c r="X17" s="18">
        <f t="shared" si="8"/>
        <v>446850</v>
      </c>
      <c r="Y17" s="18">
        <f t="shared" si="8"/>
        <v>455500</v>
      </c>
      <c r="Z17" s="18">
        <f t="shared" si="8"/>
        <v>488142.5</v>
      </c>
      <c r="AA17" s="18">
        <f t="shared" si="8"/>
        <v>488142.5</v>
      </c>
      <c r="AB17" s="18">
        <f t="shared" si="8"/>
        <v>488142.5</v>
      </c>
      <c r="AC17" s="18">
        <f t="shared" si="8"/>
        <v>534896.25</v>
      </c>
      <c r="AD17" s="18">
        <f t="shared" si="8"/>
        <v>534896.25</v>
      </c>
      <c r="AE17" s="18">
        <f t="shared" si="8"/>
        <v>534896.25</v>
      </c>
      <c r="AF17" s="18">
        <f t="shared" si="8"/>
        <v>548376.25</v>
      </c>
      <c r="AG17" s="18">
        <f t="shared" si="8"/>
        <v>548376.25</v>
      </c>
      <c r="AH17" s="18">
        <f t="shared" ref="AH17:AK17" si="9">SUM(AH18:AH23)</f>
        <v>539306.25</v>
      </c>
      <c r="AI17" s="18">
        <f t="shared" si="9"/>
        <v>539306.25</v>
      </c>
      <c r="AJ17" s="18">
        <f t="shared" si="9"/>
        <v>539306.25</v>
      </c>
      <c r="AK17" s="18">
        <f t="shared" si="9"/>
        <v>539306.25</v>
      </c>
    </row>
    <row r="18" spans="1:37" x14ac:dyDescent="0.35">
      <c r="A18" s="5" t="s">
        <v>20</v>
      </c>
      <c r="B18" s="19">
        <f>Estrut_Rec_Humanos!B5</f>
        <v>70000</v>
      </c>
      <c r="C18" s="19">
        <f>Estrut_Rec_Humanos!C5</f>
        <v>70000</v>
      </c>
      <c r="D18" s="19">
        <f>Estrut_Rec_Humanos!D5</f>
        <v>70000</v>
      </c>
      <c r="E18" s="19">
        <f>Estrut_Rec_Humanos!E5</f>
        <v>70000</v>
      </c>
      <c r="F18" s="19">
        <f>Estrut_Rec_Humanos!F5</f>
        <v>70000</v>
      </c>
      <c r="G18" s="19">
        <f>Estrut_Rec_Humanos!G5</f>
        <v>70000</v>
      </c>
      <c r="H18" s="19">
        <f>Estrut_Rec_Humanos!H5</f>
        <v>74000</v>
      </c>
      <c r="I18" s="19">
        <f>Estrut_Rec_Humanos!I5</f>
        <v>189000</v>
      </c>
      <c r="J18" s="19">
        <f>Estrut_Rec_Humanos!J5</f>
        <v>203000</v>
      </c>
      <c r="K18" s="19">
        <f>Estrut_Rec_Humanos!K5</f>
        <v>225000</v>
      </c>
      <c r="L18" s="19">
        <f>Estrut_Rec_Humanos!L5</f>
        <v>249000</v>
      </c>
      <c r="M18" s="19">
        <f>Estrut_Rec_Humanos!M5</f>
        <v>297500</v>
      </c>
      <c r="N18" s="19">
        <f>Estrut_Rec_Humanos!N5</f>
        <v>369075</v>
      </c>
      <c r="O18" s="19">
        <f>Estrut_Rec_Humanos!O5</f>
        <v>408975</v>
      </c>
      <c r="P18" s="19">
        <f>Estrut_Rec_Humanos!P5</f>
        <v>440475</v>
      </c>
      <c r="Q18" s="19">
        <f>Estrut_Rec_Humanos!Q5</f>
        <v>440475</v>
      </c>
      <c r="R18" s="19">
        <f>Estrut_Rec_Humanos!R5</f>
        <v>440475</v>
      </c>
      <c r="S18" s="19">
        <f>Estrut_Rec_Humanos!S5</f>
        <v>340725</v>
      </c>
      <c r="T18" s="19">
        <f>Estrut_Rec_Humanos!T5</f>
        <v>324975</v>
      </c>
      <c r="U18" s="19">
        <f>Estrut_Rec_Humanos!U5</f>
        <v>324975</v>
      </c>
      <c r="V18" s="19">
        <f>Estrut_Rec_Humanos!V5</f>
        <v>374850</v>
      </c>
      <c r="W18" s="19">
        <f>Estrut_Rec_Humanos!W5</f>
        <v>374850</v>
      </c>
      <c r="X18" s="19">
        <f>Estrut_Rec_Humanos!X5</f>
        <v>374850</v>
      </c>
      <c r="Y18" s="19">
        <f>Estrut_Rec_Humanos!Y5</f>
        <v>383250</v>
      </c>
      <c r="Z18" s="19">
        <f>Estrut_Rec_Humanos!Z5</f>
        <v>415642.5</v>
      </c>
      <c r="AA18" s="19">
        <f>Estrut_Rec_Humanos!AA5</f>
        <v>415642.5</v>
      </c>
      <c r="AB18" s="19">
        <f>Estrut_Rec_Humanos!AB5</f>
        <v>415642.5</v>
      </c>
      <c r="AC18" s="19">
        <f>Estrut_Rec_Humanos!AC5</f>
        <v>461396.25</v>
      </c>
      <c r="AD18" s="19">
        <f>Estrut_Rec_Humanos!AD5</f>
        <v>461396.25</v>
      </c>
      <c r="AE18" s="19">
        <f>Estrut_Rec_Humanos!AE5</f>
        <v>461396.25</v>
      </c>
      <c r="AF18" s="19">
        <f>Estrut_Rec_Humanos!AF5</f>
        <v>474626.25</v>
      </c>
      <c r="AG18" s="19">
        <f>Estrut_Rec_Humanos!AG5</f>
        <v>474626.25</v>
      </c>
      <c r="AH18" s="19">
        <f>Estrut_Rec_Humanos!AH5</f>
        <v>465806.25</v>
      </c>
      <c r="AI18" s="19">
        <f>Estrut_Rec_Humanos!AI5</f>
        <v>465806.25</v>
      </c>
      <c r="AJ18" s="19">
        <f>Estrut_Rec_Humanos!AJ5</f>
        <v>465806.25</v>
      </c>
      <c r="AK18" s="19">
        <f>Estrut_Rec_Humanos!AK5</f>
        <v>465806.25</v>
      </c>
    </row>
    <row r="19" spans="1:37" x14ac:dyDescent="0.35">
      <c r="A19" s="5" t="s">
        <v>35</v>
      </c>
      <c r="B19" s="19">
        <v>10000</v>
      </c>
      <c r="C19" s="19">
        <v>10000</v>
      </c>
      <c r="D19" s="19">
        <v>10000</v>
      </c>
      <c r="E19" s="19">
        <v>10000</v>
      </c>
      <c r="F19" s="19">
        <v>10000</v>
      </c>
      <c r="G19" s="19">
        <v>10000</v>
      </c>
      <c r="H19" s="19">
        <v>10000</v>
      </c>
      <c r="I19" s="19">
        <v>10000</v>
      </c>
      <c r="J19" s="19">
        <v>10000</v>
      </c>
      <c r="K19" s="19">
        <v>10000</v>
      </c>
      <c r="L19" s="19">
        <v>10000</v>
      </c>
      <c r="M19" s="19">
        <v>10000</v>
      </c>
      <c r="N19" s="19">
        <v>22000</v>
      </c>
      <c r="O19" s="19">
        <v>22000</v>
      </c>
      <c r="P19" s="19">
        <v>22000</v>
      </c>
      <c r="Q19" s="19">
        <v>22000</v>
      </c>
      <c r="R19" s="19">
        <v>22000</v>
      </c>
      <c r="S19" s="19">
        <v>22000</v>
      </c>
      <c r="T19" s="19">
        <v>22000</v>
      </c>
      <c r="U19" s="19">
        <v>22000</v>
      </c>
      <c r="V19" s="19">
        <v>24000</v>
      </c>
      <c r="W19" s="19">
        <v>24000</v>
      </c>
      <c r="X19" s="19">
        <v>24000</v>
      </c>
      <c r="Y19" s="19">
        <v>24000</v>
      </c>
      <c r="Z19" s="19">
        <v>24000</v>
      </c>
      <c r="AA19" s="19">
        <v>24000</v>
      </c>
      <c r="AB19" s="19">
        <v>24000</v>
      </c>
      <c r="AC19" s="19">
        <v>24000</v>
      </c>
      <c r="AD19" s="19">
        <v>24000</v>
      </c>
      <c r="AE19" s="19">
        <v>24000</v>
      </c>
      <c r="AF19" s="19">
        <v>24000</v>
      </c>
      <c r="AG19" s="19">
        <v>24000</v>
      </c>
      <c r="AH19" s="19">
        <v>24000</v>
      </c>
      <c r="AI19" s="19">
        <v>24000</v>
      </c>
      <c r="AJ19" s="19">
        <v>24000</v>
      </c>
      <c r="AK19" s="19">
        <v>24000</v>
      </c>
    </row>
    <row r="20" spans="1:37" x14ac:dyDescent="0.35">
      <c r="A20" s="5" t="s">
        <v>71</v>
      </c>
      <c r="B20" s="19">
        <v>2000</v>
      </c>
      <c r="C20" s="19">
        <v>2000</v>
      </c>
      <c r="D20" s="19">
        <v>2000</v>
      </c>
      <c r="E20" s="19">
        <v>2000</v>
      </c>
      <c r="F20" s="19">
        <v>2000</v>
      </c>
      <c r="G20" s="19">
        <v>2000</v>
      </c>
      <c r="H20" s="19">
        <v>2000</v>
      </c>
      <c r="I20" s="19">
        <v>12000</v>
      </c>
      <c r="J20" s="19">
        <v>12000</v>
      </c>
      <c r="K20" s="19">
        <v>12000</v>
      </c>
      <c r="L20" s="19">
        <v>20000</v>
      </c>
      <c r="M20" s="19">
        <v>20000</v>
      </c>
      <c r="N20" s="19">
        <v>20000</v>
      </c>
      <c r="O20" s="19">
        <v>20000</v>
      </c>
      <c r="P20" s="19">
        <v>20000</v>
      </c>
      <c r="Q20" s="19">
        <v>20000</v>
      </c>
      <c r="R20" s="19">
        <v>20000</v>
      </c>
      <c r="S20" s="19">
        <v>20000</v>
      </c>
      <c r="T20" s="19">
        <v>20000</v>
      </c>
      <c r="U20" s="19">
        <v>20000</v>
      </c>
      <c r="V20" s="19">
        <v>15000</v>
      </c>
      <c r="W20" s="19">
        <v>15000</v>
      </c>
      <c r="X20" s="19">
        <v>15000</v>
      </c>
      <c r="Y20" s="19">
        <v>15000</v>
      </c>
      <c r="Z20" s="19">
        <v>15000</v>
      </c>
      <c r="AA20" s="19">
        <v>15000</v>
      </c>
      <c r="AB20" s="19">
        <v>15000</v>
      </c>
      <c r="AC20" s="19">
        <v>15000</v>
      </c>
      <c r="AD20" s="19">
        <v>15000</v>
      </c>
      <c r="AE20" s="19">
        <v>15000</v>
      </c>
      <c r="AF20" s="19">
        <v>15000</v>
      </c>
      <c r="AG20" s="19">
        <v>15000</v>
      </c>
      <c r="AH20" s="19">
        <v>15000</v>
      </c>
      <c r="AI20" s="19">
        <v>15000</v>
      </c>
      <c r="AJ20" s="19">
        <v>15000</v>
      </c>
      <c r="AK20" s="19">
        <v>15000</v>
      </c>
    </row>
    <row r="21" spans="1:37" x14ac:dyDescent="0.35">
      <c r="A21" s="5" t="s">
        <v>72</v>
      </c>
      <c r="B21" s="19">
        <f>5000+(Estrut_Rec_Humanos!B25*250)</f>
        <v>6250</v>
      </c>
      <c r="C21" s="19">
        <f>5000+(Estrut_Rec_Humanos!C25*250)</f>
        <v>6250</v>
      </c>
      <c r="D21" s="19">
        <f>5000+(Estrut_Rec_Humanos!D25*250)</f>
        <v>6250</v>
      </c>
      <c r="E21" s="19">
        <f>5000+(Estrut_Rec_Humanos!E25*250)</f>
        <v>6250</v>
      </c>
      <c r="F21" s="19">
        <f>5000+(Estrut_Rec_Humanos!F25*250)</f>
        <v>6250</v>
      </c>
      <c r="G21" s="19">
        <f>5000+(Estrut_Rec_Humanos!G25*250)</f>
        <v>6250</v>
      </c>
      <c r="H21" s="19">
        <f>5000+(Estrut_Rec_Humanos!H25*250)</f>
        <v>6500</v>
      </c>
      <c r="I21" s="19">
        <f>5000+(Estrut_Rec_Humanos!I25*250)</f>
        <v>6500</v>
      </c>
      <c r="J21" s="19">
        <f>5000+(Estrut_Rec_Humanos!J25*250)</f>
        <v>6750</v>
      </c>
      <c r="K21" s="19">
        <f>5000+(Estrut_Rec_Humanos!K25*250)</f>
        <v>7500</v>
      </c>
      <c r="L21" s="19">
        <f>5000+(Estrut_Rec_Humanos!L25*250)</f>
        <v>7750</v>
      </c>
      <c r="M21" s="19">
        <f>5000+(Estrut_Rec_Humanos!M25*250)</f>
        <v>9250</v>
      </c>
      <c r="N21" s="19">
        <f>5000+(Estrut_Rec_Humanos!N25*250)</f>
        <v>10500</v>
      </c>
      <c r="O21" s="19">
        <f>5000+(Estrut_Rec_Humanos!O25*250)</f>
        <v>11250</v>
      </c>
      <c r="P21" s="19">
        <f>5000+(Estrut_Rec_Humanos!P25*250)</f>
        <v>11500</v>
      </c>
      <c r="Q21" s="19">
        <f>5000+(Estrut_Rec_Humanos!Q25*250)</f>
        <v>11500</v>
      </c>
      <c r="R21" s="19">
        <f>5000+(Estrut_Rec_Humanos!R25*250)</f>
        <v>11500</v>
      </c>
      <c r="S21" s="19">
        <f>5000+(Estrut_Rec_Humanos!S25*250)</f>
        <v>12000</v>
      </c>
      <c r="T21" s="19">
        <f>5000+(Estrut_Rec_Humanos!T25*250)</f>
        <v>11750</v>
      </c>
      <c r="U21" s="19">
        <f>5000+(Estrut_Rec_Humanos!U25*250)</f>
        <v>11750</v>
      </c>
      <c r="V21" s="19">
        <f>5000+(Estrut_Rec_Humanos!V25*250)</f>
        <v>13000</v>
      </c>
      <c r="W21" s="19">
        <f>5000+(Estrut_Rec_Humanos!W25*250)</f>
        <v>13000</v>
      </c>
      <c r="X21" s="19">
        <f>5000+(Estrut_Rec_Humanos!X25*250)</f>
        <v>13000</v>
      </c>
      <c r="Y21" s="19">
        <f>5000+(Estrut_Rec_Humanos!Y25*250)</f>
        <v>13250</v>
      </c>
      <c r="Z21" s="19">
        <f>5000+(Estrut_Rec_Humanos!Z25*250)</f>
        <v>13500</v>
      </c>
      <c r="AA21" s="19">
        <f>5000+(Estrut_Rec_Humanos!AA25*250)</f>
        <v>13500</v>
      </c>
      <c r="AB21" s="19">
        <f>5000+(Estrut_Rec_Humanos!AB25*250)</f>
        <v>13500</v>
      </c>
      <c r="AC21" s="19">
        <f>5000+(Estrut_Rec_Humanos!AC25*250)</f>
        <v>14500</v>
      </c>
      <c r="AD21" s="19">
        <f>5000+(Estrut_Rec_Humanos!AD25*250)</f>
        <v>14500</v>
      </c>
      <c r="AE21" s="19">
        <f>5000+(Estrut_Rec_Humanos!AE25*250)</f>
        <v>14500</v>
      </c>
      <c r="AF21" s="19">
        <f>5000+(Estrut_Rec_Humanos!AF25*250)</f>
        <v>14750</v>
      </c>
      <c r="AG21" s="19">
        <f>5000+(Estrut_Rec_Humanos!AG25*250)</f>
        <v>14750</v>
      </c>
      <c r="AH21" s="19">
        <f>5000+(Estrut_Rec_Humanos!AH25*250)</f>
        <v>14500</v>
      </c>
      <c r="AI21" s="19">
        <f>5000+(Estrut_Rec_Humanos!AI25*250)</f>
        <v>14500</v>
      </c>
      <c r="AJ21" s="19">
        <f>5000+(Estrut_Rec_Humanos!AJ25*250)</f>
        <v>14500</v>
      </c>
      <c r="AK21" s="19">
        <f>5000+(Estrut_Rec_Humanos!AK25*250)</f>
        <v>14500</v>
      </c>
    </row>
    <row r="22" spans="1:37" x14ac:dyDescent="0.35">
      <c r="A22" s="5" t="s">
        <v>36</v>
      </c>
      <c r="B22" s="19">
        <v>2000</v>
      </c>
      <c r="C22" s="19">
        <v>2000</v>
      </c>
      <c r="D22" s="19">
        <v>2000</v>
      </c>
      <c r="E22" s="19">
        <v>2000</v>
      </c>
      <c r="F22" s="19">
        <v>2000</v>
      </c>
      <c r="G22" s="19">
        <v>2000</v>
      </c>
      <c r="H22" s="19">
        <v>2000</v>
      </c>
      <c r="I22" s="19">
        <v>2000</v>
      </c>
      <c r="J22" s="19">
        <v>2000</v>
      </c>
      <c r="K22" s="19">
        <v>2000</v>
      </c>
      <c r="L22" s="19">
        <v>2000</v>
      </c>
      <c r="M22" s="19">
        <v>2000</v>
      </c>
      <c r="N22" s="19">
        <v>2000</v>
      </c>
      <c r="O22" s="19">
        <v>2000</v>
      </c>
      <c r="P22" s="19">
        <v>5000</v>
      </c>
      <c r="Q22" s="19">
        <v>5000</v>
      </c>
      <c r="R22" s="19">
        <v>5000</v>
      </c>
      <c r="S22" s="19">
        <v>5000</v>
      </c>
      <c r="T22" s="19">
        <v>5000</v>
      </c>
      <c r="U22" s="19">
        <v>5000</v>
      </c>
      <c r="V22" s="19">
        <v>10000</v>
      </c>
      <c r="W22" s="19">
        <v>10000</v>
      </c>
      <c r="X22" s="19">
        <v>10000</v>
      </c>
      <c r="Y22" s="19">
        <v>10000</v>
      </c>
      <c r="Z22" s="19">
        <v>10000</v>
      </c>
      <c r="AA22" s="19">
        <v>10000</v>
      </c>
      <c r="AB22" s="19">
        <v>10000</v>
      </c>
      <c r="AC22" s="19">
        <v>10000</v>
      </c>
      <c r="AD22" s="19">
        <v>10000</v>
      </c>
      <c r="AE22" s="19">
        <v>10000</v>
      </c>
      <c r="AF22" s="19">
        <v>10000</v>
      </c>
      <c r="AG22" s="19">
        <v>10000</v>
      </c>
      <c r="AH22" s="19">
        <v>10000</v>
      </c>
      <c r="AI22" s="19">
        <v>10000</v>
      </c>
      <c r="AJ22" s="19">
        <v>10000</v>
      </c>
      <c r="AK22" s="19">
        <v>10000</v>
      </c>
    </row>
    <row r="23" spans="1:37" x14ac:dyDescent="0.35">
      <c r="A23" s="17" t="s">
        <v>37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10000</v>
      </c>
      <c r="W23" s="20">
        <v>10000</v>
      </c>
      <c r="X23" s="20">
        <v>10000</v>
      </c>
      <c r="Y23" s="20">
        <v>10000</v>
      </c>
      <c r="Z23" s="20">
        <v>10000</v>
      </c>
      <c r="AA23" s="20">
        <v>10000</v>
      </c>
      <c r="AB23" s="20">
        <v>10000</v>
      </c>
      <c r="AC23" s="20">
        <v>10000</v>
      </c>
      <c r="AD23" s="20">
        <v>10000</v>
      </c>
      <c r="AE23" s="20">
        <v>10000</v>
      </c>
      <c r="AF23" s="20">
        <v>10000</v>
      </c>
      <c r="AG23" s="20">
        <v>10000</v>
      </c>
      <c r="AH23" s="20">
        <v>10000</v>
      </c>
      <c r="AI23" s="20">
        <v>10000</v>
      </c>
      <c r="AJ23" s="20">
        <v>10000</v>
      </c>
      <c r="AK23" s="20">
        <v>10000</v>
      </c>
    </row>
    <row r="24" spans="1:37" x14ac:dyDescent="0.3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24" t="s">
        <v>38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x14ac:dyDescent="0.35">
      <c r="A26" s="30" t="s">
        <v>39</v>
      </c>
      <c r="B26" s="18">
        <f>Estrut_Rec_Humanos!B65*10000</f>
        <v>50000</v>
      </c>
      <c r="C26" s="18">
        <f>Estrut_Rec_Humanos!C65*10000</f>
        <v>0</v>
      </c>
      <c r="D26" s="18">
        <f>Estrut_Rec_Humanos!D65*10000</f>
        <v>0</v>
      </c>
      <c r="E26" s="18">
        <f>Estrut_Rec_Humanos!E65*10000</f>
        <v>0</v>
      </c>
      <c r="F26" s="18">
        <f>Estrut_Rec_Humanos!F65*10000</f>
        <v>0</v>
      </c>
      <c r="G26" s="18">
        <f>Estrut_Rec_Humanos!G65*10000</f>
        <v>0</v>
      </c>
      <c r="H26" s="18">
        <f>Estrut_Rec_Humanos!H65*10000</f>
        <v>10000</v>
      </c>
      <c r="I26" s="18">
        <f>Estrut_Rec_Humanos!I65*10000</f>
        <v>0</v>
      </c>
      <c r="J26" s="18">
        <f>Estrut_Rec_Humanos!J65*10000</f>
        <v>10000</v>
      </c>
      <c r="K26" s="18">
        <f>Estrut_Rec_Humanos!K65*10000</f>
        <v>30000</v>
      </c>
      <c r="L26" s="18">
        <f>Estrut_Rec_Humanos!L65*10000</f>
        <v>10000</v>
      </c>
      <c r="M26" s="18">
        <f>Estrut_Rec_Humanos!M65*10000</f>
        <v>60000</v>
      </c>
      <c r="N26" s="18">
        <f>Estrut_Rec_Humanos!N65*10000</f>
        <v>50000</v>
      </c>
      <c r="O26" s="18">
        <f>Estrut_Rec_Humanos!O65*10000</f>
        <v>30000</v>
      </c>
      <c r="P26" s="18">
        <f>Estrut_Rec_Humanos!P65*10000</f>
        <v>10000</v>
      </c>
      <c r="Q26" s="18">
        <f>Estrut_Rec_Humanos!Q65*10000</f>
        <v>0</v>
      </c>
      <c r="R26" s="18">
        <f>Estrut_Rec_Humanos!R65*10000</f>
        <v>0</v>
      </c>
      <c r="S26" s="18">
        <f>Estrut_Rec_Humanos!S65*10000</f>
        <v>20000</v>
      </c>
      <c r="T26" s="18">
        <f>Estrut_Rec_Humanos!T65*10000</f>
        <v>0</v>
      </c>
      <c r="U26" s="18">
        <f>Estrut_Rec_Humanos!U65*10000</f>
        <v>0</v>
      </c>
      <c r="V26" s="18">
        <f>Estrut_Rec_Humanos!V65*10000</f>
        <v>50000</v>
      </c>
      <c r="W26" s="18">
        <f>Estrut_Rec_Humanos!W65*10000</f>
        <v>0</v>
      </c>
      <c r="X26" s="18">
        <f>Estrut_Rec_Humanos!X65*10000</f>
        <v>0</v>
      </c>
      <c r="Y26" s="18">
        <f>Estrut_Rec_Humanos!Y65*10000</f>
        <v>10000</v>
      </c>
      <c r="Z26" s="18">
        <f>Estrut_Rec_Humanos!Z65*10000</f>
        <v>10000</v>
      </c>
      <c r="AA26" s="18">
        <f>Estrut_Rec_Humanos!AA65*10000</f>
        <v>0</v>
      </c>
      <c r="AB26" s="18">
        <f>Estrut_Rec_Humanos!AB65*10000</f>
        <v>0</v>
      </c>
      <c r="AC26" s="18">
        <f>Estrut_Rec_Humanos!AC65*10000</f>
        <v>40000</v>
      </c>
      <c r="AD26" s="18">
        <f>Estrut_Rec_Humanos!AD65*10000</f>
        <v>0</v>
      </c>
      <c r="AE26" s="18">
        <f>Estrut_Rec_Humanos!AE65*10000</f>
        <v>0</v>
      </c>
      <c r="AF26" s="18">
        <f>Estrut_Rec_Humanos!AF65*10000</f>
        <v>10000</v>
      </c>
      <c r="AG26" s="18">
        <f>Estrut_Rec_Humanos!AG65*10000</f>
        <v>0</v>
      </c>
      <c r="AH26" s="18">
        <f>Estrut_Rec_Humanos!AH65*10000</f>
        <v>0</v>
      </c>
      <c r="AI26" s="18">
        <f>Estrut_Rec_Humanos!AI65*10000</f>
        <v>0</v>
      </c>
      <c r="AJ26" s="18">
        <f>Estrut_Rec_Humanos!AJ65*10000</f>
        <v>0</v>
      </c>
      <c r="AK26" s="18">
        <f>Estrut_Rec_Humanos!AK65*10000</f>
        <v>0</v>
      </c>
    </row>
    <row r="28" spans="1:37" s="19" customFormat="1" x14ac:dyDescent="0.35">
      <c r="A28" s="23" t="s">
        <v>109</v>
      </c>
      <c r="B28" s="18">
        <v>200000</v>
      </c>
      <c r="C28" s="18">
        <v>200000</v>
      </c>
      <c r="D28" s="18">
        <v>200000</v>
      </c>
      <c r="E28" s="18">
        <v>200000</v>
      </c>
      <c r="F28" s="18">
        <v>200000</v>
      </c>
      <c r="G28" s="18">
        <v>200000</v>
      </c>
      <c r="H28" s="18">
        <v>200000</v>
      </c>
      <c r="I28" s="18">
        <v>200000</v>
      </c>
      <c r="J28" s="18">
        <v>200000</v>
      </c>
      <c r="K28" s="18">
        <v>200000</v>
      </c>
      <c r="L28" s="18">
        <v>200000</v>
      </c>
      <c r="M28" s="18">
        <v>200000</v>
      </c>
      <c r="N28" s="18">
        <v>200000</v>
      </c>
      <c r="O28" s="18">
        <v>200000</v>
      </c>
      <c r="P28" s="18">
        <v>200000</v>
      </c>
      <c r="Q28" s="18">
        <v>200000</v>
      </c>
      <c r="R28" s="18">
        <v>200000</v>
      </c>
      <c r="S28" s="18">
        <v>200000</v>
      </c>
      <c r="T28" s="18">
        <v>200000</v>
      </c>
      <c r="U28" s="18">
        <v>200000</v>
      </c>
      <c r="V28" s="18">
        <v>200000</v>
      </c>
      <c r="W28" s="18">
        <v>200000</v>
      </c>
      <c r="X28" s="18">
        <v>200000</v>
      </c>
      <c r="Y28" s="18">
        <v>200000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CFBF-5AC0-43A4-BC7E-214FF48AF433}">
  <dimension ref="A1:AN41"/>
  <sheetViews>
    <sheetView workbookViewId="0">
      <pane xSplit="3" ySplit="3" topLeftCell="AB36" activePane="bottomRight" state="frozen"/>
      <selection pane="topRight" activeCell="D1" sqref="D1"/>
      <selection pane="bottomLeft" activeCell="A4" sqref="A4"/>
      <selection pane="bottomRight" activeCell="A5" sqref="A5"/>
    </sheetView>
  </sheetViews>
  <sheetFormatPr defaultRowHeight="14.5" x14ac:dyDescent="0.35"/>
  <cols>
    <col min="1" max="1" width="16.453125" customWidth="1"/>
    <col min="2" max="2" width="15.90625" customWidth="1"/>
    <col min="3" max="3" width="13.26953125" customWidth="1"/>
    <col min="4" max="4" width="11.1796875" customWidth="1"/>
  </cols>
  <sheetData>
    <row r="1" spans="1:39" ht="66" customHeight="1" x14ac:dyDescent="0.35">
      <c r="A1" t="s">
        <v>96</v>
      </c>
      <c r="D1" s="7" t="s">
        <v>102</v>
      </c>
      <c r="E1" s="7"/>
      <c r="F1" s="7"/>
      <c r="G1" s="7"/>
      <c r="H1" s="7"/>
      <c r="I1" s="7"/>
      <c r="J1" s="7"/>
      <c r="K1" s="7" t="s">
        <v>103</v>
      </c>
      <c r="L1" s="7" t="s">
        <v>104</v>
      </c>
      <c r="M1" s="7" t="s">
        <v>105</v>
      </c>
      <c r="N1" s="7"/>
      <c r="O1" s="7" t="s">
        <v>106</v>
      </c>
      <c r="P1" s="7" t="s">
        <v>107</v>
      </c>
      <c r="R1" s="7"/>
      <c r="S1" s="7"/>
      <c r="T1" s="7" t="s">
        <v>108</v>
      </c>
      <c r="U1" s="7"/>
      <c r="V1" s="7"/>
      <c r="W1" s="7"/>
      <c r="X1" s="7" t="s">
        <v>34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x14ac:dyDescent="0.35">
      <c r="D2">
        <f>YEAR(D3)</f>
        <v>2025</v>
      </c>
      <c r="E2">
        <f t="shared" ref="E2:AM2" si="0">YEAR(E3)</f>
        <v>2025</v>
      </c>
      <c r="F2">
        <f t="shared" si="0"/>
        <v>2025</v>
      </c>
      <c r="G2">
        <f t="shared" si="0"/>
        <v>2025</v>
      </c>
      <c r="H2">
        <f t="shared" si="0"/>
        <v>2025</v>
      </c>
      <c r="I2">
        <f t="shared" si="0"/>
        <v>2025</v>
      </c>
      <c r="J2">
        <f t="shared" si="0"/>
        <v>2025</v>
      </c>
      <c r="K2">
        <f t="shared" si="0"/>
        <v>2025</v>
      </c>
      <c r="L2">
        <f t="shared" si="0"/>
        <v>2025</v>
      </c>
      <c r="M2">
        <f t="shared" si="0"/>
        <v>2025</v>
      </c>
      <c r="N2">
        <f t="shared" si="0"/>
        <v>2025</v>
      </c>
      <c r="O2">
        <f t="shared" si="0"/>
        <v>2025</v>
      </c>
      <c r="P2">
        <f t="shared" si="0"/>
        <v>2026</v>
      </c>
      <c r="Q2">
        <f t="shared" si="0"/>
        <v>2026</v>
      </c>
      <c r="R2">
        <f t="shared" si="0"/>
        <v>2026</v>
      </c>
      <c r="S2">
        <f t="shared" si="0"/>
        <v>2026</v>
      </c>
      <c r="T2">
        <f t="shared" si="0"/>
        <v>2026</v>
      </c>
      <c r="U2">
        <f t="shared" si="0"/>
        <v>2026</v>
      </c>
      <c r="V2">
        <f t="shared" si="0"/>
        <v>2026</v>
      </c>
      <c r="W2">
        <f t="shared" si="0"/>
        <v>2026</v>
      </c>
      <c r="X2">
        <f t="shared" si="0"/>
        <v>2026</v>
      </c>
      <c r="Y2">
        <f t="shared" si="0"/>
        <v>2026</v>
      </c>
      <c r="Z2">
        <f t="shared" si="0"/>
        <v>2026</v>
      </c>
      <c r="AA2">
        <f t="shared" si="0"/>
        <v>2026</v>
      </c>
      <c r="AB2">
        <f t="shared" si="0"/>
        <v>2027</v>
      </c>
      <c r="AC2">
        <f t="shared" si="0"/>
        <v>2027</v>
      </c>
      <c r="AD2">
        <f t="shared" si="0"/>
        <v>2027</v>
      </c>
      <c r="AE2">
        <f t="shared" si="0"/>
        <v>2027</v>
      </c>
      <c r="AF2">
        <f t="shared" si="0"/>
        <v>2027</v>
      </c>
      <c r="AG2">
        <f t="shared" si="0"/>
        <v>2027</v>
      </c>
      <c r="AH2">
        <f t="shared" si="0"/>
        <v>2027</v>
      </c>
      <c r="AI2">
        <f t="shared" si="0"/>
        <v>2027</v>
      </c>
      <c r="AJ2">
        <f t="shared" si="0"/>
        <v>2027</v>
      </c>
      <c r="AK2">
        <f t="shared" si="0"/>
        <v>2027</v>
      </c>
      <c r="AL2">
        <f t="shared" si="0"/>
        <v>2027</v>
      </c>
      <c r="AM2">
        <f t="shared" si="0"/>
        <v>2027</v>
      </c>
    </row>
    <row r="3" spans="1:39" ht="43.5" x14ac:dyDescent="0.35">
      <c r="A3" s="7" t="s">
        <v>51</v>
      </c>
      <c r="B3" s="7" t="s">
        <v>93</v>
      </c>
      <c r="C3" s="7" t="s">
        <v>52</v>
      </c>
      <c r="D3" s="2">
        <v>45658</v>
      </c>
      <c r="E3" s="2">
        <v>45689</v>
      </c>
      <c r="F3" s="2">
        <v>45717</v>
      </c>
      <c r="G3" s="2">
        <v>45748</v>
      </c>
      <c r="H3" s="2">
        <v>45778</v>
      </c>
      <c r="I3" s="2">
        <v>45809</v>
      </c>
      <c r="J3" s="2">
        <v>45839</v>
      </c>
      <c r="K3" s="2">
        <v>45870</v>
      </c>
      <c r="L3" s="2">
        <v>45901</v>
      </c>
      <c r="M3" s="2">
        <v>45931</v>
      </c>
      <c r="N3" s="2">
        <v>45962</v>
      </c>
      <c r="O3" s="2">
        <v>45992</v>
      </c>
      <c r="P3" s="2">
        <v>46023</v>
      </c>
      <c r="Q3" s="2">
        <v>46054</v>
      </c>
      <c r="R3" s="2">
        <v>46082</v>
      </c>
      <c r="S3" s="2">
        <v>46113</v>
      </c>
      <c r="T3" s="2">
        <v>46143</v>
      </c>
      <c r="U3" s="2">
        <v>46174</v>
      </c>
      <c r="V3" s="2">
        <v>46204</v>
      </c>
      <c r="W3" s="2">
        <v>46235</v>
      </c>
      <c r="X3" s="2">
        <v>46266</v>
      </c>
      <c r="Y3" s="2">
        <v>46296</v>
      </c>
      <c r="Z3" s="2">
        <v>46327</v>
      </c>
      <c r="AA3" s="2">
        <v>46357</v>
      </c>
      <c r="AB3" s="2">
        <v>46388</v>
      </c>
      <c r="AC3" s="2">
        <v>46419</v>
      </c>
      <c r="AD3" s="2">
        <v>46447</v>
      </c>
      <c r="AE3" s="2">
        <v>46478</v>
      </c>
      <c r="AF3" s="2">
        <v>46508</v>
      </c>
      <c r="AG3" s="2">
        <v>46539</v>
      </c>
      <c r="AH3" s="2">
        <v>46569</v>
      </c>
      <c r="AI3" s="2">
        <v>46600</v>
      </c>
      <c r="AJ3" s="2">
        <v>46631</v>
      </c>
      <c r="AK3" s="2">
        <v>46661</v>
      </c>
      <c r="AL3" s="2">
        <v>46692</v>
      </c>
      <c r="AM3" s="2">
        <v>46722</v>
      </c>
    </row>
    <row r="4" spans="1:39" s="34" customFormat="1" ht="16.5" customHeight="1" x14ac:dyDescent="0.35">
      <c r="A4" s="37" t="s">
        <v>95</v>
      </c>
      <c r="B4" s="34" t="s">
        <v>88</v>
      </c>
      <c r="C4" s="33"/>
      <c r="D4" s="36"/>
    </row>
    <row r="5" spans="1:39" x14ac:dyDescent="0.35">
      <c r="A5" s="14" t="s">
        <v>8</v>
      </c>
      <c r="B5" s="10"/>
      <c r="C5" s="10"/>
      <c r="D5" s="10">
        <f>SUM(D6:D12)</f>
        <v>0</v>
      </c>
      <c r="E5" s="10">
        <f t="shared" ref="E5:AI5" si="1">SUM(E6:E12)</f>
        <v>0</v>
      </c>
      <c r="F5" s="10">
        <f t="shared" si="1"/>
        <v>0</v>
      </c>
      <c r="G5" s="10">
        <f t="shared" si="1"/>
        <v>0</v>
      </c>
      <c r="H5" s="10">
        <f t="shared" si="1"/>
        <v>0</v>
      </c>
      <c r="I5" s="10">
        <f t="shared" si="1"/>
        <v>0</v>
      </c>
      <c r="J5" s="10">
        <f t="shared" si="1"/>
        <v>0</v>
      </c>
      <c r="K5" s="10">
        <f t="shared" si="1"/>
        <v>0</v>
      </c>
      <c r="L5" s="10">
        <f t="shared" si="1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1</v>
      </c>
      <c r="Q5" s="10">
        <f t="shared" si="1"/>
        <v>2</v>
      </c>
      <c r="R5" s="10">
        <f t="shared" si="1"/>
        <v>3</v>
      </c>
      <c r="S5" s="10">
        <f t="shared" si="1"/>
        <v>4</v>
      </c>
      <c r="T5" s="10">
        <f t="shared" si="1"/>
        <v>6</v>
      </c>
      <c r="U5" s="10">
        <f t="shared" si="1"/>
        <v>7</v>
      </c>
      <c r="V5" s="10">
        <f t="shared" si="1"/>
        <v>8</v>
      </c>
      <c r="W5" s="10">
        <f t="shared" si="1"/>
        <v>9</v>
      </c>
      <c r="X5" s="10">
        <f t="shared" si="1"/>
        <v>11</v>
      </c>
      <c r="Y5" s="10">
        <f t="shared" si="1"/>
        <v>12</v>
      </c>
      <c r="Z5" s="10">
        <f t="shared" si="1"/>
        <v>13</v>
      </c>
      <c r="AA5" s="10">
        <f t="shared" si="1"/>
        <v>15</v>
      </c>
      <c r="AB5" s="10">
        <f t="shared" si="1"/>
        <v>18</v>
      </c>
      <c r="AC5" s="10">
        <f t="shared" si="1"/>
        <v>21</v>
      </c>
      <c r="AD5" s="10">
        <f t="shared" si="1"/>
        <v>24</v>
      </c>
      <c r="AE5" s="10">
        <f t="shared" si="1"/>
        <v>26</v>
      </c>
      <c r="AF5" s="10">
        <f t="shared" si="1"/>
        <v>27</v>
      </c>
      <c r="AG5" s="10">
        <f t="shared" si="1"/>
        <v>28</v>
      </c>
      <c r="AH5" s="10">
        <f t="shared" si="1"/>
        <v>29</v>
      </c>
      <c r="AI5" s="10">
        <f t="shared" si="1"/>
        <v>30</v>
      </c>
      <c r="AJ5" s="10">
        <f t="shared" ref="AJ5:AM5" si="2">SUM(AJ6:AJ12)</f>
        <v>31</v>
      </c>
      <c r="AK5" s="10">
        <f t="shared" si="2"/>
        <v>32</v>
      </c>
      <c r="AL5" s="10">
        <f t="shared" si="2"/>
        <v>33</v>
      </c>
      <c r="AM5" s="10">
        <f t="shared" si="2"/>
        <v>34</v>
      </c>
    </row>
    <row r="6" spans="1:39" x14ac:dyDescent="0.35">
      <c r="A6" t="s">
        <v>44</v>
      </c>
      <c r="B6" t="s">
        <v>11</v>
      </c>
      <c r="C6" s="19">
        <v>36000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3</v>
      </c>
      <c r="S6">
        <v>4</v>
      </c>
      <c r="T6">
        <v>6</v>
      </c>
      <c r="U6">
        <v>7</v>
      </c>
      <c r="V6">
        <v>8</v>
      </c>
      <c r="W6">
        <v>9</v>
      </c>
      <c r="X6">
        <v>10</v>
      </c>
      <c r="Y6">
        <v>11</v>
      </c>
      <c r="Z6">
        <v>12</v>
      </c>
      <c r="AA6">
        <v>13</v>
      </c>
      <c r="AB6">
        <v>15</v>
      </c>
      <c r="AC6">
        <v>17</v>
      </c>
      <c r="AD6">
        <v>19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</row>
    <row r="7" spans="1:39" x14ac:dyDescent="0.35">
      <c r="A7" t="s">
        <v>45</v>
      </c>
      <c r="B7" t="s">
        <v>17</v>
      </c>
      <c r="C7" s="19">
        <v>51000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2</v>
      </c>
      <c r="AB7">
        <v>3</v>
      </c>
      <c r="AC7">
        <v>4</v>
      </c>
      <c r="AD7">
        <v>5</v>
      </c>
      <c r="AE7">
        <v>6</v>
      </c>
      <c r="AF7">
        <v>7</v>
      </c>
      <c r="AG7">
        <v>8</v>
      </c>
      <c r="AH7">
        <v>9</v>
      </c>
      <c r="AI7">
        <v>10</v>
      </c>
      <c r="AJ7">
        <v>11</v>
      </c>
      <c r="AK7">
        <v>12</v>
      </c>
      <c r="AL7">
        <v>13</v>
      </c>
      <c r="AM7">
        <v>14</v>
      </c>
    </row>
    <row r="8" spans="1:39" x14ac:dyDescent="0.35">
      <c r="A8" t="s">
        <v>46</v>
      </c>
      <c r="B8" t="s">
        <v>12</v>
      </c>
      <c r="C8" s="19">
        <v>63000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47</v>
      </c>
      <c r="B9" t="s">
        <v>13</v>
      </c>
      <c r="C9" s="19">
        <v>105000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48</v>
      </c>
      <c r="B10" t="s">
        <v>14</v>
      </c>
      <c r="C10" s="19">
        <v>174000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49</v>
      </c>
      <c r="B11" t="s">
        <v>15</v>
      </c>
      <c r="C11" s="19">
        <v>222000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50</v>
      </c>
      <c r="B12" t="s">
        <v>16</v>
      </c>
      <c r="C12" s="35">
        <v>333000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5">
      <c r="C13" s="19"/>
    </row>
    <row r="14" spans="1:39" x14ac:dyDescent="0.35">
      <c r="A14" s="15" t="s">
        <v>9</v>
      </c>
      <c r="B14" s="12"/>
      <c r="C14" s="18"/>
      <c r="D14" s="12">
        <f>SUM(D15:D21)</f>
        <v>0</v>
      </c>
      <c r="E14" s="12">
        <f t="shared" ref="E14" si="3">SUM(E15:E21)</f>
        <v>0</v>
      </c>
      <c r="F14" s="12">
        <f t="shared" ref="F14" si="4">SUM(F15:F21)</f>
        <v>0</v>
      </c>
      <c r="G14" s="12">
        <f t="shared" ref="G14" si="5">SUM(G15:G21)</f>
        <v>0</v>
      </c>
      <c r="H14" s="12">
        <f t="shared" ref="H14" si="6">SUM(H15:H21)</f>
        <v>0</v>
      </c>
      <c r="I14" s="12">
        <f t="shared" ref="I14" si="7">SUM(I15:I21)</f>
        <v>0</v>
      </c>
      <c r="J14" s="12">
        <f t="shared" ref="J14" si="8">SUM(J15:J21)</f>
        <v>0</v>
      </c>
      <c r="K14" s="12">
        <f t="shared" ref="K14" si="9">SUM(K15:K21)</f>
        <v>0</v>
      </c>
      <c r="L14" s="12">
        <f t="shared" ref="L14" si="10">SUM(L15:L21)</f>
        <v>0</v>
      </c>
      <c r="M14" s="12">
        <f t="shared" ref="M14" si="11">SUM(M15:M21)</f>
        <v>0</v>
      </c>
      <c r="N14" s="12">
        <f t="shared" ref="N14" si="12">SUM(N15:N21)</f>
        <v>0</v>
      </c>
      <c r="O14" s="12">
        <f t="shared" ref="O14" si="13">SUM(O15:O21)</f>
        <v>0</v>
      </c>
      <c r="P14" s="12">
        <f t="shared" ref="P14" si="14">SUM(P15:P21)</f>
        <v>0</v>
      </c>
      <c r="Q14" s="12">
        <f t="shared" ref="Q14" si="15">SUM(Q15:Q21)</f>
        <v>1</v>
      </c>
      <c r="R14" s="12">
        <f t="shared" ref="R14" si="16">SUM(R15:R21)</f>
        <v>1</v>
      </c>
      <c r="S14" s="12">
        <f t="shared" ref="S14" si="17">SUM(S15:S21)</f>
        <v>1</v>
      </c>
      <c r="T14" s="12">
        <f t="shared" ref="T14" si="18">SUM(T15:T21)</f>
        <v>1</v>
      </c>
      <c r="U14" s="12">
        <f t="shared" ref="U14" si="19">SUM(U15:U21)</f>
        <v>1</v>
      </c>
      <c r="V14" s="12">
        <f t="shared" ref="V14" si="20">SUM(V15:V21)</f>
        <v>1</v>
      </c>
      <c r="W14" s="12">
        <f t="shared" ref="W14" si="21">SUM(W15:W21)</f>
        <v>2</v>
      </c>
      <c r="X14" s="12">
        <f t="shared" ref="X14" si="22">SUM(X15:X21)</f>
        <v>2</v>
      </c>
      <c r="Y14" s="12">
        <f t="shared" ref="Y14" si="23">SUM(Y15:Y21)</f>
        <v>2</v>
      </c>
      <c r="Z14" s="12">
        <f t="shared" ref="Z14" si="24">SUM(Z15:Z21)</f>
        <v>2</v>
      </c>
      <c r="AA14" s="12">
        <f t="shared" ref="AA14" si="25">SUM(AA15:AA21)</f>
        <v>2</v>
      </c>
      <c r="AB14" s="12">
        <f t="shared" ref="AB14" si="26">SUM(AB15:AB21)</f>
        <v>2</v>
      </c>
      <c r="AC14" s="12">
        <f t="shared" ref="AC14" si="27">SUM(AC15:AC21)</f>
        <v>2</v>
      </c>
      <c r="AD14" s="12">
        <f t="shared" ref="AD14" si="28">SUM(AD15:AD21)</f>
        <v>3</v>
      </c>
      <c r="AE14" s="12">
        <f t="shared" ref="AE14" si="29">SUM(AE15:AE21)</f>
        <v>3</v>
      </c>
      <c r="AF14" s="12">
        <f t="shared" ref="AF14" si="30">SUM(AF15:AF21)</f>
        <v>4</v>
      </c>
      <c r="AG14" s="12">
        <f t="shared" ref="AG14" si="31">SUM(AG15:AG21)</f>
        <v>4</v>
      </c>
      <c r="AH14" s="12">
        <f t="shared" ref="AH14:AL14" si="32">SUM(AH15:AH21)</f>
        <v>4</v>
      </c>
      <c r="AI14" s="12">
        <f t="shared" ref="AI14:AK14" si="33">SUM(AI15:AI21)</f>
        <v>5</v>
      </c>
      <c r="AJ14" s="12">
        <f t="shared" si="32"/>
        <v>5</v>
      </c>
      <c r="AK14" s="12">
        <f t="shared" si="33"/>
        <v>5</v>
      </c>
      <c r="AL14" s="12">
        <f t="shared" si="32"/>
        <v>5</v>
      </c>
      <c r="AM14" s="12">
        <f t="shared" ref="AM14" si="34">SUM(AM15:AM21)</f>
        <v>5</v>
      </c>
    </row>
    <row r="15" spans="1:39" x14ac:dyDescent="0.35">
      <c r="A15" t="s">
        <v>44</v>
      </c>
      <c r="B15" t="s">
        <v>11</v>
      </c>
      <c r="C15" s="19">
        <v>63000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35">
      <c r="A16" t="s">
        <v>45</v>
      </c>
      <c r="B16" t="s">
        <v>17</v>
      </c>
      <c r="C16" s="19">
        <v>72000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46</v>
      </c>
      <c r="B17" t="s">
        <v>12</v>
      </c>
      <c r="C17" s="19">
        <v>105000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t="s">
        <v>47</v>
      </c>
      <c r="B18" t="s">
        <v>13</v>
      </c>
      <c r="C18" s="19">
        <v>105000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48</v>
      </c>
      <c r="B19" t="s">
        <v>14</v>
      </c>
      <c r="C19" s="19">
        <v>174000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49</v>
      </c>
      <c r="B20" t="s">
        <v>15</v>
      </c>
      <c r="C20" s="19">
        <v>222000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50</v>
      </c>
      <c r="B21" t="s">
        <v>16</v>
      </c>
      <c r="C21" s="35">
        <v>333000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C22" s="19"/>
    </row>
    <row r="23" spans="1:39" x14ac:dyDescent="0.35">
      <c r="A23" s="15" t="s">
        <v>10</v>
      </c>
      <c r="B23" s="12"/>
      <c r="C23" s="18"/>
      <c r="D23" s="12">
        <f t="shared" ref="D23:AL23" si="35">SUM(D24:D30)</f>
        <v>0</v>
      </c>
      <c r="E23" s="12">
        <f t="shared" si="35"/>
        <v>0</v>
      </c>
      <c r="F23" s="12">
        <f t="shared" si="35"/>
        <v>0</v>
      </c>
      <c r="G23" s="12">
        <f t="shared" si="35"/>
        <v>0</v>
      </c>
      <c r="H23" s="12">
        <f t="shared" si="35"/>
        <v>0</v>
      </c>
      <c r="I23" s="12">
        <f t="shared" si="35"/>
        <v>0</v>
      </c>
      <c r="J23" s="12">
        <f t="shared" si="35"/>
        <v>0</v>
      </c>
      <c r="K23" s="12">
        <f t="shared" si="35"/>
        <v>0</v>
      </c>
      <c r="L23" s="12">
        <f t="shared" si="35"/>
        <v>0</v>
      </c>
      <c r="M23" s="12">
        <f t="shared" si="35"/>
        <v>0</v>
      </c>
      <c r="N23" s="12">
        <f t="shared" si="35"/>
        <v>0</v>
      </c>
      <c r="O23" s="12">
        <f t="shared" si="35"/>
        <v>0</v>
      </c>
      <c r="P23" s="12">
        <f t="shared" si="35"/>
        <v>0</v>
      </c>
      <c r="Q23" s="12">
        <f t="shared" si="35"/>
        <v>0</v>
      </c>
      <c r="R23" s="12">
        <f t="shared" si="35"/>
        <v>0</v>
      </c>
      <c r="S23" s="12">
        <f t="shared" si="35"/>
        <v>0</v>
      </c>
      <c r="T23" s="12">
        <f t="shared" si="35"/>
        <v>0</v>
      </c>
      <c r="U23" s="12">
        <f t="shared" si="35"/>
        <v>0</v>
      </c>
      <c r="V23" s="12">
        <f t="shared" si="35"/>
        <v>0</v>
      </c>
      <c r="W23" s="12">
        <f t="shared" si="35"/>
        <v>0</v>
      </c>
      <c r="X23" s="12">
        <f t="shared" si="35"/>
        <v>0</v>
      </c>
      <c r="Y23" s="12">
        <f t="shared" si="35"/>
        <v>0</v>
      </c>
      <c r="Z23" s="12">
        <f t="shared" si="35"/>
        <v>0</v>
      </c>
      <c r="AA23" s="12">
        <f t="shared" si="35"/>
        <v>1</v>
      </c>
      <c r="AB23" s="12">
        <f t="shared" si="35"/>
        <v>1</v>
      </c>
      <c r="AC23" s="12">
        <f t="shared" si="35"/>
        <v>1</v>
      </c>
      <c r="AD23" s="12">
        <f t="shared" si="35"/>
        <v>1</v>
      </c>
      <c r="AE23" s="12">
        <f t="shared" si="35"/>
        <v>1</v>
      </c>
      <c r="AF23" s="12">
        <f t="shared" si="35"/>
        <v>1</v>
      </c>
      <c r="AG23" s="12">
        <f t="shared" si="35"/>
        <v>1</v>
      </c>
      <c r="AH23" s="12">
        <f t="shared" si="35"/>
        <v>2</v>
      </c>
      <c r="AI23" s="12">
        <f t="shared" si="35"/>
        <v>2</v>
      </c>
      <c r="AJ23" s="12">
        <f t="shared" si="35"/>
        <v>2</v>
      </c>
      <c r="AK23" s="12">
        <f t="shared" si="35"/>
        <v>2</v>
      </c>
      <c r="AL23" s="12">
        <f t="shared" si="35"/>
        <v>3</v>
      </c>
      <c r="AM23" s="12">
        <f t="shared" ref="AM23" si="36">SUM(AM24:AM30)</f>
        <v>3</v>
      </c>
    </row>
    <row r="24" spans="1:39" x14ac:dyDescent="0.35">
      <c r="A24" t="s">
        <v>44</v>
      </c>
      <c r="B24" t="s">
        <v>11</v>
      </c>
      <c r="C24" s="19">
        <v>105000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3</v>
      </c>
      <c r="AM24">
        <v>3</v>
      </c>
    </row>
    <row r="25" spans="1:39" x14ac:dyDescent="0.35">
      <c r="A25" t="s">
        <v>45</v>
      </c>
      <c r="B25" t="s">
        <v>17</v>
      </c>
      <c r="C25" s="19">
        <v>105000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46</v>
      </c>
      <c r="B26" t="s">
        <v>12</v>
      </c>
      <c r="C26" s="19">
        <v>105000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47</v>
      </c>
      <c r="B27" t="s">
        <v>13</v>
      </c>
      <c r="C27" s="19">
        <v>132000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48</v>
      </c>
      <c r="B28" t="s">
        <v>14</v>
      </c>
      <c r="C28" s="19">
        <v>174000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5">
      <c r="A29" t="s">
        <v>49</v>
      </c>
      <c r="B29" t="s">
        <v>15</v>
      </c>
      <c r="C29" s="19">
        <v>222000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5">
      <c r="A30" t="s">
        <v>50</v>
      </c>
      <c r="B30" t="s">
        <v>16</v>
      </c>
      <c r="C30" s="35">
        <v>333000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C31" s="19"/>
    </row>
    <row r="32" spans="1:39" x14ac:dyDescent="0.35">
      <c r="A32" s="15" t="s">
        <v>100</v>
      </c>
      <c r="B32" s="12"/>
      <c r="C32" s="18" t="s">
        <v>54</v>
      </c>
      <c r="D32" s="12">
        <f>SUM(D33:D39)</f>
        <v>0</v>
      </c>
      <c r="E32" s="12">
        <f t="shared" ref="E32:AI32" si="37">SUM(E33:E39)</f>
        <v>0</v>
      </c>
      <c r="F32" s="12">
        <f t="shared" si="37"/>
        <v>0</v>
      </c>
      <c r="G32" s="12">
        <f t="shared" si="37"/>
        <v>0</v>
      </c>
      <c r="H32" s="12">
        <f t="shared" si="37"/>
        <v>0</v>
      </c>
      <c r="I32" s="12">
        <f t="shared" si="37"/>
        <v>0</v>
      </c>
      <c r="J32" s="12">
        <f t="shared" si="37"/>
        <v>0</v>
      </c>
      <c r="K32" s="12">
        <f t="shared" si="37"/>
        <v>0</v>
      </c>
      <c r="L32" s="12">
        <f t="shared" si="37"/>
        <v>0</v>
      </c>
      <c r="M32" s="12">
        <f t="shared" si="37"/>
        <v>0</v>
      </c>
      <c r="N32" s="12">
        <f t="shared" si="37"/>
        <v>0</v>
      </c>
      <c r="O32" s="12">
        <f t="shared" si="37"/>
        <v>0</v>
      </c>
      <c r="P32" s="12">
        <f t="shared" si="37"/>
        <v>4500</v>
      </c>
      <c r="Q32" s="12">
        <f t="shared" si="37"/>
        <v>13500</v>
      </c>
      <c r="R32" s="12">
        <f t="shared" si="37"/>
        <v>18000</v>
      </c>
      <c r="S32" s="12">
        <f t="shared" si="37"/>
        <v>22500</v>
      </c>
      <c r="T32" s="12">
        <f t="shared" si="37"/>
        <v>31500</v>
      </c>
      <c r="U32" s="12">
        <f t="shared" si="37"/>
        <v>36000</v>
      </c>
      <c r="V32" s="12">
        <f t="shared" si="37"/>
        <v>40500</v>
      </c>
      <c r="W32" s="12">
        <f t="shared" si="37"/>
        <v>49500</v>
      </c>
      <c r="X32" s="12">
        <f t="shared" si="37"/>
        <v>60750</v>
      </c>
      <c r="Y32" s="12">
        <f t="shared" si="37"/>
        <v>65250</v>
      </c>
      <c r="Z32" s="12">
        <f t="shared" si="37"/>
        <v>69750</v>
      </c>
      <c r="AA32" s="12">
        <f t="shared" si="37"/>
        <v>85500</v>
      </c>
      <c r="AB32" s="12">
        <f t="shared" si="37"/>
        <v>101250</v>
      </c>
      <c r="AC32" s="12">
        <f t="shared" si="37"/>
        <v>117000</v>
      </c>
      <c r="AD32" s="12">
        <f>SUM(AD33:AD39)</f>
        <v>137250</v>
      </c>
      <c r="AE32" s="12">
        <f t="shared" si="37"/>
        <v>148500</v>
      </c>
      <c r="AF32" s="12">
        <f t="shared" si="37"/>
        <v>159750</v>
      </c>
      <c r="AG32" s="12">
        <f t="shared" si="37"/>
        <v>166500</v>
      </c>
      <c r="AH32" s="12">
        <f t="shared" si="37"/>
        <v>177750</v>
      </c>
      <c r="AI32" s="12">
        <f t="shared" si="37"/>
        <v>189000</v>
      </c>
      <c r="AJ32" s="12">
        <f t="shared" ref="AJ32:AM32" si="38">SUM(AJ33:AJ39)</f>
        <v>195750</v>
      </c>
      <c r="AK32" s="12">
        <f t="shared" si="38"/>
        <v>202500</v>
      </c>
      <c r="AL32" s="12">
        <f t="shared" si="38"/>
        <v>213750</v>
      </c>
      <c r="AM32" s="12">
        <f t="shared" si="38"/>
        <v>220500</v>
      </c>
    </row>
    <row r="33" spans="1:40" x14ac:dyDescent="0.35">
      <c r="A33" s="6" t="s">
        <v>44</v>
      </c>
      <c r="B33" t="s">
        <v>11</v>
      </c>
      <c r="C33" s="19">
        <v>4500</v>
      </c>
      <c r="D33">
        <f>(D6+D15+D24)*$C33</f>
        <v>0</v>
      </c>
      <c r="E33">
        <f t="shared" ref="D33:Q39" si="39">(E6+E15+E24)*$C33</f>
        <v>0</v>
      </c>
      <c r="F33">
        <f t="shared" si="39"/>
        <v>0</v>
      </c>
      <c r="G33">
        <f t="shared" si="39"/>
        <v>0</v>
      </c>
      <c r="H33">
        <f t="shared" si="39"/>
        <v>0</v>
      </c>
      <c r="I33">
        <f t="shared" si="39"/>
        <v>0</v>
      </c>
      <c r="J33">
        <f t="shared" si="39"/>
        <v>0</v>
      </c>
      <c r="K33">
        <f t="shared" si="39"/>
        <v>0</v>
      </c>
      <c r="L33">
        <f t="shared" si="39"/>
        <v>0</v>
      </c>
      <c r="M33">
        <f t="shared" si="39"/>
        <v>0</v>
      </c>
      <c r="N33">
        <f t="shared" si="39"/>
        <v>0</v>
      </c>
      <c r="O33">
        <f t="shared" si="39"/>
        <v>0</v>
      </c>
      <c r="P33">
        <f t="shared" si="39"/>
        <v>4500</v>
      </c>
      <c r="Q33">
        <f t="shared" si="39"/>
        <v>13500</v>
      </c>
      <c r="R33">
        <f>(R6+R15+R24)*$C33</f>
        <v>18000</v>
      </c>
      <c r="S33">
        <f t="shared" ref="S33:AI39" si="40">(S6+S15+S24)*$C33</f>
        <v>22500</v>
      </c>
      <c r="T33">
        <f t="shared" si="40"/>
        <v>31500</v>
      </c>
      <c r="U33">
        <f t="shared" si="40"/>
        <v>36000</v>
      </c>
      <c r="V33">
        <f t="shared" si="40"/>
        <v>40500</v>
      </c>
      <c r="W33">
        <f t="shared" si="40"/>
        <v>49500</v>
      </c>
      <c r="X33">
        <f t="shared" si="40"/>
        <v>54000</v>
      </c>
      <c r="Y33">
        <f t="shared" si="40"/>
        <v>58500</v>
      </c>
      <c r="Z33">
        <f t="shared" si="40"/>
        <v>63000</v>
      </c>
      <c r="AA33">
        <f t="shared" si="40"/>
        <v>72000</v>
      </c>
      <c r="AB33">
        <f t="shared" si="40"/>
        <v>81000</v>
      </c>
      <c r="AC33">
        <f t="shared" si="40"/>
        <v>90000</v>
      </c>
      <c r="AD33">
        <f t="shared" si="40"/>
        <v>103500</v>
      </c>
      <c r="AE33">
        <f t="shared" si="40"/>
        <v>108000</v>
      </c>
      <c r="AF33">
        <f t="shared" si="40"/>
        <v>112500</v>
      </c>
      <c r="AG33">
        <f t="shared" si="40"/>
        <v>112500</v>
      </c>
      <c r="AH33">
        <f t="shared" si="40"/>
        <v>117000</v>
      </c>
      <c r="AI33">
        <f t="shared" si="40"/>
        <v>121500</v>
      </c>
      <c r="AJ33">
        <f t="shared" ref="AJ33:AM33" si="41">(AJ6+AJ15+AJ24)*$C33</f>
        <v>121500</v>
      </c>
      <c r="AK33">
        <f t="shared" si="41"/>
        <v>121500</v>
      </c>
      <c r="AL33">
        <f t="shared" si="41"/>
        <v>126000</v>
      </c>
      <c r="AM33">
        <f t="shared" si="41"/>
        <v>126000</v>
      </c>
    </row>
    <row r="34" spans="1:40" x14ac:dyDescent="0.35">
      <c r="A34" s="6" t="s">
        <v>45</v>
      </c>
      <c r="B34" t="s">
        <v>17</v>
      </c>
      <c r="C34" s="19">
        <f t="shared" ref="C34:C39" si="42">C33*1.5</f>
        <v>6750</v>
      </c>
      <c r="D34">
        <f t="shared" si="39"/>
        <v>0</v>
      </c>
      <c r="E34">
        <f t="shared" si="39"/>
        <v>0</v>
      </c>
      <c r="F34">
        <f t="shared" si="39"/>
        <v>0</v>
      </c>
      <c r="G34">
        <f t="shared" si="39"/>
        <v>0</v>
      </c>
      <c r="H34">
        <f t="shared" si="39"/>
        <v>0</v>
      </c>
      <c r="I34">
        <f t="shared" si="39"/>
        <v>0</v>
      </c>
      <c r="J34">
        <f t="shared" si="39"/>
        <v>0</v>
      </c>
      <c r="K34">
        <f t="shared" si="39"/>
        <v>0</v>
      </c>
      <c r="L34">
        <f t="shared" si="39"/>
        <v>0</v>
      </c>
      <c r="M34">
        <f t="shared" si="39"/>
        <v>0</v>
      </c>
      <c r="N34">
        <f t="shared" si="39"/>
        <v>0</v>
      </c>
      <c r="O34">
        <f t="shared" si="39"/>
        <v>0</v>
      </c>
      <c r="P34">
        <f t="shared" si="39"/>
        <v>0</v>
      </c>
      <c r="Q34">
        <f t="shared" si="39"/>
        <v>0</v>
      </c>
      <c r="R34">
        <f t="shared" ref="R34:AG39" si="43">(R7+R16+R25)*$C34</f>
        <v>0</v>
      </c>
      <c r="S34">
        <f t="shared" si="43"/>
        <v>0</v>
      </c>
      <c r="T34">
        <f t="shared" si="43"/>
        <v>0</v>
      </c>
      <c r="U34">
        <f t="shared" si="43"/>
        <v>0</v>
      </c>
      <c r="V34">
        <f t="shared" si="43"/>
        <v>0</v>
      </c>
      <c r="W34">
        <f t="shared" si="43"/>
        <v>0</v>
      </c>
      <c r="X34">
        <f t="shared" si="43"/>
        <v>6750</v>
      </c>
      <c r="Y34">
        <f t="shared" si="43"/>
        <v>6750</v>
      </c>
      <c r="Z34">
        <f t="shared" si="43"/>
        <v>6750</v>
      </c>
      <c r="AA34">
        <f t="shared" si="43"/>
        <v>13500</v>
      </c>
      <c r="AB34">
        <f t="shared" si="43"/>
        <v>20250</v>
      </c>
      <c r="AC34">
        <f t="shared" si="43"/>
        <v>27000</v>
      </c>
      <c r="AD34">
        <f t="shared" si="43"/>
        <v>33750</v>
      </c>
      <c r="AE34">
        <f t="shared" si="43"/>
        <v>40500</v>
      </c>
      <c r="AF34">
        <f t="shared" si="43"/>
        <v>47250</v>
      </c>
      <c r="AG34">
        <f t="shared" si="43"/>
        <v>54000</v>
      </c>
      <c r="AH34">
        <f t="shared" si="40"/>
        <v>60750</v>
      </c>
      <c r="AI34">
        <f t="shared" si="40"/>
        <v>67500</v>
      </c>
      <c r="AJ34">
        <f t="shared" ref="AJ34:AM34" si="44">(AJ7+AJ16+AJ25)*$C34</f>
        <v>74250</v>
      </c>
      <c r="AK34">
        <f t="shared" si="44"/>
        <v>81000</v>
      </c>
      <c r="AL34">
        <f t="shared" si="44"/>
        <v>87750</v>
      </c>
      <c r="AM34">
        <f t="shared" si="44"/>
        <v>94500</v>
      </c>
    </row>
    <row r="35" spans="1:40" x14ac:dyDescent="0.35">
      <c r="A35" s="6" t="s">
        <v>46</v>
      </c>
      <c r="B35" t="s">
        <v>12</v>
      </c>
      <c r="C35" s="19">
        <f t="shared" si="42"/>
        <v>10125</v>
      </c>
      <c r="D35">
        <f t="shared" si="39"/>
        <v>0</v>
      </c>
      <c r="E35">
        <f t="shared" si="39"/>
        <v>0</v>
      </c>
      <c r="F35">
        <f t="shared" si="39"/>
        <v>0</v>
      </c>
      <c r="G35">
        <f t="shared" si="39"/>
        <v>0</v>
      </c>
      <c r="H35">
        <f t="shared" si="39"/>
        <v>0</v>
      </c>
      <c r="I35">
        <f t="shared" si="39"/>
        <v>0</v>
      </c>
      <c r="J35">
        <f t="shared" si="39"/>
        <v>0</v>
      </c>
      <c r="K35">
        <f t="shared" si="39"/>
        <v>0</v>
      </c>
      <c r="L35">
        <f t="shared" si="39"/>
        <v>0</v>
      </c>
      <c r="M35">
        <f t="shared" si="39"/>
        <v>0</v>
      </c>
      <c r="N35">
        <f t="shared" si="39"/>
        <v>0</v>
      </c>
      <c r="O35">
        <f t="shared" si="39"/>
        <v>0</v>
      </c>
      <c r="P35">
        <f t="shared" si="39"/>
        <v>0</v>
      </c>
      <c r="Q35">
        <f t="shared" si="39"/>
        <v>0</v>
      </c>
      <c r="R35">
        <f t="shared" si="43"/>
        <v>0</v>
      </c>
      <c r="S35">
        <f t="shared" si="40"/>
        <v>0</v>
      </c>
      <c r="T35">
        <f t="shared" si="40"/>
        <v>0</v>
      </c>
      <c r="U35">
        <f t="shared" si="40"/>
        <v>0</v>
      </c>
      <c r="V35">
        <f t="shared" si="40"/>
        <v>0</v>
      </c>
      <c r="W35">
        <f t="shared" si="40"/>
        <v>0</v>
      </c>
      <c r="X35">
        <f t="shared" si="40"/>
        <v>0</v>
      </c>
      <c r="Y35">
        <f t="shared" si="40"/>
        <v>0</v>
      </c>
      <c r="Z35">
        <f t="shared" si="40"/>
        <v>0</v>
      </c>
      <c r="AA35">
        <f t="shared" si="40"/>
        <v>0</v>
      </c>
      <c r="AB35">
        <f t="shared" si="40"/>
        <v>0</v>
      </c>
      <c r="AC35">
        <f t="shared" si="40"/>
        <v>0</v>
      </c>
      <c r="AD35">
        <f t="shared" si="40"/>
        <v>0</v>
      </c>
      <c r="AE35">
        <f t="shared" si="40"/>
        <v>0</v>
      </c>
      <c r="AF35">
        <f t="shared" si="40"/>
        <v>0</v>
      </c>
      <c r="AG35">
        <f t="shared" si="40"/>
        <v>0</v>
      </c>
      <c r="AH35">
        <f t="shared" si="40"/>
        <v>0</v>
      </c>
      <c r="AI35">
        <f t="shared" si="40"/>
        <v>0</v>
      </c>
      <c r="AJ35">
        <f t="shared" ref="AJ35:AM35" si="45">(AJ8+AJ17+AJ26)*$C35</f>
        <v>0</v>
      </c>
      <c r="AK35">
        <f t="shared" si="45"/>
        <v>0</v>
      </c>
      <c r="AL35">
        <f t="shared" si="45"/>
        <v>0</v>
      </c>
      <c r="AM35">
        <f t="shared" si="45"/>
        <v>0</v>
      </c>
    </row>
    <row r="36" spans="1:40" x14ac:dyDescent="0.35">
      <c r="A36" s="6" t="s">
        <v>47</v>
      </c>
      <c r="B36" t="s">
        <v>13</v>
      </c>
      <c r="C36" s="19">
        <f t="shared" si="42"/>
        <v>15187.5</v>
      </c>
      <c r="D36">
        <f t="shared" si="39"/>
        <v>0</v>
      </c>
      <c r="E36">
        <f t="shared" si="39"/>
        <v>0</v>
      </c>
      <c r="F36">
        <f t="shared" si="39"/>
        <v>0</v>
      </c>
      <c r="G36">
        <f t="shared" si="39"/>
        <v>0</v>
      </c>
      <c r="H36">
        <f t="shared" si="39"/>
        <v>0</v>
      </c>
      <c r="I36">
        <f t="shared" si="39"/>
        <v>0</v>
      </c>
      <c r="J36">
        <f t="shared" si="39"/>
        <v>0</v>
      </c>
      <c r="K36">
        <f t="shared" si="39"/>
        <v>0</v>
      </c>
      <c r="L36">
        <f t="shared" si="39"/>
        <v>0</v>
      </c>
      <c r="M36">
        <f t="shared" si="39"/>
        <v>0</v>
      </c>
      <c r="N36">
        <f t="shared" si="39"/>
        <v>0</v>
      </c>
      <c r="O36">
        <f t="shared" si="39"/>
        <v>0</v>
      </c>
      <c r="P36">
        <f t="shared" si="39"/>
        <v>0</v>
      </c>
      <c r="Q36">
        <f t="shared" si="39"/>
        <v>0</v>
      </c>
      <c r="R36">
        <f t="shared" si="43"/>
        <v>0</v>
      </c>
      <c r="S36">
        <f t="shared" si="40"/>
        <v>0</v>
      </c>
      <c r="T36">
        <f t="shared" si="40"/>
        <v>0</v>
      </c>
      <c r="U36">
        <f t="shared" si="40"/>
        <v>0</v>
      </c>
      <c r="V36">
        <f t="shared" si="40"/>
        <v>0</v>
      </c>
      <c r="W36">
        <f t="shared" si="40"/>
        <v>0</v>
      </c>
      <c r="X36">
        <f t="shared" si="40"/>
        <v>0</v>
      </c>
      <c r="Y36">
        <f t="shared" si="40"/>
        <v>0</v>
      </c>
      <c r="Z36">
        <f t="shared" si="40"/>
        <v>0</v>
      </c>
      <c r="AA36">
        <f t="shared" si="40"/>
        <v>0</v>
      </c>
      <c r="AB36">
        <f t="shared" si="40"/>
        <v>0</v>
      </c>
      <c r="AC36">
        <f t="shared" si="40"/>
        <v>0</v>
      </c>
      <c r="AD36">
        <f t="shared" si="40"/>
        <v>0</v>
      </c>
      <c r="AE36">
        <f t="shared" si="40"/>
        <v>0</v>
      </c>
      <c r="AF36">
        <f t="shared" si="40"/>
        <v>0</v>
      </c>
      <c r="AG36">
        <f t="shared" si="40"/>
        <v>0</v>
      </c>
      <c r="AH36">
        <f t="shared" si="40"/>
        <v>0</v>
      </c>
      <c r="AI36">
        <f t="shared" si="40"/>
        <v>0</v>
      </c>
      <c r="AJ36">
        <f t="shared" ref="AJ36:AM36" si="46">(AJ9+AJ18+AJ27)*$C36</f>
        <v>0</v>
      </c>
      <c r="AK36">
        <f t="shared" si="46"/>
        <v>0</v>
      </c>
      <c r="AL36">
        <f t="shared" si="46"/>
        <v>0</v>
      </c>
      <c r="AM36">
        <f t="shared" si="46"/>
        <v>0</v>
      </c>
    </row>
    <row r="37" spans="1:40" x14ac:dyDescent="0.35">
      <c r="A37" s="6" t="s">
        <v>48</v>
      </c>
      <c r="B37" t="s">
        <v>14</v>
      </c>
      <c r="C37" s="19">
        <f t="shared" si="42"/>
        <v>22781.25</v>
      </c>
      <c r="D37">
        <f t="shared" si="39"/>
        <v>0</v>
      </c>
      <c r="E37">
        <f t="shared" si="39"/>
        <v>0</v>
      </c>
      <c r="F37">
        <f t="shared" si="39"/>
        <v>0</v>
      </c>
      <c r="G37">
        <f t="shared" si="39"/>
        <v>0</v>
      </c>
      <c r="H37">
        <f t="shared" si="39"/>
        <v>0</v>
      </c>
      <c r="I37">
        <f t="shared" si="39"/>
        <v>0</v>
      </c>
      <c r="J37">
        <f t="shared" si="39"/>
        <v>0</v>
      </c>
      <c r="K37">
        <f t="shared" si="39"/>
        <v>0</v>
      </c>
      <c r="L37">
        <f t="shared" si="39"/>
        <v>0</v>
      </c>
      <c r="M37">
        <f t="shared" si="39"/>
        <v>0</v>
      </c>
      <c r="N37">
        <f t="shared" si="39"/>
        <v>0</v>
      </c>
      <c r="O37">
        <f t="shared" si="39"/>
        <v>0</v>
      </c>
      <c r="P37">
        <f t="shared" si="39"/>
        <v>0</v>
      </c>
      <c r="Q37">
        <f t="shared" si="39"/>
        <v>0</v>
      </c>
      <c r="R37">
        <f t="shared" si="43"/>
        <v>0</v>
      </c>
      <c r="S37">
        <f t="shared" si="40"/>
        <v>0</v>
      </c>
      <c r="T37">
        <f t="shared" si="40"/>
        <v>0</v>
      </c>
      <c r="U37">
        <f t="shared" si="40"/>
        <v>0</v>
      </c>
      <c r="V37">
        <f t="shared" si="40"/>
        <v>0</v>
      </c>
      <c r="W37">
        <f t="shared" si="40"/>
        <v>0</v>
      </c>
      <c r="X37">
        <f t="shared" si="40"/>
        <v>0</v>
      </c>
      <c r="Y37">
        <f t="shared" si="40"/>
        <v>0</v>
      </c>
      <c r="Z37">
        <f t="shared" si="40"/>
        <v>0</v>
      </c>
      <c r="AA37">
        <f t="shared" si="40"/>
        <v>0</v>
      </c>
      <c r="AB37">
        <f t="shared" si="40"/>
        <v>0</v>
      </c>
      <c r="AC37">
        <f t="shared" si="40"/>
        <v>0</v>
      </c>
      <c r="AD37">
        <f t="shared" si="40"/>
        <v>0</v>
      </c>
      <c r="AE37">
        <f t="shared" si="40"/>
        <v>0</v>
      </c>
      <c r="AF37">
        <f t="shared" si="40"/>
        <v>0</v>
      </c>
      <c r="AG37">
        <f t="shared" si="40"/>
        <v>0</v>
      </c>
      <c r="AH37">
        <f t="shared" si="40"/>
        <v>0</v>
      </c>
      <c r="AI37">
        <f t="shared" si="40"/>
        <v>0</v>
      </c>
      <c r="AJ37">
        <f t="shared" ref="AJ37:AM37" si="47">(AJ10+AJ19+AJ28)*$C37</f>
        <v>0</v>
      </c>
      <c r="AK37">
        <f t="shared" si="47"/>
        <v>0</v>
      </c>
      <c r="AL37">
        <f t="shared" si="47"/>
        <v>0</v>
      </c>
      <c r="AM37">
        <f t="shared" si="47"/>
        <v>0</v>
      </c>
    </row>
    <row r="38" spans="1:40" x14ac:dyDescent="0.35">
      <c r="A38" s="6" t="s">
        <v>49</v>
      </c>
      <c r="B38" t="s">
        <v>15</v>
      </c>
      <c r="C38" s="19">
        <f t="shared" si="42"/>
        <v>34171.875</v>
      </c>
      <c r="D38">
        <f t="shared" si="39"/>
        <v>0</v>
      </c>
      <c r="E38">
        <f t="shared" si="39"/>
        <v>0</v>
      </c>
      <c r="F38">
        <f t="shared" si="39"/>
        <v>0</v>
      </c>
      <c r="G38">
        <f t="shared" si="39"/>
        <v>0</v>
      </c>
      <c r="H38">
        <f t="shared" si="39"/>
        <v>0</v>
      </c>
      <c r="I38">
        <f t="shared" si="39"/>
        <v>0</v>
      </c>
      <c r="J38">
        <f t="shared" si="39"/>
        <v>0</v>
      </c>
      <c r="K38">
        <f t="shared" si="39"/>
        <v>0</v>
      </c>
      <c r="L38">
        <f t="shared" si="39"/>
        <v>0</v>
      </c>
      <c r="M38">
        <f t="shared" si="39"/>
        <v>0</v>
      </c>
      <c r="N38">
        <f t="shared" si="39"/>
        <v>0</v>
      </c>
      <c r="O38">
        <f t="shared" si="39"/>
        <v>0</v>
      </c>
      <c r="P38">
        <f t="shared" si="39"/>
        <v>0</v>
      </c>
      <c r="Q38">
        <f t="shared" si="39"/>
        <v>0</v>
      </c>
      <c r="R38">
        <f t="shared" si="43"/>
        <v>0</v>
      </c>
      <c r="S38">
        <f t="shared" si="40"/>
        <v>0</v>
      </c>
      <c r="T38">
        <f t="shared" si="40"/>
        <v>0</v>
      </c>
      <c r="U38">
        <f t="shared" si="40"/>
        <v>0</v>
      </c>
      <c r="V38">
        <f t="shared" si="40"/>
        <v>0</v>
      </c>
      <c r="W38">
        <f t="shared" si="40"/>
        <v>0</v>
      </c>
      <c r="X38">
        <f t="shared" si="40"/>
        <v>0</v>
      </c>
      <c r="Y38">
        <f t="shared" si="40"/>
        <v>0</v>
      </c>
      <c r="Z38">
        <f t="shared" si="40"/>
        <v>0</v>
      </c>
      <c r="AA38">
        <f t="shared" si="40"/>
        <v>0</v>
      </c>
      <c r="AB38">
        <f t="shared" si="40"/>
        <v>0</v>
      </c>
      <c r="AC38">
        <f t="shared" si="40"/>
        <v>0</v>
      </c>
      <c r="AD38">
        <f t="shared" si="40"/>
        <v>0</v>
      </c>
      <c r="AE38">
        <f t="shared" si="40"/>
        <v>0</v>
      </c>
      <c r="AF38">
        <f t="shared" si="40"/>
        <v>0</v>
      </c>
      <c r="AG38">
        <f t="shared" si="40"/>
        <v>0</v>
      </c>
      <c r="AH38">
        <f t="shared" si="40"/>
        <v>0</v>
      </c>
      <c r="AI38">
        <f t="shared" si="40"/>
        <v>0</v>
      </c>
      <c r="AJ38">
        <f t="shared" ref="AJ38:AM38" si="48">(AJ11+AJ20+AJ29)*$C38</f>
        <v>0</v>
      </c>
      <c r="AK38">
        <f t="shared" si="48"/>
        <v>0</v>
      </c>
      <c r="AL38">
        <f t="shared" si="48"/>
        <v>0</v>
      </c>
      <c r="AM38">
        <f t="shared" si="48"/>
        <v>0</v>
      </c>
    </row>
    <row r="39" spans="1:40" x14ac:dyDescent="0.35">
      <c r="A39" s="39" t="s">
        <v>50</v>
      </c>
      <c r="B39" s="10" t="s">
        <v>16</v>
      </c>
      <c r="C39" s="20">
        <f t="shared" si="42"/>
        <v>51257.8125</v>
      </c>
      <c r="D39" s="10">
        <f t="shared" si="39"/>
        <v>0</v>
      </c>
      <c r="E39" s="10">
        <f t="shared" si="39"/>
        <v>0</v>
      </c>
      <c r="F39" s="10">
        <f t="shared" si="39"/>
        <v>0</v>
      </c>
      <c r="G39" s="10">
        <f t="shared" si="39"/>
        <v>0</v>
      </c>
      <c r="H39" s="10">
        <f t="shared" si="39"/>
        <v>0</v>
      </c>
      <c r="I39" s="10">
        <f t="shared" si="39"/>
        <v>0</v>
      </c>
      <c r="J39" s="10">
        <f t="shared" si="39"/>
        <v>0</v>
      </c>
      <c r="K39" s="10">
        <f t="shared" si="39"/>
        <v>0</v>
      </c>
      <c r="L39" s="10">
        <f t="shared" si="39"/>
        <v>0</v>
      </c>
      <c r="M39" s="10">
        <f t="shared" si="39"/>
        <v>0</v>
      </c>
      <c r="N39" s="10">
        <f t="shared" si="39"/>
        <v>0</v>
      </c>
      <c r="O39" s="10">
        <f t="shared" si="39"/>
        <v>0</v>
      </c>
      <c r="P39" s="10">
        <f t="shared" si="39"/>
        <v>0</v>
      </c>
      <c r="Q39" s="10">
        <f t="shared" si="39"/>
        <v>0</v>
      </c>
      <c r="R39" s="10">
        <f t="shared" si="43"/>
        <v>0</v>
      </c>
      <c r="S39" s="10">
        <f t="shared" si="40"/>
        <v>0</v>
      </c>
      <c r="T39" s="10">
        <f t="shared" si="40"/>
        <v>0</v>
      </c>
      <c r="U39" s="10">
        <f t="shared" si="40"/>
        <v>0</v>
      </c>
      <c r="V39" s="10">
        <f t="shared" si="40"/>
        <v>0</v>
      </c>
      <c r="W39" s="10">
        <f t="shared" si="40"/>
        <v>0</v>
      </c>
      <c r="X39" s="10">
        <f t="shared" si="40"/>
        <v>0</v>
      </c>
      <c r="Y39" s="10">
        <f t="shared" si="40"/>
        <v>0</v>
      </c>
      <c r="Z39" s="10">
        <f t="shared" si="40"/>
        <v>0</v>
      </c>
      <c r="AA39" s="10">
        <f t="shared" si="40"/>
        <v>0</v>
      </c>
      <c r="AB39" s="10">
        <f t="shared" si="40"/>
        <v>0</v>
      </c>
      <c r="AC39" s="10">
        <f t="shared" si="40"/>
        <v>0</v>
      </c>
      <c r="AD39" s="10">
        <f t="shared" si="40"/>
        <v>0</v>
      </c>
      <c r="AE39" s="10">
        <f t="shared" si="40"/>
        <v>0</v>
      </c>
      <c r="AF39" s="10">
        <f t="shared" si="40"/>
        <v>0</v>
      </c>
      <c r="AG39" s="10">
        <f t="shared" si="40"/>
        <v>0</v>
      </c>
      <c r="AH39" s="10">
        <f t="shared" si="40"/>
        <v>0</v>
      </c>
      <c r="AI39" s="10">
        <f t="shared" si="40"/>
        <v>0</v>
      </c>
      <c r="AJ39" s="10">
        <f t="shared" ref="AJ39:AM39" si="49">(AJ12+AJ21+AJ30)*$C39</f>
        <v>0</v>
      </c>
      <c r="AK39" s="10">
        <f t="shared" si="49"/>
        <v>0</v>
      </c>
      <c r="AL39" s="10">
        <f t="shared" si="49"/>
        <v>0</v>
      </c>
      <c r="AM39" s="10">
        <f t="shared" si="49"/>
        <v>0</v>
      </c>
    </row>
    <row r="41" spans="1:40" x14ac:dyDescent="0.35">
      <c r="A41" s="15" t="s">
        <v>101</v>
      </c>
      <c r="B41" s="12"/>
      <c r="C41" s="18"/>
      <c r="D41" s="12">
        <f>D5+D14+D23</f>
        <v>0</v>
      </c>
      <c r="E41" s="12">
        <f t="shared" ref="E41:AM41" si="50">E5+E14+E23</f>
        <v>0</v>
      </c>
      <c r="F41" s="12">
        <f t="shared" si="50"/>
        <v>0</v>
      </c>
      <c r="G41" s="12">
        <f t="shared" si="50"/>
        <v>0</v>
      </c>
      <c r="H41" s="12">
        <f t="shared" si="50"/>
        <v>0</v>
      </c>
      <c r="I41" s="12">
        <f t="shared" si="50"/>
        <v>0</v>
      </c>
      <c r="J41" s="12">
        <f t="shared" si="50"/>
        <v>0</v>
      </c>
      <c r="K41" s="12">
        <f t="shared" si="50"/>
        <v>0</v>
      </c>
      <c r="L41" s="12">
        <f t="shared" si="50"/>
        <v>0</v>
      </c>
      <c r="M41" s="12">
        <f t="shared" si="50"/>
        <v>0</v>
      </c>
      <c r="N41" s="12">
        <f t="shared" si="50"/>
        <v>0</v>
      </c>
      <c r="O41" s="12">
        <f t="shared" si="50"/>
        <v>0</v>
      </c>
      <c r="P41" s="12">
        <f t="shared" si="50"/>
        <v>1</v>
      </c>
      <c r="Q41" s="12">
        <f t="shared" si="50"/>
        <v>3</v>
      </c>
      <c r="R41" s="12">
        <f t="shared" si="50"/>
        <v>4</v>
      </c>
      <c r="S41" s="12">
        <f t="shared" si="50"/>
        <v>5</v>
      </c>
      <c r="T41" s="12">
        <f t="shared" si="50"/>
        <v>7</v>
      </c>
      <c r="U41" s="12">
        <f t="shared" si="50"/>
        <v>8</v>
      </c>
      <c r="V41" s="12">
        <f t="shared" si="50"/>
        <v>9</v>
      </c>
      <c r="W41" s="12">
        <f t="shared" si="50"/>
        <v>11</v>
      </c>
      <c r="X41" s="12">
        <f t="shared" si="50"/>
        <v>13</v>
      </c>
      <c r="Y41" s="12">
        <f t="shared" si="50"/>
        <v>14</v>
      </c>
      <c r="Z41" s="12">
        <f t="shared" si="50"/>
        <v>15</v>
      </c>
      <c r="AA41" s="12">
        <f t="shared" si="50"/>
        <v>18</v>
      </c>
      <c r="AB41" s="12">
        <f t="shared" si="50"/>
        <v>21</v>
      </c>
      <c r="AC41" s="12">
        <f t="shared" si="50"/>
        <v>24</v>
      </c>
      <c r="AD41" s="12">
        <f t="shared" si="50"/>
        <v>28</v>
      </c>
      <c r="AE41" s="12">
        <f t="shared" si="50"/>
        <v>30</v>
      </c>
      <c r="AF41" s="12">
        <f t="shared" si="50"/>
        <v>32</v>
      </c>
      <c r="AG41" s="12">
        <f t="shared" si="50"/>
        <v>33</v>
      </c>
      <c r="AH41" s="12">
        <f t="shared" si="50"/>
        <v>35</v>
      </c>
      <c r="AI41" s="12">
        <f t="shared" si="50"/>
        <v>37</v>
      </c>
      <c r="AJ41" s="12">
        <f t="shared" si="50"/>
        <v>38</v>
      </c>
      <c r="AK41" s="12">
        <f t="shared" si="50"/>
        <v>39</v>
      </c>
      <c r="AL41" s="12">
        <f t="shared" si="50"/>
        <v>41</v>
      </c>
      <c r="AM41" s="12">
        <f t="shared" si="50"/>
        <v>42</v>
      </c>
      <c r="AN41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0C47-66BF-41C2-B1CA-9CCFDF06EC1C}">
  <dimension ref="A1:AK65"/>
  <sheetViews>
    <sheetView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AK25" sqref="AK25"/>
    </sheetView>
  </sheetViews>
  <sheetFormatPr defaultRowHeight="14.5" x14ac:dyDescent="0.35"/>
  <cols>
    <col min="1" max="1" width="32.7265625" customWidth="1"/>
  </cols>
  <sheetData>
    <row r="1" spans="1:37" ht="14" customHeight="1" x14ac:dyDescent="0.35">
      <c r="B1">
        <f>YEAR(B2)</f>
        <v>2025</v>
      </c>
      <c r="C1">
        <f t="shared" ref="C1:M1" si="0">YEAR(C2)</f>
        <v>2025</v>
      </c>
      <c r="D1">
        <f t="shared" si="0"/>
        <v>2025</v>
      </c>
      <c r="E1">
        <f t="shared" si="0"/>
        <v>2025</v>
      </c>
      <c r="F1">
        <f t="shared" si="0"/>
        <v>2025</v>
      </c>
      <c r="G1">
        <f t="shared" si="0"/>
        <v>2025</v>
      </c>
      <c r="H1">
        <f t="shared" si="0"/>
        <v>2025</v>
      </c>
      <c r="I1">
        <f t="shared" si="0"/>
        <v>2025</v>
      </c>
      <c r="J1">
        <f t="shared" si="0"/>
        <v>2025</v>
      </c>
      <c r="K1">
        <f t="shared" si="0"/>
        <v>2025</v>
      </c>
      <c r="L1">
        <f t="shared" si="0"/>
        <v>2025</v>
      </c>
      <c r="M1">
        <f t="shared" si="0"/>
        <v>2025</v>
      </c>
      <c r="N1">
        <f t="shared" ref="N1" si="1">YEAR(N2)</f>
        <v>2026</v>
      </c>
      <c r="O1">
        <f t="shared" ref="O1" si="2">YEAR(O2)</f>
        <v>2026</v>
      </c>
      <c r="P1">
        <f t="shared" ref="P1" si="3">YEAR(P2)</f>
        <v>2026</v>
      </c>
      <c r="Q1">
        <f t="shared" ref="Q1" si="4">YEAR(Q2)</f>
        <v>2026</v>
      </c>
      <c r="R1">
        <f t="shared" ref="R1" si="5">YEAR(R2)</f>
        <v>2026</v>
      </c>
      <c r="S1">
        <f t="shared" ref="S1" si="6">YEAR(S2)</f>
        <v>2026</v>
      </c>
      <c r="T1">
        <f t="shared" ref="T1" si="7">YEAR(T2)</f>
        <v>2026</v>
      </c>
      <c r="U1">
        <f t="shared" ref="U1" si="8">YEAR(U2)</f>
        <v>2026</v>
      </c>
      <c r="V1">
        <f t="shared" ref="V1" si="9">YEAR(V2)</f>
        <v>2026</v>
      </c>
      <c r="W1">
        <f t="shared" ref="W1" si="10">YEAR(W2)</f>
        <v>2026</v>
      </c>
      <c r="X1">
        <f t="shared" ref="X1" si="11">YEAR(X2)</f>
        <v>2026</v>
      </c>
      <c r="Y1">
        <f t="shared" ref="Y1" si="12">YEAR(Y2)</f>
        <v>2026</v>
      </c>
      <c r="Z1">
        <f t="shared" ref="Z1" si="13">YEAR(Z2)</f>
        <v>2027</v>
      </c>
      <c r="AA1">
        <f t="shared" ref="AA1" si="14">YEAR(AA2)</f>
        <v>2027</v>
      </c>
      <c r="AB1">
        <f t="shared" ref="AB1" si="15">YEAR(AB2)</f>
        <v>2027</v>
      </c>
      <c r="AC1">
        <f t="shared" ref="AC1" si="16">YEAR(AC2)</f>
        <v>2027</v>
      </c>
      <c r="AD1">
        <f t="shared" ref="AD1" si="17">YEAR(AD2)</f>
        <v>2027</v>
      </c>
      <c r="AE1">
        <f t="shared" ref="AE1" si="18">YEAR(AE2)</f>
        <v>2027</v>
      </c>
      <c r="AF1">
        <f t="shared" ref="AF1" si="19">YEAR(AF2)</f>
        <v>2027</v>
      </c>
      <c r="AG1">
        <f t="shared" ref="AG1:AK1" si="20">YEAR(AG2)</f>
        <v>2027</v>
      </c>
      <c r="AH1">
        <f t="shared" si="20"/>
        <v>2027</v>
      </c>
      <c r="AI1">
        <f t="shared" si="20"/>
        <v>2027</v>
      </c>
      <c r="AJ1">
        <f t="shared" si="20"/>
        <v>2027</v>
      </c>
      <c r="AK1">
        <f t="shared" si="20"/>
        <v>2027</v>
      </c>
    </row>
    <row r="2" spans="1:37" x14ac:dyDescent="0.35">
      <c r="B2" s="2">
        <v>45658</v>
      </c>
      <c r="C2" s="2">
        <v>45689</v>
      </c>
      <c r="D2" s="2">
        <v>45717</v>
      </c>
      <c r="E2" s="2">
        <v>45748</v>
      </c>
      <c r="F2" s="2">
        <v>45778</v>
      </c>
      <c r="G2" s="2">
        <v>45809</v>
      </c>
      <c r="H2" s="2">
        <v>45839</v>
      </c>
      <c r="I2" s="2">
        <v>45870</v>
      </c>
      <c r="J2" s="2">
        <v>45901</v>
      </c>
      <c r="K2" s="2">
        <v>45931</v>
      </c>
      <c r="L2" s="2">
        <v>45962</v>
      </c>
      <c r="M2" s="2">
        <v>45992</v>
      </c>
      <c r="N2" s="2">
        <v>46023</v>
      </c>
      <c r="O2" s="2">
        <v>46054</v>
      </c>
      <c r="P2" s="2">
        <v>46082</v>
      </c>
      <c r="Q2" s="2">
        <v>46113</v>
      </c>
      <c r="R2" s="2">
        <v>46143</v>
      </c>
      <c r="S2" s="2">
        <v>46174</v>
      </c>
      <c r="T2" s="2">
        <v>46204</v>
      </c>
      <c r="U2" s="2">
        <v>46235</v>
      </c>
      <c r="V2" s="2">
        <v>46266</v>
      </c>
      <c r="W2" s="2">
        <v>46296</v>
      </c>
      <c r="X2" s="2">
        <v>46327</v>
      </c>
      <c r="Y2" s="2">
        <v>46357</v>
      </c>
      <c r="Z2" s="2">
        <v>46388</v>
      </c>
      <c r="AA2" s="2">
        <v>46419</v>
      </c>
      <c r="AB2" s="2">
        <v>46447</v>
      </c>
      <c r="AC2" s="2">
        <v>46478</v>
      </c>
      <c r="AD2" s="2">
        <v>46508</v>
      </c>
      <c r="AE2" s="2">
        <v>46539</v>
      </c>
      <c r="AF2" s="2">
        <v>46569</v>
      </c>
      <c r="AG2" s="2">
        <v>46600</v>
      </c>
      <c r="AH2" s="2">
        <v>46631</v>
      </c>
      <c r="AI2" s="2">
        <v>46661</v>
      </c>
      <c r="AJ2" s="2">
        <v>46692</v>
      </c>
      <c r="AK2" s="2">
        <v>46722</v>
      </c>
    </row>
    <row r="3" spans="1:37" ht="48" customHeight="1" x14ac:dyDescent="0.35">
      <c r="A3" t="s">
        <v>97</v>
      </c>
      <c r="B3" s="7" t="s">
        <v>102</v>
      </c>
      <c r="C3" s="7"/>
      <c r="D3" s="7"/>
      <c r="E3" s="7"/>
      <c r="F3" s="7"/>
      <c r="G3" s="7"/>
      <c r="H3" s="7"/>
      <c r="I3" s="7" t="s">
        <v>103</v>
      </c>
      <c r="J3" s="7" t="s">
        <v>104</v>
      </c>
      <c r="K3" s="7" t="s">
        <v>105</v>
      </c>
      <c r="L3" s="7"/>
      <c r="M3" s="7" t="s">
        <v>106</v>
      </c>
      <c r="N3" s="7" t="s">
        <v>107</v>
      </c>
      <c r="P3" s="7"/>
      <c r="Q3" s="7"/>
      <c r="R3" s="7" t="s">
        <v>108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35">
      <c r="A4" s="13" t="s">
        <v>75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5">
      <c r="A5" s="11" t="s">
        <v>30</v>
      </c>
      <c r="B5" s="18">
        <f>SUM(B6:B23)</f>
        <v>70000</v>
      </c>
      <c r="C5" s="18">
        <f t="shared" ref="C5:AG5" si="21">SUM(C6:C23)</f>
        <v>70000</v>
      </c>
      <c r="D5" s="18">
        <f t="shared" si="21"/>
        <v>70000</v>
      </c>
      <c r="E5" s="18">
        <f t="shared" si="21"/>
        <v>70000</v>
      </c>
      <c r="F5" s="18">
        <f t="shared" si="21"/>
        <v>70000</v>
      </c>
      <c r="G5" s="18">
        <f t="shared" si="21"/>
        <v>70000</v>
      </c>
      <c r="H5" s="18">
        <f t="shared" si="21"/>
        <v>74000</v>
      </c>
      <c r="I5" s="18">
        <f t="shared" si="21"/>
        <v>189000</v>
      </c>
      <c r="J5" s="18">
        <f t="shared" si="21"/>
        <v>203000</v>
      </c>
      <c r="K5" s="18">
        <f t="shared" si="21"/>
        <v>225000</v>
      </c>
      <c r="L5" s="18">
        <f t="shared" si="21"/>
        <v>249000</v>
      </c>
      <c r="M5" s="18">
        <f t="shared" si="21"/>
        <v>297500</v>
      </c>
      <c r="N5" s="18">
        <f t="shared" si="21"/>
        <v>369075</v>
      </c>
      <c r="O5" s="18">
        <f t="shared" si="21"/>
        <v>408975</v>
      </c>
      <c r="P5" s="18">
        <f t="shared" si="21"/>
        <v>440475</v>
      </c>
      <c r="Q5" s="18">
        <f t="shared" si="21"/>
        <v>440475</v>
      </c>
      <c r="R5" s="18">
        <f t="shared" si="21"/>
        <v>440475</v>
      </c>
      <c r="S5" s="18">
        <f t="shared" si="21"/>
        <v>340725</v>
      </c>
      <c r="T5" s="18">
        <f t="shared" si="21"/>
        <v>324975</v>
      </c>
      <c r="U5" s="18">
        <f t="shared" si="21"/>
        <v>324975</v>
      </c>
      <c r="V5" s="18">
        <f t="shared" si="21"/>
        <v>374850</v>
      </c>
      <c r="W5" s="18">
        <f t="shared" si="21"/>
        <v>374850</v>
      </c>
      <c r="X5" s="18">
        <f t="shared" si="21"/>
        <v>374850</v>
      </c>
      <c r="Y5" s="18">
        <f t="shared" si="21"/>
        <v>383250</v>
      </c>
      <c r="Z5" s="18">
        <f t="shared" si="21"/>
        <v>415642.5</v>
      </c>
      <c r="AA5" s="18">
        <f t="shared" si="21"/>
        <v>415642.5</v>
      </c>
      <c r="AB5" s="18">
        <f t="shared" si="21"/>
        <v>415642.5</v>
      </c>
      <c r="AC5" s="18">
        <f t="shared" si="21"/>
        <v>461396.25</v>
      </c>
      <c r="AD5" s="18">
        <f t="shared" si="21"/>
        <v>461396.25</v>
      </c>
      <c r="AE5" s="18">
        <f t="shared" si="21"/>
        <v>461396.25</v>
      </c>
      <c r="AF5" s="18">
        <f t="shared" si="21"/>
        <v>474626.25</v>
      </c>
      <c r="AG5" s="18">
        <f t="shared" si="21"/>
        <v>474626.25</v>
      </c>
      <c r="AH5" s="18">
        <f t="shared" ref="AH5:AJ5" si="22">SUM(AH6:AH23)</f>
        <v>465806.25</v>
      </c>
      <c r="AI5" s="18">
        <f t="shared" si="22"/>
        <v>465806.25</v>
      </c>
      <c r="AJ5" s="18">
        <f t="shared" si="22"/>
        <v>465806.25</v>
      </c>
      <c r="AK5" s="18">
        <f t="shared" ref="AK5" si="23">SUM(AK6:AK23)</f>
        <v>465806.25</v>
      </c>
    </row>
    <row r="6" spans="1:37" x14ac:dyDescent="0.35">
      <c r="A6" s="1" t="s">
        <v>74</v>
      </c>
      <c r="B6" s="19">
        <f t="shared" ref="B6:H6" si="24">B26*B46</f>
        <v>0</v>
      </c>
      <c r="C6" s="19">
        <f t="shared" si="24"/>
        <v>0</v>
      </c>
      <c r="D6" s="19">
        <f t="shared" si="24"/>
        <v>0</v>
      </c>
      <c r="E6" s="19">
        <f t="shared" si="24"/>
        <v>0</v>
      </c>
      <c r="F6" s="19">
        <f t="shared" si="24"/>
        <v>0</v>
      </c>
      <c r="G6" s="19">
        <f t="shared" si="24"/>
        <v>0</v>
      </c>
      <c r="H6" s="19">
        <f t="shared" si="24"/>
        <v>0</v>
      </c>
      <c r="I6" s="19">
        <f>I26*I46</f>
        <v>0</v>
      </c>
      <c r="J6" s="19">
        <f t="shared" ref="J6:AG6" si="25">J26*J46</f>
        <v>0</v>
      </c>
      <c r="K6" s="19">
        <f t="shared" si="25"/>
        <v>0</v>
      </c>
      <c r="L6" s="19">
        <f t="shared" si="25"/>
        <v>0</v>
      </c>
      <c r="M6" s="19">
        <f t="shared" si="25"/>
        <v>0</v>
      </c>
      <c r="N6" s="19">
        <f t="shared" si="25"/>
        <v>0</v>
      </c>
      <c r="O6" s="19">
        <f t="shared" si="25"/>
        <v>0</v>
      </c>
      <c r="P6" s="19">
        <f t="shared" si="25"/>
        <v>0</v>
      </c>
      <c r="Q6" s="19">
        <f t="shared" si="25"/>
        <v>0</v>
      </c>
      <c r="R6" s="19">
        <f t="shared" si="25"/>
        <v>0</v>
      </c>
      <c r="S6" s="19">
        <f t="shared" si="25"/>
        <v>0</v>
      </c>
      <c r="T6" s="19">
        <f t="shared" si="25"/>
        <v>0</v>
      </c>
      <c r="U6" s="19">
        <f t="shared" si="25"/>
        <v>0</v>
      </c>
      <c r="V6" s="19">
        <f t="shared" si="25"/>
        <v>0</v>
      </c>
      <c r="W6" s="19">
        <f t="shared" si="25"/>
        <v>0</v>
      </c>
      <c r="X6" s="19">
        <f t="shared" si="25"/>
        <v>0</v>
      </c>
      <c r="Y6" s="19">
        <f t="shared" si="25"/>
        <v>0</v>
      </c>
      <c r="Z6" s="19">
        <f t="shared" si="25"/>
        <v>0</v>
      </c>
      <c r="AA6" s="19">
        <f t="shared" si="25"/>
        <v>0</v>
      </c>
      <c r="AB6" s="19">
        <f t="shared" si="25"/>
        <v>0</v>
      </c>
      <c r="AC6" s="19">
        <f t="shared" si="25"/>
        <v>0</v>
      </c>
      <c r="AD6" s="19">
        <f t="shared" si="25"/>
        <v>0</v>
      </c>
      <c r="AE6" s="19">
        <f t="shared" si="25"/>
        <v>0</v>
      </c>
      <c r="AF6" s="19">
        <f t="shared" si="25"/>
        <v>0</v>
      </c>
      <c r="AG6" s="19">
        <f t="shared" si="25"/>
        <v>0</v>
      </c>
      <c r="AH6" s="19">
        <f t="shared" ref="AH6:AJ6" si="26">AH26*AH46</f>
        <v>0</v>
      </c>
      <c r="AI6" s="19">
        <f t="shared" si="26"/>
        <v>0</v>
      </c>
      <c r="AJ6" s="19">
        <f t="shared" si="26"/>
        <v>0</v>
      </c>
      <c r="AK6" s="19">
        <f t="shared" ref="AK6" si="27">AK26*AK46</f>
        <v>0</v>
      </c>
    </row>
    <row r="7" spans="1:37" x14ac:dyDescent="0.35">
      <c r="A7" s="4" t="s">
        <v>19</v>
      </c>
      <c r="B7" s="19">
        <f t="shared" ref="B7:H7" si="28">B27*B47</f>
        <v>15000</v>
      </c>
      <c r="C7" s="19">
        <f t="shared" si="28"/>
        <v>15000</v>
      </c>
      <c r="D7" s="19">
        <f t="shared" si="28"/>
        <v>15000</v>
      </c>
      <c r="E7" s="19">
        <f t="shared" si="28"/>
        <v>15000</v>
      </c>
      <c r="F7" s="19">
        <f t="shared" si="28"/>
        <v>15000</v>
      </c>
      <c r="G7" s="19">
        <f t="shared" si="28"/>
        <v>15000</v>
      </c>
      <c r="H7" s="19">
        <f t="shared" si="28"/>
        <v>15000</v>
      </c>
      <c r="I7" s="19">
        <f t="shared" ref="I7:AG7" si="29">I27*I47</f>
        <v>15000</v>
      </c>
      <c r="J7" s="19">
        <f t="shared" si="29"/>
        <v>15000</v>
      </c>
      <c r="K7" s="19">
        <f t="shared" si="29"/>
        <v>15000</v>
      </c>
      <c r="L7" s="19">
        <f t="shared" si="29"/>
        <v>15000</v>
      </c>
      <c r="M7" s="19">
        <f t="shared" si="29"/>
        <v>15000</v>
      </c>
      <c r="N7" s="19">
        <f t="shared" si="29"/>
        <v>15750</v>
      </c>
      <c r="O7" s="19">
        <f t="shared" si="29"/>
        <v>15750</v>
      </c>
      <c r="P7" s="19">
        <f t="shared" si="29"/>
        <v>15750</v>
      </c>
      <c r="Q7" s="19">
        <f t="shared" si="29"/>
        <v>15750</v>
      </c>
      <c r="R7" s="19">
        <f t="shared" si="29"/>
        <v>15750</v>
      </c>
      <c r="S7" s="19">
        <f t="shared" si="29"/>
        <v>15750</v>
      </c>
      <c r="T7" s="19">
        <f t="shared" si="29"/>
        <v>15750</v>
      </c>
      <c r="U7" s="19">
        <f t="shared" si="29"/>
        <v>15750</v>
      </c>
      <c r="V7" s="19">
        <f t="shared" si="29"/>
        <v>15750</v>
      </c>
      <c r="W7" s="19">
        <f t="shared" si="29"/>
        <v>15750</v>
      </c>
      <c r="X7" s="19">
        <f t="shared" si="29"/>
        <v>15750</v>
      </c>
      <c r="Y7" s="19">
        <f t="shared" si="29"/>
        <v>15750</v>
      </c>
      <c r="Z7" s="19">
        <f t="shared" si="29"/>
        <v>16537.5</v>
      </c>
      <c r="AA7" s="19">
        <f t="shared" si="29"/>
        <v>16537.5</v>
      </c>
      <c r="AB7" s="19">
        <f t="shared" si="29"/>
        <v>16537.5</v>
      </c>
      <c r="AC7" s="19">
        <f t="shared" si="29"/>
        <v>16537.5</v>
      </c>
      <c r="AD7" s="19">
        <f t="shared" si="29"/>
        <v>16537.5</v>
      </c>
      <c r="AE7" s="19">
        <f t="shared" si="29"/>
        <v>16537.5</v>
      </c>
      <c r="AF7" s="19">
        <f t="shared" si="29"/>
        <v>16537.5</v>
      </c>
      <c r="AG7" s="19">
        <f t="shared" si="29"/>
        <v>16537.5</v>
      </c>
      <c r="AH7" s="19">
        <f t="shared" ref="AH7:AJ7" si="30">AH27*AH47</f>
        <v>16537.5</v>
      </c>
      <c r="AI7" s="19">
        <f t="shared" si="30"/>
        <v>16537.5</v>
      </c>
      <c r="AJ7" s="19">
        <f t="shared" si="30"/>
        <v>16537.5</v>
      </c>
      <c r="AK7" s="19">
        <f t="shared" ref="AK7" si="31">AK27*AK47</f>
        <v>16537.5</v>
      </c>
    </row>
    <row r="8" spans="1:37" x14ac:dyDescent="0.35">
      <c r="A8" s="9" t="s">
        <v>18</v>
      </c>
      <c r="B8" s="19">
        <f t="shared" ref="B8:H8" si="32">B28*B48</f>
        <v>0</v>
      </c>
      <c r="C8" s="19">
        <f t="shared" si="32"/>
        <v>0</v>
      </c>
      <c r="D8" s="19">
        <f t="shared" si="32"/>
        <v>0</v>
      </c>
      <c r="E8" s="19">
        <f t="shared" si="32"/>
        <v>0</v>
      </c>
      <c r="F8" s="19">
        <f t="shared" si="32"/>
        <v>0</v>
      </c>
      <c r="G8" s="19">
        <f t="shared" si="32"/>
        <v>0</v>
      </c>
      <c r="H8" s="19">
        <f t="shared" si="32"/>
        <v>4000</v>
      </c>
      <c r="I8" s="19">
        <f t="shared" ref="I8:AG8" si="33">I28*I48</f>
        <v>4000</v>
      </c>
      <c r="J8" s="19">
        <f t="shared" si="33"/>
        <v>4000</v>
      </c>
      <c r="K8" s="19">
        <f t="shared" si="33"/>
        <v>4000</v>
      </c>
      <c r="L8" s="19">
        <f t="shared" si="33"/>
        <v>4000</v>
      </c>
      <c r="M8" s="19">
        <f t="shared" si="33"/>
        <v>4000</v>
      </c>
      <c r="N8" s="19">
        <f t="shared" si="33"/>
        <v>8400</v>
      </c>
      <c r="O8" s="19">
        <f t="shared" si="33"/>
        <v>8400</v>
      </c>
      <c r="P8" s="19">
        <f t="shared" si="33"/>
        <v>8400</v>
      </c>
      <c r="Q8" s="19">
        <f t="shared" si="33"/>
        <v>8400</v>
      </c>
      <c r="R8" s="19">
        <f t="shared" si="33"/>
        <v>8400</v>
      </c>
      <c r="S8" s="19">
        <f t="shared" si="33"/>
        <v>8400</v>
      </c>
      <c r="T8" s="19">
        <f t="shared" si="33"/>
        <v>8400</v>
      </c>
      <c r="U8" s="19">
        <f t="shared" si="33"/>
        <v>8400</v>
      </c>
      <c r="V8" s="19">
        <f t="shared" si="33"/>
        <v>8400</v>
      </c>
      <c r="W8" s="19">
        <f t="shared" si="33"/>
        <v>8400</v>
      </c>
      <c r="X8" s="19">
        <f t="shared" si="33"/>
        <v>8400</v>
      </c>
      <c r="Y8" s="19">
        <f t="shared" si="33"/>
        <v>8400</v>
      </c>
      <c r="Z8" s="19">
        <f t="shared" si="33"/>
        <v>8820</v>
      </c>
      <c r="AA8" s="19">
        <f t="shared" si="33"/>
        <v>8820</v>
      </c>
      <c r="AB8" s="19">
        <f t="shared" si="33"/>
        <v>8820</v>
      </c>
      <c r="AC8" s="19">
        <f t="shared" si="33"/>
        <v>8820</v>
      </c>
      <c r="AD8" s="19">
        <f t="shared" si="33"/>
        <v>8820</v>
      </c>
      <c r="AE8" s="19">
        <f t="shared" si="33"/>
        <v>8820</v>
      </c>
      <c r="AF8" s="19">
        <f t="shared" si="33"/>
        <v>8820</v>
      </c>
      <c r="AG8" s="19">
        <f t="shared" si="33"/>
        <v>8820</v>
      </c>
      <c r="AH8" s="19">
        <f t="shared" ref="AH8:AJ8" si="34">AH28*AH48</f>
        <v>8820</v>
      </c>
      <c r="AI8" s="19">
        <f t="shared" si="34"/>
        <v>8820</v>
      </c>
      <c r="AJ8" s="19">
        <f t="shared" si="34"/>
        <v>8820</v>
      </c>
      <c r="AK8" s="19">
        <f t="shared" ref="AK8" si="35">AK28*AK48</f>
        <v>8820</v>
      </c>
    </row>
    <row r="9" spans="1:37" x14ac:dyDescent="0.35">
      <c r="A9" s="4" t="s">
        <v>0</v>
      </c>
      <c r="B9" s="19">
        <f t="shared" ref="B9:H9" si="36">B29*B49</f>
        <v>20000</v>
      </c>
      <c r="C9" s="19">
        <f t="shared" si="36"/>
        <v>20000</v>
      </c>
      <c r="D9" s="19">
        <f t="shared" si="36"/>
        <v>20000</v>
      </c>
      <c r="E9" s="19">
        <f t="shared" si="36"/>
        <v>20000</v>
      </c>
      <c r="F9" s="19">
        <f t="shared" si="36"/>
        <v>20000</v>
      </c>
      <c r="G9" s="19">
        <f t="shared" si="36"/>
        <v>20000</v>
      </c>
      <c r="H9" s="19">
        <f t="shared" si="36"/>
        <v>20000</v>
      </c>
      <c r="I9" s="19">
        <f t="shared" ref="I9:AG9" si="37">I29*I49</f>
        <v>20000</v>
      </c>
      <c r="J9" s="19">
        <f t="shared" si="37"/>
        <v>20000</v>
      </c>
      <c r="K9" s="19">
        <f t="shared" si="37"/>
        <v>20000</v>
      </c>
      <c r="L9" s="19">
        <f t="shared" si="37"/>
        <v>20000</v>
      </c>
      <c r="M9" s="19">
        <f t="shared" si="37"/>
        <v>20000</v>
      </c>
      <c r="N9" s="19">
        <f t="shared" si="37"/>
        <v>21000</v>
      </c>
      <c r="O9" s="19">
        <f t="shared" si="37"/>
        <v>21000</v>
      </c>
      <c r="P9" s="19">
        <f t="shared" si="37"/>
        <v>21000</v>
      </c>
      <c r="Q9" s="19">
        <f t="shared" si="37"/>
        <v>21000</v>
      </c>
      <c r="R9" s="19">
        <f t="shared" si="37"/>
        <v>21000</v>
      </c>
      <c r="S9" s="19">
        <f t="shared" si="37"/>
        <v>21000</v>
      </c>
      <c r="T9" s="19">
        <f t="shared" si="37"/>
        <v>21000</v>
      </c>
      <c r="U9" s="19">
        <f t="shared" si="37"/>
        <v>21000</v>
      </c>
      <c r="V9" s="19">
        <f t="shared" si="37"/>
        <v>21000</v>
      </c>
      <c r="W9" s="19">
        <f t="shared" si="37"/>
        <v>21000</v>
      </c>
      <c r="X9" s="19">
        <f t="shared" si="37"/>
        <v>21000</v>
      </c>
      <c r="Y9" s="19">
        <f t="shared" si="37"/>
        <v>21000</v>
      </c>
      <c r="Z9" s="19">
        <f t="shared" si="37"/>
        <v>22050</v>
      </c>
      <c r="AA9" s="19">
        <f t="shared" si="37"/>
        <v>22050</v>
      </c>
      <c r="AB9" s="19">
        <f t="shared" si="37"/>
        <v>22050</v>
      </c>
      <c r="AC9" s="19">
        <f t="shared" si="37"/>
        <v>22050</v>
      </c>
      <c r="AD9" s="19">
        <f t="shared" si="37"/>
        <v>22050</v>
      </c>
      <c r="AE9" s="19">
        <f t="shared" si="37"/>
        <v>22050</v>
      </c>
      <c r="AF9" s="19">
        <f t="shared" si="37"/>
        <v>22050</v>
      </c>
      <c r="AG9" s="19">
        <f t="shared" si="37"/>
        <v>22050</v>
      </c>
      <c r="AH9" s="19">
        <f t="shared" ref="AH9:AJ9" si="38">AH29*AH49</f>
        <v>22050</v>
      </c>
      <c r="AI9" s="19">
        <f t="shared" si="38"/>
        <v>22050</v>
      </c>
      <c r="AJ9" s="19">
        <f t="shared" si="38"/>
        <v>22050</v>
      </c>
      <c r="AK9" s="19">
        <f t="shared" ref="AK9" si="39">AK29*AK49</f>
        <v>22050</v>
      </c>
    </row>
    <row r="10" spans="1:37" x14ac:dyDescent="0.35">
      <c r="A10" s="9" t="s">
        <v>5</v>
      </c>
      <c r="B10" s="19">
        <f t="shared" ref="B10:H10" si="40">B30*B50</f>
        <v>0</v>
      </c>
      <c r="C10" s="19">
        <f t="shared" si="40"/>
        <v>0</v>
      </c>
      <c r="D10" s="19">
        <f t="shared" si="40"/>
        <v>0</v>
      </c>
      <c r="E10" s="19">
        <f t="shared" si="40"/>
        <v>0</v>
      </c>
      <c r="F10" s="19">
        <f t="shared" si="40"/>
        <v>0</v>
      </c>
      <c r="G10" s="19">
        <f t="shared" si="40"/>
        <v>0</v>
      </c>
      <c r="H10" s="19">
        <f t="shared" si="40"/>
        <v>0</v>
      </c>
      <c r="I10" s="19">
        <f t="shared" ref="I10:AG10" si="41">I30*I50</f>
        <v>0</v>
      </c>
      <c r="J10" s="19">
        <f t="shared" si="41"/>
        <v>0</v>
      </c>
      <c r="K10" s="19">
        <f t="shared" si="41"/>
        <v>0</v>
      </c>
      <c r="L10" s="19">
        <f t="shared" si="41"/>
        <v>0</v>
      </c>
      <c r="M10" s="19">
        <f t="shared" si="41"/>
        <v>0</v>
      </c>
      <c r="N10" s="19">
        <f t="shared" si="41"/>
        <v>12600</v>
      </c>
      <c r="O10" s="19">
        <f t="shared" si="41"/>
        <v>12600</v>
      </c>
      <c r="P10" s="19">
        <f t="shared" si="41"/>
        <v>12600</v>
      </c>
      <c r="Q10" s="19">
        <f t="shared" si="41"/>
        <v>12600</v>
      </c>
      <c r="R10" s="19">
        <f t="shared" si="41"/>
        <v>12600</v>
      </c>
      <c r="S10" s="19">
        <f t="shared" si="41"/>
        <v>25200</v>
      </c>
      <c r="T10" s="19">
        <f t="shared" si="41"/>
        <v>25200</v>
      </c>
      <c r="U10" s="19">
        <f t="shared" si="41"/>
        <v>25200</v>
      </c>
      <c r="V10" s="19">
        <f t="shared" si="41"/>
        <v>25200</v>
      </c>
      <c r="W10" s="19">
        <f t="shared" si="41"/>
        <v>25200</v>
      </c>
      <c r="X10" s="19">
        <f t="shared" si="41"/>
        <v>25200</v>
      </c>
      <c r="Y10" s="19">
        <f t="shared" si="41"/>
        <v>25200</v>
      </c>
      <c r="Z10" s="19">
        <f t="shared" si="41"/>
        <v>39690</v>
      </c>
      <c r="AA10" s="19">
        <f t="shared" si="41"/>
        <v>39690</v>
      </c>
      <c r="AB10" s="19">
        <f t="shared" si="41"/>
        <v>39690</v>
      </c>
      <c r="AC10" s="19">
        <f t="shared" si="41"/>
        <v>39690</v>
      </c>
      <c r="AD10" s="19">
        <f t="shared" si="41"/>
        <v>39690</v>
      </c>
      <c r="AE10" s="19">
        <f t="shared" si="41"/>
        <v>39690</v>
      </c>
      <c r="AF10" s="19">
        <f t="shared" si="41"/>
        <v>52920</v>
      </c>
      <c r="AG10" s="19">
        <f t="shared" si="41"/>
        <v>52920</v>
      </c>
      <c r="AH10" s="19">
        <f t="shared" ref="AH10:AJ10" si="42">AH30*AH50</f>
        <v>52920</v>
      </c>
      <c r="AI10" s="19">
        <f t="shared" si="42"/>
        <v>52920</v>
      </c>
      <c r="AJ10" s="19">
        <f t="shared" si="42"/>
        <v>52920</v>
      </c>
      <c r="AK10" s="19">
        <f t="shared" ref="AK10" si="43">AK30*AK50</f>
        <v>52920</v>
      </c>
    </row>
    <row r="11" spans="1:37" x14ac:dyDescent="0.35">
      <c r="A11" s="5" t="s">
        <v>1</v>
      </c>
      <c r="B11" s="19">
        <f t="shared" ref="B11:H11" si="44">B31*B51</f>
        <v>0</v>
      </c>
      <c r="C11" s="19">
        <f t="shared" si="44"/>
        <v>0</v>
      </c>
      <c r="D11" s="19">
        <f t="shared" si="44"/>
        <v>0</v>
      </c>
      <c r="E11" s="19">
        <f t="shared" si="44"/>
        <v>0</v>
      </c>
      <c r="F11" s="19">
        <f t="shared" si="44"/>
        <v>0</v>
      </c>
      <c r="G11" s="19">
        <f t="shared" si="44"/>
        <v>0</v>
      </c>
      <c r="H11" s="19">
        <f t="shared" si="44"/>
        <v>0</v>
      </c>
      <c r="I11" s="19">
        <f t="shared" ref="I11:AG11" si="45">I31*I51</f>
        <v>0</v>
      </c>
      <c r="J11" s="19">
        <f t="shared" si="45"/>
        <v>0</v>
      </c>
      <c r="K11" s="19">
        <f t="shared" si="45"/>
        <v>0</v>
      </c>
      <c r="L11" s="19">
        <f t="shared" si="45"/>
        <v>0</v>
      </c>
      <c r="M11" s="19">
        <f t="shared" si="45"/>
        <v>0</v>
      </c>
      <c r="N11" s="19">
        <f t="shared" si="45"/>
        <v>0</v>
      </c>
      <c r="O11" s="19">
        <f t="shared" si="45"/>
        <v>0</v>
      </c>
      <c r="P11" s="19">
        <f t="shared" si="45"/>
        <v>0</v>
      </c>
      <c r="Q11" s="19">
        <f t="shared" si="45"/>
        <v>0</v>
      </c>
      <c r="R11" s="19">
        <f t="shared" si="45"/>
        <v>0</v>
      </c>
      <c r="S11" s="19">
        <f t="shared" si="45"/>
        <v>0</v>
      </c>
      <c r="T11" s="19">
        <f t="shared" si="45"/>
        <v>0</v>
      </c>
      <c r="U11" s="19">
        <f t="shared" si="45"/>
        <v>0</v>
      </c>
      <c r="V11" s="19">
        <f t="shared" si="45"/>
        <v>0</v>
      </c>
      <c r="W11" s="19">
        <f t="shared" si="45"/>
        <v>0</v>
      </c>
      <c r="X11" s="19">
        <f t="shared" si="45"/>
        <v>0</v>
      </c>
      <c r="Y11" s="19">
        <f t="shared" si="45"/>
        <v>0</v>
      </c>
      <c r="Z11" s="19">
        <f t="shared" si="45"/>
        <v>0</v>
      </c>
      <c r="AA11" s="19">
        <f t="shared" si="45"/>
        <v>0</v>
      </c>
      <c r="AB11" s="19">
        <f t="shared" si="45"/>
        <v>0</v>
      </c>
      <c r="AC11" s="19">
        <f t="shared" si="45"/>
        <v>0</v>
      </c>
      <c r="AD11" s="19">
        <f t="shared" si="45"/>
        <v>0</v>
      </c>
      <c r="AE11" s="19">
        <f t="shared" si="45"/>
        <v>0</v>
      </c>
      <c r="AF11" s="19">
        <f t="shared" si="45"/>
        <v>0</v>
      </c>
      <c r="AG11" s="19">
        <f t="shared" si="45"/>
        <v>0</v>
      </c>
      <c r="AH11" s="19">
        <f t="shared" ref="AH11:AJ11" si="46">AH31*AH51</f>
        <v>0</v>
      </c>
      <c r="AI11" s="19">
        <f t="shared" si="46"/>
        <v>0</v>
      </c>
      <c r="AJ11" s="19">
        <f t="shared" si="46"/>
        <v>0</v>
      </c>
      <c r="AK11" s="19">
        <f t="shared" ref="AK11" si="47">AK31*AK51</f>
        <v>0</v>
      </c>
    </row>
    <row r="12" spans="1:37" x14ac:dyDescent="0.35">
      <c r="A12" s="6" t="s">
        <v>25</v>
      </c>
      <c r="B12" s="19">
        <f t="shared" ref="B12:H12" si="48">B32*B52</f>
        <v>0</v>
      </c>
      <c r="C12" s="19">
        <f t="shared" si="48"/>
        <v>0</v>
      </c>
      <c r="D12" s="19">
        <f t="shared" si="48"/>
        <v>0</v>
      </c>
      <c r="E12" s="19">
        <f t="shared" si="48"/>
        <v>0</v>
      </c>
      <c r="F12" s="19">
        <f t="shared" si="48"/>
        <v>0</v>
      </c>
      <c r="G12" s="19">
        <f t="shared" si="48"/>
        <v>0</v>
      </c>
      <c r="H12" s="19">
        <f t="shared" si="48"/>
        <v>0</v>
      </c>
      <c r="I12" s="19">
        <f t="shared" ref="I12:AG12" si="49">I32*I52</f>
        <v>0</v>
      </c>
      <c r="J12" s="19">
        <f t="shared" si="49"/>
        <v>0</v>
      </c>
      <c r="K12" s="19">
        <f t="shared" si="49"/>
        <v>16000</v>
      </c>
      <c r="L12" s="19">
        <f t="shared" si="49"/>
        <v>16000</v>
      </c>
      <c r="M12" s="19">
        <f t="shared" si="49"/>
        <v>16000</v>
      </c>
      <c r="N12" s="19">
        <f t="shared" si="49"/>
        <v>16800</v>
      </c>
      <c r="O12" s="19">
        <f t="shared" si="49"/>
        <v>16800</v>
      </c>
      <c r="P12" s="19">
        <f t="shared" si="49"/>
        <v>16800</v>
      </c>
      <c r="Q12" s="19">
        <f t="shared" si="49"/>
        <v>16800</v>
      </c>
      <c r="R12" s="19">
        <f t="shared" si="49"/>
        <v>16800</v>
      </c>
      <c r="S12" s="19">
        <f t="shared" si="49"/>
        <v>25200</v>
      </c>
      <c r="T12" s="19">
        <f t="shared" si="49"/>
        <v>25200</v>
      </c>
      <c r="U12" s="19">
        <f t="shared" si="49"/>
        <v>25200</v>
      </c>
      <c r="V12" s="19">
        <f t="shared" si="49"/>
        <v>25200</v>
      </c>
      <c r="W12" s="19">
        <f t="shared" si="49"/>
        <v>25200</v>
      </c>
      <c r="X12" s="19">
        <f t="shared" si="49"/>
        <v>25200</v>
      </c>
      <c r="Y12" s="19">
        <f t="shared" si="49"/>
        <v>33600</v>
      </c>
      <c r="Z12" s="19">
        <f t="shared" si="49"/>
        <v>35280</v>
      </c>
      <c r="AA12" s="19">
        <f t="shared" si="49"/>
        <v>35280</v>
      </c>
      <c r="AB12" s="19">
        <f t="shared" si="49"/>
        <v>35280</v>
      </c>
      <c r="AC12" s="19">
        <f t="shared" si="49"/>
        <v>35280</v>
      </c>
      <c r="AD12" s="19">
        <f t="shared" si="49"/>
        <v>35280</v>
      </c>
      <c r="AE12" s="19">
        <f t="shared" si="49"/>
        <v>35280</v>
      </c>
      <c r="AF12" s="19">
        <f t="shared" si="49"/>
        <v>35280</v>
      </c>
      <c r="AG12" s="19">
        <f t="shared" si="49"/>
        <v>35280</v>
      </c>
      <c r="AH12" s="19">
        <f t="shared" ref="AH12:AJ12" si="50">AH32*AH52</f>
        <v>26460</v>
      </c>
      <c r="AI12" s="19">
        <f t="shared" si="50"/>
        <v>26460</v>
      </c>
      <c r="AJ12" s="19">
        <f t="shared" si="50"/>
        <v>26460</v>
      </c>
      <c r="AK12" s="19">
        <f t="shared" ref="AK12" si="51">AK32*AK52</f>
        <v>26460</v>
      </c>
    </row>
    <row r="13" spans="1:37" x14ac:dyDescent="0.35">
      <c r="A13" s="5" t="s">
        <v>26</v>
      </c>
      <c r="B13" s="19">
        <f t="shared" ref="B13:H13" si="52">B33*B53</f>
        <v>0</v>
      </c>
      <c r="C13" s="19">
        <f t="shared" si="52"/>
        <v>0</v>
      </c>
      <c r="D13" s="19">
        <f t="shared" si="52"/>
        <v>0</v>
      </c>
      <c r="E13" s="19">
        <f t="shared" si="52"/>
        <v>0</v>
      </c>
      <c r="F13" s="19">
        <f t="shared" si="52"/>
        <v>0</v>
      </c>
      <c r="G13" s="19">
        <f t="shared" si="52"/>
        <v>0</v>
      </c>
      <c r="H13" s="19">
        <f t="shared" si="52"/>
        <v>0</v>
      </c>
      <c r="I13" s="19">
        <f t="shared" ref="I13:AG13" si="53">I33*I53</f>
        <v>0</v>
      </c>
      <c r="J13" s="19">
        <f t="shared" si="53"/>
        <v>14000</v>
      </c>
      <c r="K13" s="19">
        <f t="shared" si="53"/>
        <v>14000</v>
      </c>
      <c r="L13" s="19">
        <f t="shared" si="53"/>
        <v>14000</v>
      </c>
      <c r="M13" s="19">
        <f t="shared" si="53"/>
        <v>14000</v>
      </c>
      <c r="N13" s="19">
        <f t="shared" si="53"/>
        <v>14700</v>
      </c>
      <c r="O13" s="19">
        <f t="shared" si="53"/>
        <v>14700</v>
      </c>
      <c r="P13" s="19">
        <f t="shared" si="53"/>
        <v>14700</v>
      </c>
      <c r="Q13" s="19">
        <f t="shared" si="53"/>
        <v>14700</v>
      </c>
      <c r="R13" s="19">
        <f t="shared" si="53"/>
        <v>14700</v>
      </c>
      <c r="S13" s="19">
        <f t="shared" si="53"/>
        <v>14700</v>
      </c>
      <c r="T13" s="19">
        <f t="shared" si="53"/>
        <v>14700</v>
      </c>
      <c r="U13" s="19">
        <f t="shared" si="53"/>
        <v>14700</v>
      </c>
      <c r="V13" s="19">
        <f t="shared" si="53"/>
        <v>14700</v>
      </c>
      <c r="W13" s="19">
        <f t="shared" si="53"/>
        <v>14700</v>
      </c>
      <c r="X13" s="19">
        <f t="shared" si="53"/>
        <v>14700</v>
      </c>
      <c r="Y13" s="19">
        <f t="shared" si="53"/>
        <v>14700</v>
      </c>
      <c r="Z13" s="19">
        <f t="shared" si="53"/>
        <v>15435</v>
      </c>
      <c r="AA13" s="19">
        <f t="shared" si="53"/>
        <v>15435</v>
      </c>
      <c r="AB13" s="19">
        <f t="shared" si="53"/>
        <v>15435</v>
      </c>
      <c r="AC13" s="19">
        <f t="shared" si="53"/>
        <v>15435</v>
      </c>
      <c r="AD13" s="19">
        <f t="shared" si="53"/>
        <v>15435</v>
      </c>
      <c r="AE13" s="19">
        <f t="shared" si="53"/>
        <v>15435</v>
      </c>
      <c r="AF13" s="19">
        <f t="shared" si="53"/>
        <v>15435</v>
      </c>
      <c r="AG13" s="19">
        <f t="shared" si="53"/>
        <v>15435</v>
      </c>
      <c r="AH13" s="19">
        <f t="shared" ref="AH13:AJ13" si="54">AH33*AH53</f>
        <v>15435</v>
      </c>
      <c r="AI13" s="19">
        <f t="shared" si="54"/>
        <v>15435</v>
      </c>
      <c r="AJ13" s="19">
        <f t="shared" si="54"/>
        <v>15435</v>
      </c>
      <c r="AK13" s="19">
        <f t="shared" ref="AK13" si="55">AK33*AK53</f>
        <v>15435</v>
      </c>
    </row>
    <row r="14" spans="1:37" x14ac:dyDescent="0.35">
      <c r="A14" s="6" t="s">
        <v>27</v>
      </c>
      <c r="B14" s="19">
        <f t="shared" ref="B14:H14" si="56">B34*B54</f>
        <v>0</v>
      </c>
      <c r="C14" s="19">
        <f t="shared" si="56"/>
        <v>0</v>
      </c>
      <c r="D14" s="19">
        <f t="shared" si="56"/>
        <v>0</v>
      </c>
      <c r="E14" s="19">
        <f t="shared" si="56"/>
        <v>0</v>
      </c>
      <c r="F14" s="19">
        <f t="shared" si="56"/>
        <v>0</v>
      </c>
      <c r="G14" s="19">
        <f t="shared" si="56"/>
        <v>0</v>
      </c>
      <c r="H14" s="19">
        <f t="shared" si="56"/>
        <v>0</v>
      </c>
      <c r="I14" s="19">
        <f t="shared" ref="I14:AG14" si="57">I34*I54</f>
        <v>0</v>
      </c>
      <c r="J14" s="19">
        <f t="shared" si="57"/>
        <v>0</v>
      </c>
      <c r="K14" s="19">
        <f t="shared" si="57"/>
        <v>6000</v>
      </c>
      <c r="L14" s="19">
        <f t="shared" si="57"/>
        <v>6000</v>
      </c>
      <c r="M14" s="19">
        <f t="shared" si="57"/>
        <v>6000</v>
      </c>
      <c r="N14" s="19">
        <f t="shared" si="57"/>
        <v>6300</v>
      </c>
      <c r="O14" s="19">
        <f t="shared" si="57"/>
        <v>6300</v>
      </c>
      <c r="P14" s="19">
        <f t="shared" si="57"/>
        <v>6300</v>
      </c>
      <c r="Q14" s="19">
        <f t="shared" si="57"/>
        <v>6300</v>
      </c>
      <c r="R14" s="19">
        <f t="shared" si="57"/>
        <v>6300</v>
      </c>
      <c r="S14" s="19">
        <f t="shared" si="57"/>
        <v>6300</v>
      </c>
      <c r="T14" s="19">
        <f t="shared" si="57"/>
        <v>6300</v>
      </c>
      <c r="U14" s="19">
        <f t="shared" si="57"/>
        <v>6300</v>
      </c>
      <c r="V14" s="19">
        <f t="shared" si="57"/>
        <v>12600</v>
      </c>
      <c r="W14" s="19">
        <f t="shared" si="57"/>
        <v>12600</v>
      </c>
      <c r="X14" s="19">
        <f t="shared" si="57"/>
        <v>12600</v>
      </c>
      <c r="Y14" s="19">
        <f t="shared" si="57"/>
        <v>12600</v>
      </c>
      <c r="Z14" s="19">
        <f t="shared" si="57"/>
        <v>13230</v>
      </c>
      <c r="AA14" s="19">
        <f t="shared" si="57"/>
        <v>13230</v>
      </c>
      <c r="AB14" s="19">
        <f t="shared" si="57"/>
        <v>13230</v>
      </c>
      <c r="AC14" s="19">
        <f t="shared" si="57"/>
        <v>13230</v>
      </c>
      <c r="AD14" s="19">
        <f t="shared" si="57"/>
        <v>13230</v>
      </c>
      <c r="AE14" s="19">
        <f t="shared" si="57"/>
        <v>13230</v>
      </c>
      <c r="AF14" s="19">
        <f t="shared" si="57"/>
        <v>13230</v>
      </c>
      <c r="AG14" s="19">
        <f t="shared" si="57"/>
        <v>13230</v>
      </c>
      <c r="AH14" s="19">
        <f t="shared" ref="AH14:AJ14" si="58">AH34*AH54</f>
        <v>13230</v>
      </c>
      <c r="AI14" s="19">
        <f t="shared" si="58"/>
        <v>13230</v>
      </c>
      <c r="AJ14" s="19">
        <f t="shared" si="58"/>
        <v>13230</v>
      </c>
      <c r="AK14" s="19">
        <f t="shared" ref="AK14" si="59">AK34*AK54</f>
        <v>13230</v>
      </c>
    </row>
    <row r="15" spans="1:37" x14ac:dyDescent="0.35">
      <c r="A15" s="5" t="s">
        <v>2</v>
      </c>
      <c r="B15" s="19">
        <f t="shared" ref="B15:H15" si="60">B35*B55</f>
        <v>20000</v>
      </c>
      <c r="C15" s="19">
        <f t="shared" si="60"/>
        <v>20000</v>
      </c>
      <c r="D15" s="19">
        <f t="shared" si="60"/>
        <v>20000</v>
      </c>
      <c r="E15" s="19">
        <f t="shared" si="60"/>
        <v>20000</v>
      </c>
      <c r="F15" s="19">
        <f t="shared" si="60"/>
        <v>20000</v>
      </c>
      <c r="G15" s="19">
        <f t="shared" si="60"/>
        <v>20000</v>
      </c>
      <c r="H15" s="19">
        <f t="shared" si="60"/>
        <v>20000</v>
      </c>
      <c r="I15" s="19">
        <f t="shared" ref="I15:AG15" si="61">I35*I55</f>
        <v>20000</v>
      </c>
      <c r="J15" s="19">
        <f t="shared" si="61"/>
        <v>20000</v>
      </c>
      <c r="K15" s="19">
        <f t="shared" si="61"/>
        <v>20000</v>
      </c>
      <c r="L15" s="19">
        <f t="shared" si="61"/>
        <v>20000</v>
      </c>
      <c r="M15" s="19">
        <f t="shared" si="61"/>
        <v>20000</v>
      </c>
      <c r="N15" s="19">
        <f t="shared" si="61"/>
        <v>21000</v>
      </c>
      <c r="O15" s="19">
        <f t="shared" si="61"/>
        <v>21000</v>
      </c>
      <c r="P15" s="19">
        <f t="shared" si="61"/>
        <v>21000</v>
      </c>
      <c r="Q15" s="19">
        <f t="shared" si="61"/>
        <v>21000</v>
      </c>
      <c r="R15" s="19">
        <f t="shared" si="61"/>
        <v>21000</v>
      </c>
      <c r="S15" s="19">
        <f t="shared" si="61"/>
        <v>21000</v>
      </c>
      <c r="T15" s="19">
        <f t="shared" si="61"/>
        <v>21000</v>
      </c>
      <c r="U15" s="19">
        <f t="shared" si="61"/>
        <v>21000</v>
      </c>
      <c r="V15" s="19">
        <f t="shared" si="61"/>
        <v>21000</v>
      </c>
      <c r="W15" s="19">
        <f t="shared" si="61"/>
        <v>21000</v>
      </c>
      <c r="X15" s="19">
        <f t="shared" si="61"/>
        <v>21000</v>
      </c>
      <c r="Y15" s="19">
        <f t="shared" si="61"/>
        <v>21000</v>
      </c>
      <c r="Z15" s="19">
        <f t="shared" si="61"/>
        <v>22050</v>
      </c>
      <c r="AA15" s="19">
        <f t="shared" si="61"/>
        <v>22050</v>
      </c>
      <c r="AB15" s="19">
        <f t="shared" si="61"/>
        <v>22050</v>
      </c>
      <c r="AC15" s="19">
        <f t="shared" si="61"/>
        <v>22050</v>
      </c>
      <c r="AD15" s="19">
        <f t="shared" si="61"/>
        <v>22050</v>
      </c>
      <c r="AE15" s="19">
        <f t="shared" si="61"/>
        <v>22050</v>
      </c>
      <c r="AF15" s="19">
        <f t="shared" si="61"/>
        <v>22050</v>
      </c>
      <c r="AG15" s="19">
        <f t="shared" si="61"/>
        <v>22050</v>
      </c>
      <c r="AH15" s="19">
        <f t="shared" ref="AH15:AJ15" si="62">AH35*AH55</f>
        <v>22050</v>
      </c>
      <c r="AI15" s="19">
        <f t="shared" si="62"/>
        <v>22050</v>
      </c>
      <c r="AJ15" s="19">
        <f t="shared" si="62"/>
        <v>22050</v>
      </c>
      <c r="AK15" s="19">
        <f t="shared" ref="AK15" si="63">AK35*AK55</f>
        <v>22050</v>
      </c>
    </row>
    <row r="16" spans="1:37" x14ac:dyDescent="0.35">
      <c r="A16" s="5" t="s">
        <v>3</v>
      </c>
      <c r="B16" s="19">
        <f t="shared" ref="B16:H16" si="64">B36*B56</f>
        <v>0</v>
      </c>
      <c r="C16" s="19">
        <f t="shared" si="64"/>
        <v>0</v>
      </c>
      <c r="D16" s="19">
        <f t="shared" si="64"/>
        <v>0</v>
      </c>
      <c r="E16" s="19">
        <f t="shared" si="64"/>
        <v>0</v>
      </c>
      <c r="F16" s="19">
        <f t="shared" si="64"/>
        <v>0</v>
      </c>
      <c r="G16" s="19">
        <f t="shared" si="64"/>
        <v>0</v>
      </c>
      <c r="H16" s="19">
        <f t="shared" si="64"/>
        <v>0</v>
      </c>
      <c r="I16" s="19">
        <f t="shared" ref="I16:AG16" si="65">I36*I56</f>
        <v>0</v>
      </c>
      <c r="J16" s="19">
        <f t="shared" si="65"/>
        <v>0</v>
      </c>
      <c r="K16" s="19">
        <f t="shared" si="65"/>
        <v>0</v>
      </c>
      <c r="L16" s="19">
        <f t="shared" si="65"/>
        <v>0</v>
      </c>
      <c r="M16" s="19">
        <f t="shared" si="65"/>
        <v>0</v>
      </c>
      <c r="N16" s="19">
        <f t="shared" si="65"/>
        <v>0</v>
      </c>
      <c r="O16" s="19">
        <f t="shared" si="65"/>
        <v>0</v>
      </c>
      <c r="P16" s="19">
        <f t="shared" si="65"/>
        <v>31500</v>
      </c>
      <c r="Q16" s="19">
        <f t="shared" si="65"/>
        <v>31500</v>
      </c>
      <c r="R16" s="19">
        <f t="shared" si="65"/>
        <v>31500</v>
      </c>
      <c r="S16" s="19">
        <f t="shared" si="65"/>
        <v>31500</v>
      </c>
      <c r="T16" s="19">
        <f t="shared" si="65"/>
        <v>31500</v>
      </c>
      <c r="U16" s="19">
        <f t="shared" si="65"/>
        <v>31500</v>
      </c>
      <c r="V16" s="19">
        <f t="shared" si="65"/>
        <v>31500</v>
      </c>
      <c r="W16" s="19">
        <f t="shared" si="65"/>
        <v>31500</v>
      </c>
      <c r="X16" s="19">
        <f t="shared" si="65"/>
        <v>31500</v>
      </c>
      <c r="Y16" s="19">
        <f t="shared" si="65"/>
        <v>31500</v>
      </c>
      <c r="Z16" s="19">
        <f t="shared" si="65"/>
        <v>33075</v>
      </c>
      <c r="AA16" s="19">
        <f t="shared" si="65"/>
        <v>33075</v>
      </c>
      <c r="AB16" s="19">
        <f t="shared" si="65"/>
        <v>33075</v>
      </c>
      <c r="AC16" s="19">
        <f t="shared" si="65"/>
        <v>33075</v>
      </c>
      <c r="AD16" s="19">
        <f t="shared" si="65"/>
        <v>33075</v>
      </c>
      <c r="AE16" s="19">
        <f t="shared" si="65"/>
        <v>33075</v>
      </c>
      <c r="AF16" s="19">
        <f t="shared" si="65"/>
        <v>33075</v>
      </c>
      <c r="AG16" s="19">
        <f t="shared" si="65"/>
        <v>33075</v>
      </c>
      <c r="AH16" s="19">
        <f t="shared" ref="AH16:AJ16" si="66">AH36*AH56</f>
        <v>33075</v>
      </c>
      <c r="AI16" s="19">
        <f t="shared" si="66"/>
        <v>33075</v>
      </c>
      <c r="AJ16" s="19">
        <f t="shared" si="66"/>
        <v>33075</v>
      </c>
      <c r="AK16" s="19">
        <f t="shared" ref="AK16" si="67">AK36*AK56</f>
        <v>33075</v>
      </c>
    </row>
    <row r="17" spans="1:37" x14ac:dyDescent="0.35">
      <c r="A17" s="6" t="s">
        <v>7</v>
      </c>
      <c r="B17" s="19">
        <f t="shared" ref="B17:H17" si="68">B37*B57</f>
        <v>15000</v>
      </c>
      <c r="C17" s="19">
        <f t="shared" si="68"/>
        <v>15000</v>
      </c>
      <c r="D17" s="19">
        <f t="shared" si="68"/>
        <v>15000</v>
      </c>
      <c r="E17" s="19">
        <f t="shared" si="68"/>
        <v>15000</v>
      </c>
      <c r="F17" s="19">
        <f t="shared" si="68"/>
        <v>15000</v>
      </c>
      <c r="G17" s="19">
        <f t="shared" si="68"/>
        <v>15000</v>
      </c>
      <c r="H17" s="19">
        <f t="shared" si="68"/>
        <v>15000</v>
      </c>
      <c r="I17" s="19">
        <f t="shared" ref="I17:AG17" si="69">I37*I57</f>
        <v>15000</v>
      </c>
      <c r="J17" s="19">
        <f t="shared" si="69"/>
        <v>15000</v>
      </c>
      <c r="K17" s="19">
        <f t="shared" si="69"/>
        <v>15000</v>
      </c>
      <c r="L17" s="19">
        <f t="shared" si="69"/>
        <v>15000</v>
      </c>
      <c r="M17" s="19">
        <f t="shared" si="69"/>
        <v>15000</v>
      </c>
      <c r="N17" s="19">
        <f t="shared" si="69"/>
        <v>15750</v>
      </c>
      <c r="O17" s="19">
        <f t="shared" si="69"/>
        <v>15750</v>
      </c>
      <c r="P17" s="19">
        <f t="shared" si="69"/>
        <v>15750</v>
      </c>
      <c r="Q17" s="19">
        <f t="shared" si="69"/>
        <v>15750</v>
      </c>
      <c r="R17" s="19">
        <f t="shared" si="69"/>
        <v>15750</v>
      </c>
      <c r="S17" s="19">
        <f t="shared" si="69"/>
        <v>15750</v>
      </c>
      <c r="T17" s="19">
        <f t="shared" si="69"/>
        <v>0</v>
      </c>
      <c r="U17" s="19">
        <f t="shared" si="69"/>
        <v>0</v>
      </c>
      <c r="V17" s="19">
        <f t="shared" si="69"/>
        <v>0</v>
      </c>
      <c r="W17" s="19">
        <f t="shared" si="69"/>
        <v>0</v>
      </c>
      <c r="X17" s="19">
        <f t="shared" si="69"/>
        <v>0</v>
      </c>
      <c r="Y17" s="19">
        <f t="shared" si="69"/>
        <v>0</v>
      </c>
      <c r="Z17" s="19">
        <f t="shared" si="69"/>
        <v>0</v>
      </c>
      <c r="AA17" s="19">
        <f t="shared" si="69"/>
        <v>0</v>
      </c>
      <c r="AB17" s="19">
        <f t="shared" si="69"/>
        <v>0</v>
      </c>
      <c r="AC17" s="19">
        <f t="shared" si="69"/>
        <v>0</v>
      </c>
      <c r="AD17" s="19">
        <f t="shared" si="69"/>
        <v>0</v>
      </c>
      <c r="AE17" s="19">
        <f t="shared" si="69"/>
        <v>0</v>
      </c>
      <c r="AF17" s="19">
        <f t="shared" si="69"/>
        <v>0</v>
      </c>
      <c r="AG17" s="19">
        <f t="shared" si="69"/>
        <v>0</v>
      </c>
      <c r="AH17" s="19">
        <f t="shared" ref="AH17:AJ17" si="70">AH37*AH57</f>
        <v>0</v>
      </c>
      <c r="AI17" s="19">
        <f t="shared" si="70"/>
        <v>0</v>
      </c>
      <c r="AJ17" s="19">
        <f t="shared" si="70"/>
        <v>0</v>
      </c>
      <c r="AK17" s="19">
        <f t="shared" ref="AK17" si="71">AK37*AK57</f>
        <v>0</v>
      </c>
    </row>
    <row r="18" spans="1:37" x14ac:dyDescent="0.35">
      <c r="A18" s="6" t="s">
        <v>4</v>
      </c>
      <c r="B18" s="19">
        <f t="shared" ref="B18:H18" si="72">B38*B58</f>
        <v>0</v>
      </c>
      <c r="C18" s="19">
        <f t="shared" si="72"/>
        <v>0</v>
      </c>
      <c r="D18" s="19">
        <f t="shared" si="72"/>
        <v>0</v>
      </c>
      <c r="E18" s="19">
        <f t="shared" si="72"/>
        <v>0</v>
      </c>
      <c r="F18" s="19">
        <f t="shared" si="72"/>
        <v>0</v>
      </c>
      <c r="G18" s="19">
        <f t="shared" si="72"/>
        <v>0</v>
      </c>
      <c r="H18" s="19">
        <f t="shared" si="72"/>
        <v>0</v>
      </c>
      <c r="I18" s="19">
        <f t="shared" ref="I18:AG18" si="73">I38*I58</f>
        <v>0</v>
      </c>
      <c r="J18" s="19">
        <f t="shared" si="73"/>
        <v>0</v>
      </c>
      <c r="K18" s="19">
        <f t="shared" si="73"/>
        <v>0</v>
      </c>
      <c r="L18" s="19">
        <f t="shared" si="73"/>
        <v>24000</v>
      </c>
      <c r="M18" s="19">
        <f t="shared" si="73"/>
        <v>24000</v>
      </c>
      <c r="N18" s="19">
        <f t="shared" si="73"/>
        <v>25200</v>
      </c>
      <c r="O18" s="19">
        <f t="shared" si="73"/>
        <v>25200</v>
      </c>
      <c r="P18" s="19">
        <f t="shared" si="73"/>
        <v>25200</v>
      </c>
      <c r="Q18" s="19">
        <f t="shared" si="73"/>
        <v>25200</v>
      </c>
      <c r="R18" s="19">
        <f t="shared" si="73"/>
        <v>25200</v>
      </c>
      <c r="S18" s="19">
        <f t="shared" si="73"/>
        <v>25200</v>
      </c>
      <c r="T18" s="19">
        <f t="shared" si="73"/>
        <v>25200</v>
      </c>
      <c r="U18" s="19">
        <f t="shared" si="73"/>
        <v>25200</v>
      </c>
      <c r="V18" s="19">
        <f t="shared" si="73"/>
        <v>25200</v>
      </c>
      <c r="W18" s="19">
        <f t="shared" si="73"/>
        <v>25200</v>
      </c>
      <c r="X18" s="19">
        <f t="shared" si="73"/>
        <v>25200</v>
      </c>
      <c r="Y18" s="19">
        <f t="shared" si="73"/>
        <v>25200</v>
      </c>
      <c r="Z18" s="19">
        <f t="shared" si="73"/>
        <v>26460</v>
      </c>
      <c r="AA18" s="19">
        <f t="shared" si="73"/>
        <v>26460</v>
      </c>
      <c r="AB18" s="19">
        <f t="shared" si="73"/>
        <v>26460</v>
      </c>
      <c r="AC18" s="19">
        <f t="shared" si="73"/>
        <v>26460</v>
      </c>
      <c r="AD18" s="19">
        <f t="shared" si="73"/>
        <v>26460</v>
      </c>
      <c r="AE18" s="19">
        <f t="shared" si="73"/>
        <v>26460</v>
      </c>
      <c r="AF18" s="19">
        <f t="shared" si="73"/>
        <v>26460</v>
      </c>
      <c r="AG18" s="19">
        <f t="shared" si="73"/>
        <v>26460</v>
      </c>
      <c r="AH18" s="19">
        <f t="shared" ref="AH18:AJ18" si="74">AH38*AH58</f>
        <v>26460</v>
      </c>
      <c r="AI18" s="19">
        <f t="shared" si="74"/>
        <v>26460</v>
      </c>
      <c r="AJ18" s="19">
        <f t="shared" si="74"/>
        <v>26460</v>
      </c>
      <c r="AK18" s="19">
        <f t="shared" ref="AK18" si="75">AK38*AK58</f>
        <v>26460</v>
      </c>
    </row>
    <row r="19" spans="1:37" x14ac:dyDescent="0.35">
      <c r="A19" s="8" t="s">
        <v>21</v>
      </c>
      <c r="B19" s="19">
        <f t="shared" ref="B19:H19" si="76">B39*B59</f>
        <v>0</v>
      </c>
      <c r="C19" s="19">
        <f t="shared" si="76"/>
        <v>0</v>
      </c>
      <c r="D19" s="19">
        <f t="shared" si="76"/>
        <v>0</v>
      </c>
      <c r="E19" s="19">
        <f t="shared" si="76"/>
        <v>0</v>
      </c>
      <c r="F19" s="19">
        <f t="shared" si="76"/>
        <v>0</v>
      </c>
      <c r="G19" s="19">
        <f t="shared" si="76"/>
        <v>0</v>
      </c>
      <c r="H19" s="19">
        <f t="shared" si="76"/>
        <v>0</v>
      </c>
      <c r="I19" s="19">
        <f t="shared" ref="I19:AG19" si="77">I39*I59</f>
        <v>0</v>
      </c>
      <c r="J19" s="19">
        <f t="shared" si="77"/>
        <v>0</v>
      </c>
      <c r="K19" s="19">
        <f t="shared" si="77"/>
        <v>0</v>
      </c>
      <c r="L19" s="19">
        <f t="shared" si="77"/>
        <v>0</v>
      </c>
      <c r="M19" s="19">
        <f t="shared" si="77"/>
        <v>20000</v>
      </c>
      <c r="N19" s="19">
        <f t="shared" si="77"/>
        <v>42000</v>
      </c>
      <c r="O19" s="19">
        <f t="shared" si="77"/>
        <v>63000</v>
      </c>
      <c r="P19" s="19">
        <f t="shared" si="77"/>
        <v>63000</v>
      </c>
      <c r="Q19" s="19">
        <f t="shared" si="77"/>
        <v>63000</v>
      </c>
      <c r="R19" s="19">
        <f t="shared" si="77"/>
        <v>63000</v>
      </c>
      <c r="S19" s="19">
        <f t="shared" si="77"/>
        <v>63000</v>
      </c>
      <c r="T19" s="19">
        <f t="shared" si="77"/>
        <v>63000</v>
      </c>
      <c r="U19" s="19">
        <f t="shared" si="77"/>
        <v>63000</v>
      </c>
      <c r="V19" s="19">
        <f t="shared" si="77"/>
        <v>84000</v>
      </c>
      <c r="W19" s="19">
        <f t="shared" si="77"/>
        <v>84000</v>
      </c>
      <c r="X19" s="19">
        <f t="shared" si="77"/>
        <v>84000</v>
      </c>
      <c r="Y19" s="19">
        <f t="shared" si="77"/>
        <v>84000</v>
      </c>
      <c r="Z19" s="19">
        <f t="shared" si="77"/>
        <v>88200</v>
      </c>
      <c r="AA19" s="19">
        <f t="shared" si="77"/>
        <v>88200</v>
      </c>
      <c r="AB19" s="19">
        <f t="shared" si="77"/>
        <v>88200</v>
      </c>
      <c r="AC19" s="19">
        <f t="shared" si="77"/>
        <v>110250</v>
      </c>
      <c r="AD19" s="19">
        <f t="shared" si="77"/>
        <v>110250</v>
      </c>
      <c r="AE19" s="19">
        <f t="shared" si="77"/>
        <v>110250</v>
      </c>
      <c r="AF19" s="19">
        <f t="shared" si="77"/>
        <v>110250</v>
      </c>
      <c r="AG19" s="19">
        <f t="shared" si="77"/>
        <v>110250</v>
      </c>
      <c r="AH19" s="19">
        <f t="shared" ref="AH19:AJ19" si="78">AH39*AH59</f>
        <v>110250</v>
      </c>
      <c r="AI19" s="19">
        <f t="shared" si="78"/>
        <v>110250</v>
      </c>
      <c r="AJ19" s="19">
        <f t="shared" si="78"/>
        <v>110250</v>
      </c>
      <c r="AK19" s="19">
        <f t="shared" ref="AK19" si="79">AK39*AK59</f>
        <v>110250</v>
      </c>
    </row>
    <row r="20" spans="1:37" x14ac:dyDescent="0.35">
      <c r="A20" s="8" t="s">
        <v>23</v>
      </c>
      <c r="B20" s="19">
        <f t="shared" ref="B20:H20" si="80">B40*B60</f>
        <v>0</v>
      </c>
      <c r="C20" s="19">
        <f t="shared" si="80"/>
        <v>0</v>
      </c>
      <c r="D20" s="19">
        <f t="shared" si="80"/>
        <v>0</v>
      </c>
      <c r="E20" s="19">
        <f t="shared" si="80"/>
        <v>0</v>
      </c>
      <c r="F20" s="19">
        <f t="shared" si="80"/>
        <v>0</v>
      </c>
      <c r="G20" s="19">
        <f t="shared" si="80"/>
        <v>0</v>
      </c>
      <c r="H20" s="19">
        <f t="shared" si="80"/>
        <v>0</v>
      </c>
      <c r="I20" s="19">
        <f t="shared" ref="I20:AG20" si="81">I40*I60</f>
        <v>0</v>
      </c>
      <c r="J20" s="19">
        <f t="shared" si="81"/>
        <v>0</v>
      </c>
      <c r="K20" s="19">
        <f t="shared" si="81"/>
        <v>0</v>
      </c>
      <c r="L20" s="19">
        <f t="shared" si="81"/>
        <v>0</v>
      </c>
      <c r="M20" s="19">
        <f t="shared" si="81"/>
        <v>12000</v>
      </c>
      <c r="N20" s="19">
        <f t="shared" si="81"/>
        <v>25200</v>
      </c>
      <c r="O20" s="19">
        <f t="shared" si="81"/>
        <v>37800</v>
      </c>
      <c r="P20" s="19">
        <f t="shared" si="81"/>
        <v>37800</v>
      </c>
      <c r="Q20" s="19">
        <f t="shared" si="81"/>
        <v>37800</v>
      </c>
      <c r="R20" s="19">
        <f t="shared" si="81"/>
        <v>37800</v>
      </c>
      <c r="S20" s="19">
        <f t="shared" si="81"/>
        <v>37800</v>
      </c>
      <c r="T20" s="19">
        <f t="shared" si="81"/>
        <v>37800</v>
      </c>
      <c r="U20" s="19">
        <f t="shared" si="81"/>
        <v>37800</v>
      </c>
      <c r="V20" s="19">
        <f t="shared" si="81"/>
        <v>50400</v>
      </c>
      <c r="W20" s="19">
        <f t="shared" si="81"/>
        <v>50400</v>
      </c>
      <c r="X20" s="19">
        <f t="shared" si="81"/>
        <v>50400</v>
      </c>
      <c r="Y20" s="19">
        <f t="shared" si="81"/>
        <v>50400</v>
      </c>
      <c r="Z20" s="19">
        <f t="shared" si="81"/>
        <v>52920</v>
      </c>
      <c r="AA20" s="19">
        <f t="shared" si="81"/>
        <v>52920</v>
      </c>
      <c r="AB20" s="19">
        <f t="shared" si="81"/>
        <v>52920</v>
      </c>
      <c r="AC20" s="19">
        <f t="shared" si="81"/>
        <v>66150</v>
      </c>
      <c r="AD20" s="19">
        <f t="shared" si="81"/>
        <v>66150</v>
      </c>
      <c r="AE20" s="19">
        <f t="shared" si="81"/>
        <v>66150</v>
      </c>
      <c r="AF20" s="19">
        <f t="shared" si="81"/>
        <v>66150</v>
      </c>
      <c r="AG20" s="19">
        <f t="shared" si="81"/>
        <v>66150</v>
      </c>
      <c r="AH20" s="19">
        <f t="shared" ref="AH20:AJ20" si="82">AH40*AH60</f>
        <v>66150</v>
      </c>
      <c r="AI20" s="19">
        <f t="shared" si="82"/>
        <v>66150</v>
      </c>
      <c r="AJ20" s="19">
        <f t="shared" si="82"/>
        <v>66150</v>
      </c>
      <c r="AK20" s="19">
        <f t="shared" ref="AK20" si="83">AK40*AK60</f>
        <v>66150</v>
      </c>
    </row>
    <row r="21" spans="1:37" x14ac:dyDescent="0.35">
      <c r="A21" s="8" t="s">
        <v>22</v>
      </c>
      <c r="B21" s="19">
        <f t="shared" ref="B21:H21" si="84">B41*B61</f>
        <v>0</v>
      </c>
      <c r="C21" s="19">
        <f t="shared" si="84"/>
        <v>0</v>
      </c>
      <c r="D21" s="19">
        <f t="shared" si="84"/>
        <v>0</v>
      </c>
      <c r="E21" s="19">
        <f t="shared" si="84"/>
        <v>0</v>
      </c>
      <c r="F21" s="19">
        <f t="shared" si="84"/>
        <v>0</v>
      </c>
      <c r="G21" s="19">
        <f t="shared" si="84"/>
        <v>0</v>
      </c>
      <c r="H21" s="19">
        <f t="shared" si="84"/>
        <v>0</v>
      </c>
      <c r="I21" s="19">
        <f t="shared" ref="I21:AG21" si="85">I41*I61</f>
        <v>0</v>
      </c>
      <c r="J21" s="19">
        <f t="shared" si="85"/>
        <v>0</v>
      </c>
      <c r="K21" s="19">
        <f t="shared" si="85"/>
        <v>0</v>
      </c>
      <c r="L21" s="19">
        <f t="shared" si="85"/>
        <v>0</v>
      </c>
      <c r="M21" s="19">
        <f t="shared" si="85"/>
        <v>6000</v>
      </c>
      <c r="N21" s="19">
        <f t="shared" si="85"/>
        <v>12600</v>
      </c>
      <c r="O21" s="19">
        <f t="shared" si="85"/>
        <v>18900</v>
      </c>
      <c r="P21" s="19">
        <f t="shared" si="85"/>
        <v>18900</v>
      </c>
      <c r="Q21" s="19">
        <f t="shared" si="85"/>
        <v>18900</v>
      </c>
      <c r="R21" s="19">
        <f t="shared" si="85"/>
        <v>18900</v>
      </c>
      <c r="S21" s="19">
        <f t="shared" si="85"/>
        <v>18900</v>
      </c>
      <c r="T21" s="19">
        <f t="shared" si="85"/>
        <v>18900</v>
      </c>
      <c r="U21" s="19">
        <f t="shared" si="85"/>
        <v>18900</v>
      </c>
      <c r="V21" s="19">
        <f t="shared" si="85"/>
        <v>25200</v>
      </c>
      <c r="W21" s="19">
        <f t="shared" si="85"/>
        <v>25200</v>
      </c>
      <c r="X21" s="19">
        <f t="shared" si="85"/>
        <v>25200</v>
      </c>
      <c r="Y21" s="19">
        <f t="shared" si="85"/>
        <v>25200</v>
      </c>
      <c r="Z21" s="19">
        <f t="shared" si="85"/>
        <v>26460</v>
      </c>
      <c r="AA21" s="19">
        <f t="shared" si="85"/>
        <v>26460</v>
      </c>
      <c r="AB21" s="19">
        <f t="shared" si="85"/>
        <v>26460</v>
      </c>
      <c r="AC21" s="19">
        <f t="shared" si="85"/>
        <v>33075</v>
      </c>
      <c r="AD21" s="19">
        <f t="shared" si="85"/>
        <v>33075</v>
      </c>
      <c r="AE21" s="19">
        <f t="shared" si="85"/>
        <v>33075</v>
      </c>
      <c r="AF21" s="19">
        <f t="shared" si="85"/>
        <v>33075</v>
      </c>
      <c r="AG21" s="19">
        <f t="shared" si="85"/>
        <v>33075</v>
      </c>
      <c r="AH21" s="19">
        <f t="shared" ref="AH21:AJ21" si="86">AH41*AH61</f>
        <v>33075</v>
      </c>
      <c r="AI21" s="19">
        <f t="shared" si="86"/>
        <v>33075</v>
      </c>
      <c r="AJ21" s="19">
        <f t="shared" si="86"/>
        <v>33075</v>
      </c>
      <c r="AK21" s="19">
        <f t="shared" ref="AK21" si="87">AK41*AK61</f>
        <v>33075</v>
      </c>
    </row>
    <row r="22" spans="1:37" x14ac:dyDescent="0.35">
      <c r="A22" s="8" t="s">
        <v>29</v>
      </c>
      <c r="B22" s="19">
        <f t="shared" ref="B22:H22" si="88">B42*B62</f>
        <v>0</v>
      </c>
      <c r="C22" s="19">
        <f t="shared" si="88"/>
        <v>0</v>
      </c>
      <c r="D22" s="19">
        <f t="shared" si="88"/>
        <v>0</v>
      </c>
      <c r="E22" s="19">
        <f t="shared" si="88"/>
        <v>0</v>
      </c>
      <c r="F22" s="19">
        <f t="shared" si="88"/>
        <v>0</v>
      </c>
      <c r="G22" s="19">
        <f t="shared" si="88"/>
        <v>0</v>
      </c>
      <c r="H22" s="19">
        <f t="shared" si="88"/>
        <v>0</v>
      </c>
      <c r="I22" s="19">
        <f t="shared" ref="I22:AG22" si="89">I42*I62</f>
        <v>0</v>
      </c>
      <c r="J22" s="19">
        <f t="shared" si="89"/>
        <v>0</v>
      </c>
      <c r="K22" s="19">
        <f t="shared" si="89"/>
        <v>0</v>
      </c>
      <c r="L22" s="19">
        <f t="shared" si="89"/>
        <v>0</v>
      </c>
      <c r="M22" s="19">
        <f t="shared" si="89"/>
        <v>10500</v>
      </c>
      <c r="N22" s="19">
        <f t="shared" si="89"/>
        <v>11025</v>
      </c>
      <c r="O22" s="19">
        <f t="shared" si="89"/>
        <v>11025</v>
      </c>
      <c r="P22" s="19">
        <f t="shared" si="89"/>
        <v>11025</v>
      </c>
      <c r="Q22" s="19">
        <f t="shared" si="89"/>
        <v>11025</v>
      </c>
      <c r="R22" s="19">
        <f t="shared" si="89"/>
        <v>11025</v>
      </c>
      <c r="S22" s="19">
        <f t="shared" si="89"/>
        <v>11025</v>
      </c>
      <c r="T22" s="19">
        <f t="shared" si="89"/>
        <v>11025</v>
      </c>
      <c r="U22" s="19">
        <f t="shared" si="89"/>
        <v>11025</v>
      </c>
      <c r="V22" s="19">
        <f t="shared" si="89"/>
        <v>14700</v>
      </c>
      <c r="W22" s="19">
        <f t="shared" si="89"/>
        <v>14700</v>
      </c>
      <c r="X22" s="19">
        <f t="shared" si="89"/>
        <v>14700</v>
      </c>
      <c r="Y22" s="19">
        <f t="shared" si="89"/>
        <v>14700</v>
      </c>
      <c r="Z22" s="19">
        <f t="shared" si="89"/>
        <v>15435</v>
      </c>
      <c r="AA22" s="19">
        <f t="shared" si="89"/>
        <v>15435</v>
      </c>
      <c r="AB22" s="19">
        <f t="shared" si="89"/>
        <v>15435</v>
      </c>
      <c r="AC22" s="19">
        <f t="shared" si="89"/>
        <v>19293.75</v>
      </c>
      <c r="AD22" s="19">
        <f t="shared" si="89"/>
        <v>19293.75</v>
      </c>
      <c r="AE22" s="19">
        <f t="shared" si="89"/>
        <v>19293.75</v>
      </c>
      <c r="AF22" s="19">
        <f t="shared" si="89"/>
        <v>19293.75</v>
      </c>
      <c r="AG22" s="19">
        <f t="shared" si="89"/>
        <v>19293.75</v>
      </c>
      <c r="AH22" s="19">
        <f t="shared" ref="AH22:AJ22" si="90">AH42*AH62</f>
        <v>19293.75</v>
      </c>
      <c r="AI22" s="19">
        <f t="shared" si="90"/>
        <v>19293.75</v>
      </c>
      <c r="AJ22" s="19">
        <f t="shared" si="90"/>
        <v>19293.75</v>
      </c>
      <c r="AK22" s="19">
        <f t="shared" ref="AK22" si="91">AK42*AK62</f>
        <v>19293.75</v>
      </c>
    </row>
    <row r="23" spans="1:37" x14ac:dyDescent="0.35">
      <c r="A23" s="27" t="s">
        <v>73</v>
      </c>
      <c r="B23" s="20">
        <f t="shared" ref="B23:H23" si="92">B43*B63</f>
        <v>0</v>
      </c>
      <c r="C23" s="20">
        <f t="shared" si="92"/>
        <v>0</v>
      </c>
      <c r="D23" s="20">
        <f t="shared" si="92"/>
        <v>0</v>
      </c>
      <c r="E23" s="20">
        <f t="shared" si="92"/>
        <v>0</v>
      </c>
      <c r="F23" s="20">
        <f t="shared" si="92"/>
        <v>0</v>
      </c>
      <c r="G23" s="20">
        <f t="shared" si="92"/>
        <v>0</v>
      </c>
      <c r="H23" s="20">
        <f t="shared" si="92"/>
        <v>0</v>
      </c>
      <c r="I23" s="20">
        <f t="shared" ref="I23:AG23" si="93">I43*I63</f>
        <v>115000</v>
      </c>
      <c r="J23" s="20">
        <f t="shared" si="93"/>
        <v>115000</v>
      </c>
      <c r="K23" s="20">
        <f t="shared" si="93"/>
        <v>115000</v>
      </c>
      <c r="L23" s="20">
        <f t="shared" si="93"/>
        <v>115000</v>
      </c>
      <c r="M23" s="20">
        <f t="shared" si="93"/>
        <v>115000</v>
      </c>
      <c r="N23" s="20">
        <f t="shared" si="93"/>
        <v>120750</v>
      </c>
      <c r="O23" s="20">
        <f t="shared" si="93"/>
        <v>120750</v>
      </c>
      <c r="P23" s="20">
        <f t="shared" si="93"/>
        <v>120750</v>
      </c>
      <c r="Q23" s="20">
        <f t="shared" si="93"/>
        <v>120750</v>
      </c>
      <c r="R23" s="20">
        <f t="shared" si="93"/>
        <v>120750</v>
      </c>
      <c r="S23" s="20">
        <f t="shared" si="93"/>
        <v>0</v>
      </c>
      <c r="T23" s="20">
        <f t="shared" si="93"/>
        <v>0</v>
      </c>
      <c r="U23" s="20">
        <f t="shared" si="93"/>
        <v>0</v>
      </c>
      <c r="V23" s="20">
        <f t="shared" si="93"/>
        <v>0</v>
      </c>
      <c r="W23" s="20">
        <f t="shared" si="93"/>
        <v>0</v>
      </c>
      <c r="X23" s="20">
        <f t="shared" si="93"/>
        <v>0</v>
      </c>
      <c r="Y23" s="20">
        <f t="shared" si="93"/>
        <v>0</v>
      </c>
      <c r="Z23" s="20">
        <f t="shared" si="93"/>
        <v>0</v>
      </c>
      <c r="AA23" s="20">
        <f t="shared" si="93"/>
        <v>0</v>
      </c>
      <c r="AB23" s="20">
        <f t="shared" si="93"/>
        <v>0</v>
      </c>
      <c r="AC23" s="20">
        <f t="shared" si="93"/>
        <v>0</v>
      </c>
      <c r="AD23" s="20">
        <f t="shared" si="93"/>
        <v>0</v>
      </c>
      <c r="AE23" s="20">
        <f t="shared" si="93"/>
        <v>0</v>
      </c>
      <c r="AF23" s="20">
        <f t="shared" si="93"/>
        <v>0</v>
      </c>
      <c r="AG23" s="20">
        <f t="shared" si="93"/>
        <v>0</v>
      </c>
      <c r="AH23" s="20">
        <f t="shared" ref="AH23:AJ23" si="94">AH43*AH63</f>
        <v>0</v>
      </c>
      <c r="AI23" s="20">
        <f t="shared" si="94"/>
        <v>0</v>
      </c>
      <c r="AJ23" s="20">
        <f t="shared" si="94"/>
        <v>0</v>
      </c>
      <c r="AK23" s="20">
        <f t="shared" ref="AK23" si="95">AK43*AK63</f>
        <v>0</v>
      </c>
    </row>
    <row r="24" spans="1:37" x14ac:dyDescent="0.35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3" t="s">
        <v>43</v>
      </c>
      <c r="B25" s="19">
        <f>SUM(B26:B42)</f>
        <v>5</v>
      </c>
      <c r="C25" s="19">
        <f t="shared" ref="C25:AF25" si="96">SUM(C26:C42)</f>
        <v>5</v>
      </c>
      <c r="D25" s="19">
        <f t="shared" si="96"/>
        <v>5</v>
      </c>
      <c r="E25" s="19">
        <f t="shared" si="96"/>
        <v>5</v>
      </c>
      <c r="F25" s="19">
        <f t="shared" si="96"/>
        <v>5</v>
      </c>
      <c r="G25" s="19">
        <f t="shared" si="96"/>
        <v>5</v>
      </c>
      <c r="H25" s="19">
        <f t="shared" si="96"/>
        <v>6</v>
      </c>
      <c r="I25" s="19">
        <f t="shared" si="96"/>
        <v>6</v>
      </c>
      <c r="J25" s="19">
        <f t="shared" si="96"/>
        <v>7</v>
      </c>
      <c r="K25" s="19">
        <f t="shared" si="96"/>
        <v>10</v>
      </c>
      <c r="L25" s="19">
        <f t="shared" si="96"/>
        <v>11</v>
      </c>
      <c r="M25" s="19">
        <f t="shared" si="96"/>
        <v>17</v>
      </c>
      <c r="N25" s="19">
        <f t="shared" si="96"/>
        <v>22</v>
      </c>
      <c r="O25" s="19">
        <f t="shared" si="96"/>
        <v>25</v>
      </c>
      <c r="P25" s="19">
        <f t="shared" si="96"/>
        <v>26</v>
      </c>
      <c r="Q25" s="19">
        <f t="shared" si="96"/>
        <v>26</v>
      </c>
      <c r="R25" s="19">
        <f t="shared" si="96"/>
        <v>26</v>
      </c>
      <c r="S25" s="19">
        <f t="shared" si="96"/>
        <v>28</v>
      </c>
      <c r="T25" s="19">
        <f t="shared" si="96"/>
        <v>27</v>
      </c>
      <c r="U25" s="19">
        <f t="shared" si="96"/>
        <v>27</v>
      </c>
      <c r="V25" s="19">
        <f t="shared" si="96"/>
        <v>32</v>
      </c>
      <c r="W25" s="19">
        <f t="shared" si="96"/>
        <v>32</v>
      </c>
      <c r="X25" s="19">
        <f t="shared" si="96"/>
        <v>32</v>
      </c>
      <c r="Y25" s="19">
        <f t="shared" si="96"/>
        <v>33</v>
      </c>
      <c r="Z25" s="19">
        <f t="shared" si="96"/>
        <v>34</v>
      </c>
      <c r="AA25" s="19">
        <f t="shared" si="96"/>
        <v>34</v>
      </c>
      <c r="AB25" s="19">
        <f t="shared" si="96"/>
        <v>34</v>
      </c>
      <c r="AC25" s="19">
        <f t="shared" si="96"/>
        <v>38</v>
      </c>
      <c r="AD25" s="19">
        <f t="shared" si="96"/>
        <v>38</v>
      </c>
      <c r="AE25" s="19">
        <f t="shared" si="96"/>
        <v>38</v>
      </c>
      <c r="AF25" s="19">
        <f t="shared" si="96"/>
        <v>39</v>
      </c>
      <c r="AG25" s="19">
        <f t="shared" ref="AG25" si="97">SUM(AG26:AG43)</f>
        <v>39</v>
      </c>
      <c r="AH25" s="19">
        <f t="shared" ref="AH25:AI25" si="98">SUM(AH26:AH42)</f>
        <v>38</v>
      </c>
      <c r="AI25" s="19">
        <f t="shared" si="98"/>
        <v>38</v>
      </c>
      <c r="AJ25" s="19">
        <f t="shared" ref="AJ25:AK25" si="99">SUM(AJ26:AJ43)</f>
        <v>38</v>
      </c>
      <c r="AK25" s="19">
        <f t="shared" si="99"/>
        <v>38</v>
      </c>
    </row>
    <row r="26" spans="1:37" x14ac:dyDescent="0.35">
      <c r="A26" s="28" t="s">
        <v>31</v>
      </c>
      <c r="B26" s="22">
        <v>1</v>
      </c>
      <c r="C26" s="22">
        <v>1</v>
      </c>
      <c r="D26" s="22">
        <v>1</v>
      </c>
      <c r="E26" s="22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</row>
    <row r="27" spans="1:37" x14ac:dyDescent="0.35">
      <c r="A27" s="4" t="s">
        <v>19</v>
      </c>
      <c r="B27" s="19">
        <v>1</v>
      </c>
      <c r="C27" s="19">
        <v>1</v>
      </c>
      <c r="D27" s="19">
        <v>1</v>
      </c>
      <c r="E27" s="19">
        <v>1</v>
      </c>
      <c r="F27" s="19">
        <v>1</v>
      </c>
      <c r="G27" s="19">
        <v>1</v>
      </c>
      <c r="H27" s="19">
        <v>1</v>
      </c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1</v>
      </c>
      <c r="O27" s="19">
        <v>1</v>
      </c>
      <c r="P27" s="19">
        <v>1</v>
      </c>
      <c r="Q27" s="19">
        <v>1</v>
      </c>
      <c r="R27" s="19">
        <v>1</v>
      </c>
      <c r="S27" s="19">
        <v>1</v>
      </c>
      <c r="T27" s="19">
        <v>1</v>
      </c>
      <c r="U27" s="19">
        <v>1</v>
      </c>
      <c r="V27" s="19">
        <v>1</v>
      </c>
      <c r="W27" s="19">
        <v>1</v>
      </c>
      <c r="X27" s="19">
        <v>1</v>
      </c>
      <c r="Y27" s="19">
        <v>1</v>
      </c>
      <c r="Z27" s="19">
        <v>1</v>
      </c>
      <c r="AA27" s="19">
        <v>1</v>
      </c>
      <c r="AB27" s="19">
        <v>1</v>
      </c>
      <c r="AC27" s="19">
        <v>1</v>
      </c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1</v>
      </c>
      <c r="AJ27" s="19">
        <v>1</v>
      </c>
      <c r="AK27" s="19">
        <v>1</v>
      </c>
    </row>
    <row r="28" spans="1:37" x14ac:dyDescent="0.35">
      <c r="A28" s="9" t="s">
        <v>18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1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2</v>
      </c>
      <c r="O28" s="19">
        <v>2</v>
      </c>
      <c r="P28" s="19">
        <v>2</v>
      </c>
      <c r="Q28" s="19">
        <v>2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2</v>
      </c>
      <c r="X28" s="19">
        <v>2</v>
      </c>
      <c r="Y28" s="19">
        <v>2</v>
      </c>
      <c r="Z28" s="19">
        <v>2</v>
      </c>
      <c r="AA28" s="19">
        <v>2</v>
      </c>
      <c r="AB28" s="19">
        <v>2</v>
      </c>
      <c r="AC28" s="19">
        <v>2</v>
      </c>
      <c r="AD28" s="19">
        <v>2</v>
      </c>
      <c r="AE28" s="19">
        <v>2</v>
      </c>
      <c r="AF28" s="19">
        <v>2</v>
      </c>
      <c r="AG28" s="19">
        <v>2</v>
      </c>
      <c r="AH28" s="19">
        <v>2</v>
      </c>
      <c r="AI28" s="19">
        <v>2</v>
      </c>
      <c r="AJ28" s="19">
        <v>2</v>
      </c>
      <c r="AK28" s="19">
        <v>2</v>
      </c>
    </row>
    <row r="29" spans="1:37" x14ac:dyDescent="0.35">
      <c r="A29" s="4" t="s">
        <v>0</v>
      </c>
      <c r="B29" s="19">
        <v>1</v>
      </c>
      <c r="C29" s="19">
        <v>1</v>
      </c>
      <c r="D29" s="19">
        <v>1</v>
      </c>
      <c r="E29" s="19">
        <v>1</v>
      </c>
      <c r="F29" s="19">
        <v>1</v>
      </c>
      <c r="G29" s="19">
        <v>1</v>
      </c>
      <c r="H29" s="19">
        <v>1</v>
      </c>
      <c r="I29" s="19">
        <v>1</v>
      </c>
      <c r="J29" s="19">
        <v>1</v>
      </c>
      <c r="K29" s="19">
        <v>1</v>
      </c>
      <c r="L29" s="19">
        <v>1</v>
      </c>
      <c r="M29" s="19">
        <v>1</v>
      </c>
      <c r="N29" s="19">
        <v>1</v>
      </c>
      <c r="O29" s="19">
        <v>1</v>
      </c>
      <c r="P29" s="19">
        <v>1</v>
      </c>
      <c r="Q29" s="19">
        <v>1</v>
      </c>
      <c r="R29" s="19">
        <v>1</v>
      </c>
      <c r="S29" s="19">
        <v>1</v>
      </c>
      <c r="T29" s="19">
        <v>1</v>
      </c>
      <c r="U29" s="19">
        <v>1</v>
      </c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1</v>
      </c>
      <c r="AB29" s="19">
        <v>1</v>
      </c>
      <c r="AC29" s="19">
        <v>1</v>
      </c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</row>
    <row r="30" spans="1:37" x14ac:dyDescent="0.35">
      <c r="A30" s="9" t="s">
        <v>5</v>
      </c>
      <c r="B30" s="19">
        <f>ROUNDUP(TabP_SaaS_nCli_CustosVarAWS!D41/5,0)</f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1</v>
      </c>
      <c r="O30" s="19">
        <v>1</v>
      </c>
      <c r="P30" s="19">
        <v>1</v>
      </c>
      <c r="Q30" s="19">
        <v>1</v>
      </c>
      <c r="R30" s="19">
        <v>1</v>
      </c>
      <c r="S30" s="19">
        <v>2</v>
      </c>
      <c r="T30" s="19">
        <v>2</v>
      </c>
      <c r="U30" s="19">
        <v>2</v>
      </c>
      <c r="V30" s="19">
        <v>2</v>
      </c>
      <c r="W30" s="19">
        <v>2</v>
      </c>
      <c r="X30" s="19">
        <v>2</v>
      </c>
      <c r="Y30" s="19">
        <v>2</v>
      </c>
      <c r="Z30" s="19">
        <v>3</v>
      </c>
      <c r="AA30" s="19">
        <v>3</v>
      </c>
      <c r="AB30" s="19">
        <v>3</v>
      </c>
      <c r="AC30" s="19">
        <v>3</v>
      </c>
      <c r="AD30" s="19">
        <v>3</v>
      </c>
      <c r="AE30" s="19">
        <v>3</v>
      </c>
      <c r="AF30" s="19">
        <v>4</v>
      </c>
      <c r="AG30" s="19">
        <v>4</v>
      </c>
      <c r="AH30" s="19">
        <v>4</v>
      </c>
      <c r="AI30" s="19">
        <v>4</v>
      </c>
      <c r="AJ30" s="19">
        <v>4</v>
      </c>
      <c r="AK30" s="19">
        <v>4</v>
      </c>
    </row>
    <row r="31" spans="1:37" x14ac:dyDescent="0.35">
      <c r="A31" s="5" t="s">
        <v>1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</row>
    <row r="32" spans="1:37" x14ac:dyDescent="0.35">
      <c r="A32" s="6" t="s">
        <v>25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2</v>
      </c>
      <c r="L32" s="19">
        <v>2</v>
      </c>
      <c r="M32" s="19">
        <v>2</v>
      </c>
      <c r="N32" s="19">
        <v>2</v>
      </c>
      <c r="O32" s="19">
        <v>2</v>
      </c>
      <c r="P32" s="19">
        <v>2</v>
      </c>
      <c r="Q32" s="19">
        <v>2</v>
      </c>
      <c r="R32" s="19">
        <v>2</v>
      </c>
      <c r="S32" s="19">
        <v>3</v>
      </c>
      <c r="T32" s="19">
        <v>3</v>
      </c>
      <c r="U32" s="19">
        <v>3</v>
      </c>
      <c r="V32" s="19">
        <v>3</v>
      </c>
      <c r="W32" s="19">
        <v>3</v>
      </c>
      <c r="X32" s="19">
        <v>3</v>
      </c>
      <c r="Y32" s="19">
        <v>4</v>
      </c>
      <c r="Z32" s="19">
        <v>4</v>
      </c>
      <c r="AA32" s="19">
        <v>4</v>
      </c>
      <c r="AB32" s="19">
        <v>4</v>
      </c>
      <c r="AC32" s="19">
        <v>4</v>
      </c>
      <c r="AD32" s="19">
        <v>4</v>
      </c>
      <c r="AE32" s="19">
        <v>4</v>
      </c>
      <c r="AF32" s="19">
        <v>4</v>
      </c>
      <c r="AG32" s="19">
        <v>4</v>
      </c>
      <c r="AH32" s="19">
        <v>3</v>
      </c>
      <c r="AI32" s="19">
        <v>3</v>
      </c>
      <c r="AJ32" s="19">
        <v>3</v>
      </c>
      <c r="AK32" s="19">
        <v>3</v>
      </c>
    </row>
    <row r="33" spans="1:37" x14ac:dyDescent="0.35">
      <c r="A33" s="5" t="s">
        <v>26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1</v>
      </c>
      <c r="K33" s="19">
        <v>1</v>
      </c>
      <c r="L33" s="19">
        <v>1</v>
      </c>
      <c r="M33" s="19">
        <v>1</v>
      </c>
      <c r="N33" s="19">
        <v>1</v>
      </c>
      <c r="O33" s="19">
        <v>1</v>
      </c>
      <c r="P33" s="19">
        <v>1</v>
      </c>
      <c r="Q33" s="19">
        <v>1</v>
      </c>
      <c r="R33" s="19">
        <v>1</v>
      </c>
      <c r="S33" s="19">
        <v>1</v>
      </c>
      <c r="T33" s="19">
        <v>1</v>
      </c>
      <c r="U33" s="19">
        <v>1</v>
      </c>
      <c r="V33" s="19">
        <v>1</v>
      </c>
      <c r="W33" s="19">
        <v>1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1</v>
      </c>
      <c r="AD33" s="19">
        <v>1</v>
      </c>
      <c r="AE33" s="19">
        <v>1</v>
      </c>
      <c r="AF33" s="19">
        <v>1</v>
      </c>
      <c r="AG33" s="19">
        <v>1</v>
      </c>
      <c r="AH33" s="19">
        <v>1</v>
      </c>
      <c r="AI33" s="19">
        <v>1</v>
      </c>
      <c r="AJ33" s="19">
        <v>1</v>
      </c>
      <c r="AK33" s="19">
        <v>1</v>
      </c>
    </row>
    <row r="34" spans="1:37" x14ac:dyDescent="0.35">
      <c r="A34" s="6" t="s">
        <v>27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</v>
      </c>
      <c r="L34" s="19">
        <v>1</v>
      </c>
      <c r="M34" s="19">
        <v>1</v>
      </c>
      <c r="N34" s="19">
        <v>1</v>
      </c>
      <c r="O34" s="19">
        <v>1</v>
      </c>
      <c r="P34" s="19">
        <v>1</v>
      </c>
      <c r="Q34" s="19">
        <v>1</v>
      </c>
      <c r="R34" s="19">
        <v>1</v>
      </c>
      <c r="S34" s="19">
        <v>1</v>
      </c>
      <c r="T34" s="19">
        <v>1</v>
      </c>
      <c r="U34" s="19">
        <v>1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2</v>
      </c>
      <c r="AC34" s="19">
        <v>2</v>
      </c>
      <c r="AD34" s="19">
        <v>2</v>
      </c>
      <c r="AE34" s="19">
        <v>2</v>
      </c>
      <c r="AF34" s="19">
        <v>2</v>
      </c>
      <c r="AG34" s="19">
        <v>2</v>
      </c>
      <c r="AH34" s="19">
        <v>2</v>
      </c>
      <c r="AI34" s="19">
        <v>2</v>
      </c>
      <c r="AJ34" s="19">
        <v>2</v>
      </c>
      <c r="AK34" s="19">
        <v>2</v>
      </c>
    </row>
    <row r="35" spans="1:37" x14ac:dyDescent="0.35">
      <c r="A35" s="5" t="s">
        <v>2</v>
      </c>
      <c r="B35" s="19">
        <v>1</v>
      </c>
      <c r="C35" s="19">
        <v>1</v>
      </c>
      <c r="D35" s="1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>
        <v>1</v>
      </c>
      <c r="U35" s="19">
        <v>1</v>
      </c>
      <c r="V35" s="19">
        <v>1</v>
      </c>
      <c r="W35" s="19">
        <v>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1</v>
      </c>
      <c r="AD35" s="19">
        <v>1</v>
      </c>
      <c r="AE35" s="19">
        <v>1</v>
      </c>
      <c r="AF35" s="19">
        <v>1</v>
      </c>
      <c r="AG35" s="19">
        <v>1</v>
      </c>
      <c r="AH35" s="19">
        <v>1</v>
      </c>
      <c r="AI35" s="19">
        <v>1</v>
      </c>
      <c r="AJ35" s="19">
        <v>1</v>
      </c>
      <c r="AK35" s="19">
        <v>1</v>
      </c>
    </row>
    <row r="36" spans="1:37" x14ac:dyDescent="0.35">
      <c r="A36" s="5" t="s">
        <v>3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1</v>
      </c>
      <c r="Q36" s="19">
        <v>1</v>
      </c>
      <c r="R36" s="19">
        <v>1</v>
      </c>
      <c r="S36" s="19">
        <v>1</v>
      </c>
      <c r="T36" s="19">
        <v>1</v>
      </c>
      <c r="U36" s="19">
        <v>1</v>
      </c>
      <c r="V36" s="19">
        <v>1</v>
      </c>
      <c r="W36" s="19">
        <v>1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1</v>
      </c>
      <c r="AE36" s="19">
        <v>1</v>
      </c>
      <c r="AF36" s="19">
        <v>1</v>
      </c>
      <c r="AG36" s="19">
        <v>1</v>
      </c>
      <c r="AH36" s="19">
        <v>1</v>
      </c>
      <c r="AI36" s="19">
        <v>1</v>
      </c>
      <c r="AJ36" s="19">
        <v>1</v>
      </c>
      <c r="AK36" s="19">
        <v>1</v>
      </c>
    </row>
    <row r="37" spans="1:37" x14ac:dyDescent="0.35">
      <c r="A37" s="6" t="s">
        <v>7</v>
      </c>
      <c r="B37" s="19">
        <v>1</v>
      </c>
      <c r="C37" s="19">
        <v>1</v>
      </c>
      <c r="D37" s="19">
        <v>1</v>
      </c>
      <c r="E37" s="19">
        <v>1</v>
      </c>
      <c r="F37" s="19">
        <v>1</v>
      </c>
      <c r="G37" s="19">
        <v>1</v>
      </c>
      <c r="H37" s="19">
        <v>1</v>
      </c>
      <c r="I37" s="19">
        <v>1</v>
      </c>
      <c r="J37" s="19">
        <v>1</v>
      </c>
      <c r="K37" s="19">
        <v>1</v>
      </c>
      <c r="L37" s="19">
        <v>1</v>
      </c>
      <c r="M37" s="19">
        <v>1</v>
      </c>
      <c r="N37" s="19">
        <v>1</v>
      </c>
      <c r="O37" s="19">
        <v>1</v>
      </c>
      <c r="P37" s="19">
        <v>1</v>
      </c>
      <c r="Q37" s="19">
        <v>1</v>
      </c>
      <c r="R37" s="19">
        <v>1</v>
      </c>
      <c r="S37" s="19">
        <v>1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</row>
    <row r="38" spans="1:37" x14ac:dyDescent="0.35">
      <c r="A38" s="6" t="s">
        <v>4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1</v>
      </c>
      <c r="M38" s="19">
        <v>1</v>
      </c>
      <c r="N38" s="19">
        <v>1</v>
      </c>
      <c r="O38" s="19">
        <v>1</v>
      </c>
      <c r="P38" s="19">
        <v>1</v>
      </c>
      <c r="Q38" s="19">
        <v>1</v>
      </c>
      <c r="R38" s="19">
        <v>1</v>
      </c>
      <c r="S38" s="19">
        <v>1</v>
      </c>
      <c r="T38" s="19">
        <v>1</v>
      </c>
      <c r="U38" s="19">
        <v>1</v>
      </c>
      <c r="V38" s="19">
        <v>1</v>
      </c>
      <c r="W38" s="19">
        <v>1</v>
      </c>
      <c r="X38" s="19">
        <v>1</v>
      </c>
      <c r="Y38" s="19">
        <v>1</v>
      </c>
      <c r="Z38" s="19">
        <v>1</v>
      </c>
      <c r="AA38" s="19">
        <v>1</v>
      </c>
      <c r="AB38" s="19">
        <v>1</v>
      </c>
      <c r="AC38" s="19">
        <v>1</v>
      </c>
      <c r="AD38" s="19">
        <v>1</v>
      </c>
      <c r="AE38" s="19">
        <v>1</v>
      </c>
      <c r="AF38" s="19">
        <v>1</v>
      </c>
      <c r="AG38" s="19">
        <v>1</v>
      </c>
      <c r="AH38" s="19">
        <v>1</v>
      </c>
      <c r="AI38" s="19">
        <v>1</v>
      </c>
      <c r="AJ38" s="19">
        <v>1</v>
      </c>
      <c r="AK38" s="19">
        <v>1</v>
      </c>
    </row>
    <row r="39" spans="1:37" x14ac:dyDescent="0.35">
      <c r="A39" s="8" t="s">
        <v>21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1</v>
      </c>
      <c r="N39" s="19">
        <v>2</v>
      </c>
      <c r="O39" s="19">
        <v>3</v>
      </c>
      <c r="P39" s="19">
        <v>3</v>
      </c>
      <c r="Q39" s="19">
        <v>3</v>
      </c>
      <c r="R39" s="19">
        <v>3</v>
      </c>
      <c r="S39" s="19">
        <v>3</v>
      </c>
      <c r="T39" s="19">
        <v>3</v>
      </c>
      <c r="U39" s="19">
        <v>3</v>
      </c>
      <c r="V39" s="19">
        <v>4</v>
      </c>
      <c r="W39" s="19">
        <v>4</v>
      </c>
      <c r="X39" s="19">
        <v>4</v>
      </c>
      <c r="Y39" s="19">
        <v>4</v>
      </c>
      <c r="Z39" s="19">
        <v>4</v>
      </c>
      <c r="AA39" s="19">
        <v>4</v>
      </c>
      <c r="AB39" s="19">
        <v>4</v>
      </c>
      <c r="AC39" s="19">
        <v>5</v>
      </c>
      <c r="AD39" s="19">
        <v>5</v>
      </c>
      <c r="AE39" s="19">
        <v>5</v>
      </c>
      <c r="AF39" s="19">
        <v>5</v>
      </c>
      <c r="AG39" s="19">
        <v>5</v>
      </c>
      <c r="AH39" s="19">
        <v>5</v>
      </c>
      <c r="AI39" s="19">
        <v>5</v>
      </c>
      <c r="AJ39" s="19">
        <v>5</v>
      </c>
      <c r="AK39" s="19">
        <v>5</v>
      </c>
    </row>
    <row r="40" spans="1:37" x14ac:dyDescent="0.35">
      <c r="A40" s="8" t="s">
        <v>23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1</v>
      </c>
      <c r="N40" s="19">
        <v>2</v>
      </c>
      <c r="O40" s="19">
        <v>3</v>
      </c>
      <c r="P40" s="19">
        <v>3</v>
      </c>
      <c r="Q40" s="19">
        <v>3</v>
      </c>
      <c r="R40" s="19">
        <v>3</v>
      </c>
      <c r="S40" s="19">
        <v>3</v>
      </c>
      <c r="T40" s="19">
        <v>3</v>
      </c>
      <c r="U40" s="19">
        <v>3</v>
      </c>
      <c r="V40" s="19">
        <v>4</v>
      </c>
      <c r="W40" s="19">
        <v>4</v>
      </c>
      <c r="X40" s="19">
        <v>4</v>
      </c>
      <c r="Y40" s="19">
        <v>4</v>
      </c>
      <c r="Z40" s="19">
        <v>4</v>
      </c>
      <c r="AA40" s="19">
        <v>4</v>
      </c>
      <c r="AB40" s="19">
        <v>4</v>
      </c>
      <c r="AC40" s="19">
        <v>5</v>
      </c>
      <c r="AD40" s="19">
        <v>5</v>
      </c>
      <c r="AE40" s="19">
        <v>5</v>
      </c>
      <c r="AF40" s="19">
        <v>5</v>
      </c>
      <c r="AG40" s="19">
        <v>5</v>
      </c>
      <c r="AH40" s="19">
        <v>5</v>
      </c>
      <c r="AI40" s="19">
        <v>5</v>
      </c>
      <c r="AJ40" s="19">
        <v>5</v>
      </c>
      <c r="AK40" s="19">
        <v>5</v>
      </c>
    </row>
    <row r="41" spans="1:37" x14ac:dyDescent="0.35">
      <c r="A41" s="8" t="s">
        <v>22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1</v>
      </c>
      <c r="N41" s="19">
        <v>2</v>
      </c>
      <c r="O41" s="19">
        <v>3</v>
      </c>
      <c r="P41" s="19">
        <v>3</v>
      </c>
      <c r="Q41" s="19">
        <v>3</v>
      </c>
      <c r="R41" s="19">
        <v>3</v>
      </c>
      <c r="S41" s="19">
        <v>3</v>
      </c>
      <c r="T41" s="19">
        <v>3</v>
      </c>
      <c r="U41" s="19">
        <v>3</v>
      </c>
      <c r="V41" s="19">
        <v>4</v>
      </c>
      <c r="W41" s="19">
        <v>4</v>
      </c>
      <c r="X41" s="19">
        <v>4</v>
      </c>
      <c r="Y41" s="19">
        <v>4</v>
      </c>
      <c r="Z41" s="19">
        <v>4</v>
      </c>
      <c r="AA41" s="19">
        <v>4</v>
      </c>
      <c r="AB41" s="19">
        <v>4</v>
      </c>
      <c r="AC41" s="19">
        <v>5</v>
      </c>
      <c r="AD41" s="19">
        <v>5</v>
      </c>
      <c r="AE41" s="19">
        <v>5</v>
      </c>
      <c r="AF41" s="19">
        <v>5</v>
      </c>
      <c r="AG41" s="19">
        <v>5</v>
      </c>
      <c r="AH41" s="19">
        <v>5</v>
      </c>
      <c r="AI41" s="19">
        <v>5</v>
      </c>
      <c r="AJ41" s="19">
        <v>5</v>
      </c>
      <c r="AK41" s="19">
        <v>5</v>
      </c>
    </row>
    <row r="42" spans="1:37" x14ac:dyDescent="0.35">
      <c r="A42" s="8" t="s">
        <v>29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3</v>
      </c>
      <c r="N42" s="19">
        <v>3</v>
      </c>
      <c r="O42" s="19">
        <v>3</v>
      </c>
      <c r="P42" s="19">
        <v>3</v>
      </c>
      <c r="Q42" s="19">
        <v>3</v>
      </c>
      <c r="R42" s="19">
        <v>3</v>
      </c>
      <c r="S42" s="19">
        <v>3</v>
      </c>
      <c r="T42" s="19">
        <v>3</v>
      </c>
      <c r="U42" s="19">
        <v>3</v>
      </c>
      <c r="V42" s="19">
        <v>4</v>
      </c>
      <c r="W42" s="19">
        <v>4</v>
      </c>
      <c r="X42" s="19">
        <v>4</v>
      </c>
      <c r="Y42" s="19">
        <v>4</v>
      </c>
      <c r="Z42" s="19">
        <v>4</v>
      </c>
      <c r="AA42" s="19">
        <v>4</v>
      </c>
      <c r="AB42" s="19">
        <v>4</v>
      </c>
      <c r="AC42" s="19">
        <v>5</v>
      </c>
      <c r="AD42" s="19">
        <v>5</v>
      </c>
      <c r="AE42" s="19">
        <v>5</v>
      </c>
      <c r="AF42" s="19">
        <v>5</v>
      </c>
      <c r="AG42" s="19">
        <v>5</v>
      </c>
      <c r="AH42" s="19">
        <v>5</v>
      </c>
      <c r="AI42" s="19">
        <v>5</v>
      </c>
      <c r="AJ42" s="19">
        <v>5</v>
      </c>
      <c r="AK42" s="19">
        <v>5</v>
      </c>
    </row>
    <row r="43" spans="1:37" x14ac:dyDescent="0.35">
      <c r="A43" s="27" t="s">
        <v>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1</v>
      </c>
      <c r="J43" s="20">
        <v>1</v>
      </c>
      <c r="K43" s="20">
        <v>1</v>
      </c>
      <c r="L43" s="20">
        <v>1</v>
      </c>
      <c r="M43" s="20">
        <v>1</v>
      </c>
      <c r="N43" s="20">
        <v>1</v>
      </c>
      <c r="O43" s="20">
        <v>1</v>
      </c>
      <c r="P43" s="20">
        <v>1</v>
      </c>
      <c r="Q43" s="20">
        <v>1</v>
      </c>
      <c r="R43" s="20">
        <v>1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</row>
    <row r="44" spans="1:37" x14ac:dyDescent="0.3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3" t="s">
        <v>99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28" t="s">
        <v>31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</row>
    <row r="47" spans="1:37" x14ac:dyDescent="0.35">
      <c r="A47" s="4" t="s">
        <v>19</v>
      </c>
      <c r="B47" s="19">
        <v>15000</v>
      </c>
      <c r="C47" s="19">
        <v>15000</v>
      </c>
      <c r="D47" s="19">
        <v>15000</v>
      </c>
      <c r="E47" s="19">
        <v>15000</v>
      </c>
      <c r="F47" s="19">
        <v>15000</v>
      </c>
      <c r="G47" s="19">
        <v>15000</v>
      </c>
      <c r="H47" s="19">
        <v>15000</v>
      </c>
      <c r="I47" s="19">
        <v>15000</v>
      </c>
      <c r="J47" s="19">
        <v>15000</v>
      </c>
      <c r="K47" s="19">
        <v>15000</v>
      </c>
      <c r="L47" s="19">
        <v>15000</v>
      </c>
      <c r="M47" s="19">
        <v>15000</v>
      </c>
      <c r="N47" s="19">
        <f>B47*1.05</f>
        <v>15750</v>
      </c>
      <c r="O47" s="19">
        <f t="shared" ref="O47:AJ58" si="100">C47*1.05</f>
        <v>15750</v>
      </c>
      <c r="P47" s="19">
        <f t="shared" si="100"/>
        <v>15750</v>
      </c>
      <c r="Q47" s="19">
        <f t="shared" si="100"/>
        <v>15750</v>
      </c>
      <c r="R47" s="19">
        <f t="shared" si="100"/>
        <v>15750</v>
      </c>
      <c r="S47" s="19">
        <f t="shared" si="100"/>
        <v>15750</v>
      </c>
      <c r="T47" s="19">
        <f t="shared" si="100"/>
        <v>15750</v>
      </c>
      <c r="U47" s="19">
        <f t="shared" si="100"/>
        <v>15750</v>
      </c>
      <c r="V47" s="19">
        <f t="shared" si="100"/>
        <v>15750</v>
      </c>
      <c r="W47" s="19">
        <f t="shared" si="100"/>
        <v>15750</v>
      </c>
      <c r="X47" s="19">
        <f t="shared" si="100"/>
        <v>15750</v>
      </c>
      <c r="Y47" s="19">
        <f t="shared" si="100"/>
        <v>15750</v>
      </c>
      <c r="Z47" s="19">
        <f t="shared" si="100"/>
        <v>16537.5</v>
      </c>
      <c r="AA47" s="19">
        <f t="shared" si="100"/>
        <v>16537.5</v>
      </c>
      <c r="AB47" s="19">
        <f t="shared" si="100"/>
        <v>16537.5</v>
      </c>
      <c r="AC47" s="19">
        <f t="shared" si="100"/>
        <v>16537.5</v>
      </c>
      <c r="AD47" s="19">
        <f t="shared" si="100"/>
        <v>16537.5</v>
      </c>
      <c r="AE47" s="19">
        <f t="shared" si="100"/>
        <v>16537.5</v>
      </c>
      <c r="AF47" s="19">
        <f t="shared" si="100"/>
        <v>16537.5</v>
      </c>
      <c r="AG47" s="19">
        <f t="shared" si="100"/>
        <v>16537.5</v>
      </c>
      <c r="AH47" s="19">
        <f t="shared" si="100"/>
        <v>16537.5</v>
      </c>
      <c r="AI47" s="19">
        <f t="shared" si="100"/>
        <v>16537.5</v>
      </c>
      <c r="AJ47" s="19">
        <f t="shared" si="100"/>
        <v>16537.5</v>
      </c>
      <c r="AK47" s="19">
        <f t="shared" ref="AK47:AK57" si="101">Y47*1.05</f>
        <v>16537.5</v>
      </c>
    </row>
    <row r="48" spans="1:37" x14ac:dyDescent="0.35">
      <c r="A48" s="9" t="s">
        <v>18</v>
      </c>
      <c r="B48" s="19">
        <v>4000</v>
      </c>
      <c r="C48" s="19">
        <v>4000</v>
      </c>
      <c r="D48" s="19">
        <v>4000</v>
      </c>
      <c r="E48" s="19">
        <v>4000</v>
      </c>
      <c r="F48" s="19">
        <v>4000</v>
      </c>
      <c r="G48" s="19">
        <v>4000</v>
      </c>
      <c r="H48" s="19">
        <v>4000</v>
      </c>
      <c r="I48" s="19">
        <v>4000</v>
      </c>
      <c r="J48" s="19">
        <v>4000</v>
      </c>
      <c r="K48" s="19">
        <v>4000</v>
      </c>
      <c r="L48" s="19">
        <v>4000</v>
      </c>
      <c r="M48" s="19">
        <v>4000</v>
      </c>
      <c r="N48" s="19">
        <f t="shared" ref="N48:N62" si="102">B48*1.05</f>
        <v>4200</v>
      </c>
      <c r="O48" s="19">
        <f t="shared" si="100"/>
        <v>4200</v>
      </c>
      <c r="P48" s="19">
        <f t="shared" si="100"/>
        <v>4200</v>
      </c>
      <c r="Q48" s="19">
        <f t="shared" si="100"/>
        <v>4200</v>
      </c>
      <c r="R48" s="19">
        <f t="shared" si="100"/>
        <v>4200</v>
      </c>
      <c r="S48" s="19">
        <f t="shared" si="100"/>
        <v>4200</v>
      </c>
      <c r="T48" s="19">
        <f t="shared" si="100"/>
        <v>4200</v>
      </c>
      <c r="U48" s="19">
        <f t="shared" si="100"/>
        <v>4200</v>
      </c>
      <c r="V48" s="19">
        <f t="shared" si="100"/>
        <v>4200</v>
      </c>
      <c r="W48" s="19">
        <f t="shared" si="100"/>
        <v>4200</v>
      </c>
      <c r="X48" s="19">
        <f t="shared" si="100"/>
        <v>4200</v>
      </c>
      <c r="Y48" s="19">
        <f t="shared" si="100"/>
        <v>4200</v>
      </c>
      <c r="Z48" s="19">
        <f t="shared" si="100"/>
        <v>4410</v>
      </c>
      <c r="AA48" s="19">
        <f t="shared" si="100"/>
        <v>4410</v>
      </c>
      <c r="AB48" s="19">
        <f t="shared" si="100"/>
        <v>4410</v>
      </c>
      <c r="AC48" s="19">
        <f t="shared" si="100"/>
        <v>4410</v>
      </c>
      <c r="AD48" s="19">
        <f t="shared" si="100"/>
        <v>4410</v>
      </c>
      <c r="AE48" s="19">
        <f t="shared" si="100"/>
        <v>4410</v>
      </c>
      <c r="AF48" s="19">
        <f t="shared" si="100"/>
        <v>4410</v>
      </c>
      <c r="AG48" s="19">
        <f t="shared" si="100"/>
        <v>4410</v>
      </c>
      <c r="AH48" s="19">
        <f t="shared" si="100"/>
        <v>4410</v>
      </c>
      <c r="AI48" s="19">
        <f t="shared" si="100"/>
        <v>4410</v>
      </c>
      <c r="AJ48" s="19">
        <f t="shared" si="100"/>
        <v>4410</v>
      </c>
      <c r="AK48" s="19">
        <f t="shared" si="101"/>
        <v>4410</v>
      </c>
    </row>
    <row r="49" spans="1:37" x14ac:dyDescent="0.35">
      <c r="A49" s="4" t="s">
        <v>0</v>
      </c>
      <c r="B49" s="19">
        <v>20000</v>
      </c>
      <c r="C49" s="19">
        <v>20000</v>
      </c>
      <c r="D49" s="19">
        <v>20000</v>
      </c>
      <c r="E49" s="19">
        <v>20000</v>
      </c>
      <c r="F49" s="19">
        <v>20000</v>
      </c>
      <c r="G49" s="19">
        <v>20000</v>
      </c>
      <c r="H49" s="19">
        <v>20000</v>
      </c>
      <c r="I49" s="19">
        <v>20000</v>
      </c>
      <c r="J49" s="19">
        <v>20000</v>
      </c>
      <c r="K49" s="19">
        <v>20000</v>
      </c>
      <c r="L49" s="19">
        <v>20000</v>
      </c>
      <c r="M49" s="19">
        <v>20000</v>
      </c>
      <c r="N49" s="19">
        <f t="shared" si="102"/>
        <v>21000</v>
      </c>
      <c r="O49" s="19">
        <f t="shared" si="100"/>
        <v>21000</v>
      </c>
      <c r="P49" s="19">
        <f t="shared" si="100"/>
        <v>21000</v>
      </c>
      <c r="Q49" s="19">
        <f t="shared" si="100"/>
        <v>21000</v>
      </c>
      <c r="R49" s="19">
        <f t="shared" si="100"/>
        <v>21000</v>
      </c>
      <c r="S49" s="19">
        <f t="shared" si="100"/>
        <v>21000</v>
      </c>
      <c r="T49" s="19">
        <f t="shared" si="100"/>
        <v>21000</v>
      </c>
      <c r="U49" s="19">
        <f t="shared" si="100"/>
        <v>21000</v>
      </c>
      <c r="V49" s="19">
        <f t="shared" si="100"/>
        <v>21000</v>
      </c>
      <c r="W49" s="19">
        <f t="shared" si="100"/>
        <v>21000</v>
      </c>
      <c r="X49" s="19">
        <f t="shared" si="100"/>
        <v>21000</v>
      </c>
      <c r="Y49" s="19">
        <f t="shared" si="100"/>
        <v>21000</v>
      </c>
      <c r="Z49" s="19">
        <f t="shared" si="100"/>
        <v>22050</v>
      </c>
      <c r="AA49" s="19">
        <f t="shared" si="100"/>
        <v>22050</v>
      </c>
      <c r="AB49" s="19">
        <f t="shared" si="100"/>
        <v>22050</v>
      </c>
      <c r="AC49" s="19">
        <f t="shared" si="100"/>
        <v>22050</v>
      </c>
      <c r="AD49" s="19">
        <f t="shared" si="100"/>
        <v>22050</v>
      </c>
      <c r="AE49" s="19">
        <f t="shared" si="100"/>
        <v>22050</v>
      </c>
      <c r="AF49" s="19">
        <f t="shared" si="100"/>
        <v>22050</v>
      </c>
      <c r="AG49" s="19">
        <f t="shared" si="100"/>
        <v>22050</v>
      </c>
      <c r="AH49" s="19">
        <f t="shared" si="100"/>
        <v>22050</v>
      </c>
      <c r="AI49" s="19">
        <f t="shared" si="100"/>
        <v>22050</v>
      </c>
      <c r="AJ49" s="19">
        <f t="shared" si="100"/>
        <v>22050</v>
      </c>
      <c r="AK49" s="19">
        <f t="shared" si="101"/>
        <v>22050</v>
      </c>
    </row>
    <row r="50" spans="1:37" x14ac:dyDescent="0.35">
      <c r="A50" s="9" t="s">
        <v>5</v>
      </c>
      <c r="B50" s="19">
        <v>12000</v>
      </c>
      <c r="C50" s="19">
        <v>12000</v>
      </c>
      <c r="D50" s="19">
        <v>12000</v>
      </c>
      <c r="E50" s="19">
        <v>12000</v>
      </c>
      <c r="F50" s="19">
        <v>12000</v>
      </c>
      <c r="G50" s="19">
        <v>12000</v>
      </c>
      <c r="H50" s="19">
        <v>12000</v>
      </c>
      <c r="I50" s="19">
        <v>12000</v>
      </c>
      <c r="J50" s="19">
        <v>12000</v>
      </c>
      <c r="K50" s="19">
        <v>12000</v>
      </c>
      <c r="L50" s="19">
        <v>12000</v>
      </c>
      <c r="M50" s="19">
        <v>12000</v>
      </c>
      <c r="N50" s="19">
        <f t="shared" si="102"/>
        <v>12600</v>
      </c>
      <c r="O50" s="19">
        <f t="shared" si="100"/>
        <v>12600</v>
      </c>
      <c r="P50" s="19">
        <f t="shared" si="100"/>
        <v>12600</v>
      </c>
      <c r="Q50" s="19">
        <f t="shared" si="100"/>
        <v>12600</v>
      </c>
      <c r="R50" s="19">
        <f t="shared" si="100"/>
        <v>12600</v>
      </c>
      <c r="S50" s="19">
        <f t="shared" si="100"/>
        <v>12600</v>
      </c>
      <c r="T50" s="19">
        <f t="shared" si="100"/>
        <v>12600</v>
      </c>
      <c r="U50" s="19">
        <f t="shared" si="100"/>
        <v>12600</v>
      </c>
      <c r="V50" s="19">
        <f t="shared" si="100"/>
        <v>12600</v>
      </c>
      <c r="W50" s="19">
        <f t="shared" si="100"/>
        <v>12600</v>
      </c>
      <c r="X50" s="19">
        <f t="shared" si="100"/>
        <v>12600</v>
      </c>
      <c r="Y50" s="19">
        <f t="shared" si="100"/>
        <v>12600</v>
      </c>
      <c r="Z50" s="19">
        <f t="shared" si="100"/>
        <v>13230</v>
      </c>
      <c r="AA50" s="19">
        <f t="shared" si="100"/>
        <v>13230</v>
      </c>
      <c r="AB50" s="19">
        <f t="shared" si="100"/>
        <v>13230</v>
      </c>
      <c r="AC50" s="19">
        <f t="shared" si="100"/>
        <v>13230</v>
      </c>
      <c r="AD50" s="19">
        <f t="shared" si="100"/>
        <v>13230</v>
      </c>
      <c r="AE50" s="19">
        <f t="shared" si="100"/>
        <v>13230</v>
      </c>
      <c r="AF50" s="19">
        <f t="shared" si="100"/>
        <v>13230</v>
      </c>
      <c r="AG50" s="19">
        <f t="shared" si="100"/>
        <v>13230</v>
      </c>
      <c r="AH50" s="19">
        <f t="shared" si="100"/>
        <v>13230</v>
      </c>
      <c r="AI50" s="19">
        <f t="shared" si="100"/>
        <v>13230</v>
      </c>
      <c r="AJ50" s="19">
        <f t="shared" si="100"/>
        <v>13230</v>
      </c>
      <c r="AK50" s="19">
        <f t="shared" si="101"/>
        <v>13230</v>
      </c>
    </row>
    <row r="51" spans="1:37" x14ac:dyDescent="0.35">
      <c r="A51" s="5" t="s">
        <v>1</v>
      </c>
      <c r="B51" s="19">
        <v>20000</v>
      </c>
      <c r="C51" s="19">
        <v>20000</v>
      </c>
      <c r="D51" s="19">
        <v>20000</v>
      </c>
      <c r="E51" s="19">
        <v>20000</v>
      </c>
      <c r="F51" s="19">
        <v>20000</v>
      </c>
      <c r="G51" s="19">
        <v>20000</v>
      </c>
      <c r="H51" s="19">
        <v>20000</v>
      </c>
      <c r="I51" s="19">
        <v>20000</v>
      </c>
      <c r="J51" s="19">
        <v>20000</v>
      </c>
      <c r="K51" s="19">
        <v>20000</v>
      </c>
      <c r="L51" s="19">
        <v>20000</v>
      </c>
      <c r="M51" s="19">
        <v>20000</v>
      </c>
      <c r="N51" s="19">
        <f t="shared" si="102"/>
        <v>21000</v>
      </c>
      <c r="O51" s="19">
        <f t="shared" si="100"/>
        <v>21000</v>
      </c>
      <c r="P51" s="19">
        <f t="shared" si="100"/>
        <v>21000</v>
      </c>
      <c r="Q51" s="19">
        <f t="shared" si="100"/>
        <v>21000</v>
      </c>
      <c r="R51" s="19">
        <f t="shared" si="100"/>
        <v>21000</v>
      </c>
      <c r="S51" s="19">
        <f t="shared" si="100"/>
        <v>21000</v>
      </c>
      <c r="T51" s="19">
        <f t="shared" si="100"/>
        <v>21000</v>
      </c>
      <c r="U51" s="19">
        <f t="shared" si="100"/>
        <v>21000</v>
      </c>
      <c r="V51" s="19">
        <f t="shared" si="100"/>
        <v>21000</v>
      </c>
      <c r="W51" s="19">
        <f t="shared" si="100"/>
        <v>21000</v>
      </c>
      <c r="X51" s="19">
        <f t="shared" si="100"/>
        <v>21000</v>
      </c>
      <c r="Y51" s="19">
        <f t="shared" si="100"/>
        <v>21000</v>
      </c>
      <c r="Z51" s="19">
        <f t="shared" si="100"/>
        <v>22050</v>
      </c>
      <c r="AA51" s="19">
        <f t="shared" si="100"/>
        <v>22050</v>
      </c>
      <c r="AB51" s="19">
        <f t="shared" si="100"/>
        <v>22050</v>
      </c>
      <c r="AC51" s="19">
        <f t="shared" si="100"/>
        <v>22050</v>
      </c>
      <c r="AD51" s="19">
        <f t="shared" si="100"/>
        <v>22050</v>
      </c>
      <c r="AE51" s="19">
        <f t="shared" si="100"/>
        <v>22050</v>
      </c>
      <c r="AF51" s="19">
        <f t="shared" si="100"/>
        <v>22050</v>
      </c>
      <c r="AG51" s="19">
        <f t="shared" si="100"/>
        <v>22050</v>
      </c>
      <c r="AH51" s="19">
        <f t="shared" si="100"/>
        <v>22050</v>
      </c>
      <c r="AI51" s="19">
        <f t="shared" si="100"/>
        <v>22050</v>
      </c>
      <c r="AJ51" s="19">
        <f t="shared" si="100"/>
        <v>22050</v>
      </c>
      <c r="AK51" s="19">
        <f t="shared" si="101"/>
        <v>22050</v>
      </c>
    </row>
    <row r="52" spans="1:37" x14ac:dyDescent="0.35">
      <c r="A52" s="6" t="s">
        <v>25</v>
      </c>
      <c r="B52" s="19">
        <v>8000</v>
      </c>
      <c r="C52" s="19">
        <v>8000</v>
      </c>
      <c r="D52" s="19">
        <v>8000</v>
      </c>
      <c r="E52" s="19">
        <v>8000</v>
      </c>
      <c r="F52" s="19">
        <v>8000</v>
      </c>
      <c r="G52" s="19">
        <v>8000</v>
      </c>
      <c r="H52" s="19">
        <v>8000</v>
      </c>
      <c r="I52" s="19">
        <v>8000</v>
      </c>
      <c r="J52" s="19">
        <v>8000</v>
      </c>
      <c r="K52" s="19">
        <v>8000</v>
      </c>
      <c r="L52" s="19">
        <v>8000</v>
      </c>
      <c r="M52" s="19">
        <v>8000</v>
      </c>
      <c r="N52" s="19">
        <f t="shared" si="102"/>
        <v>8400</v>
      </c>
      <c r="O52" s="19">
        <f t="shared" si="100"/>
        <v>8400</v>
      </c>
      <c r="P52" s="19">
        <f t="shared" si="100"/>
        <v>8400</v>
      </c>
      <c r="Q52" s="19">
        <f t="shared" si="100"/>
        <v>8400</v>
      </c>
      <c r="R52" s="19">
        <f t="shared" si="100"/>
        <v>8400</v>
      </c>
      <c r="S52" s="19">
        <f t="shared" si="100"/>
        <v>8400</v>
      </c>
      <c r="T52" s="19">
        <f t="shared" si="100"/>
        <v>8400</v>
      </c>
      <c r="U52" s="19">
        <f t="shared" si="100"/>
        <v>8400</v>
      </c>
      <c r="V52" s="19">
        <f t="shared" si="100"/>
        <v>8400</v>
      </c>
      <c r="W52" s="19">
        <f t="shared" si="100"/>
        <v>8400</v>
      </c>
      <c r="X52" s="19">
        <f t="shared" si="100"/>
        <v>8400</v>
      </c>
      <c r="Y52" s="19">
        <f t="shared" si="100"/>
        <v>8400</v>
      </c>
      <c r="Z52" s="19">
        <f t="shared" si="100"/>
        <v>8820</v>
      </c>
      <c r="AA52" s="19">
        <f t="shared" si="100"/>
        <v>8820</v>
      </c>
      <c r="AB52" s="19">
        <f t="shared" si="100"/>
        <v>8820</v>
      </c>
      <c r="AC52" s="19">
        <f t="shared" si="100"/>
        <v>8820</v>
      </c>
      <c r="AD52" s="19">
        <f t="shared" si="100"/>
        <v>8820</v>
      </c>
      <c r="AE52" s="19">
        <f t="shared" si="100"/>
        <v>8820</v>
      </c>
      <c r="AF52" s="19">
        <f t="shared" si="100"/>
        <v>8820</v>
      </c>
      <c r="AG52" s="19">
        <f t="shared" si="100"/>
        <v>8820</v>
      </c>
      <c r="AH52" s="19">
        <f t="shared" si="100"/>
        <v>8820</v>
      </c>
      <c r="AI52" s="19">
        <f t="shared" si="100"/>
        <v>8820</v>
      </c>
      <c r="AJ52" s="19">
        <f t="shared" si="100"/>
        <v>8820</v>
      </c>
      <c r="AK52" s="19">
        <f t="shared" si="101"/>
        <v>8820</v>
      </c>
    </row>
    <row r="53" spans="1:37" x14ac:dyDescent="0.35">
      <c r="A53" s="5" t="s">
        <v>26</v>
      </c>
      <c r="B53" s="19">
        <v>14000</v>
      </c>
      <c r="C53" s="19">
        <v>14000</v>
      </c>
      <c r="D53" s="19">
        <v>14000</v>
      </c>
      <c r="E53" s="19">
        <v>14000</v>
      </c>
      <c r="F53" s="19">
        <v>14000</v>
      </c>
      <c r="G53" s="19">
        <v>14000</v>
      </c>
      <c r="H53" s="19">
        <v>14000</v>
      </c>
      <c r="I53" s="19">
        <v>14000</v>
      </c>
      <c r="J53" s="19">
        <v>14000</v>
      </c>
      <c r="K53" s="19">
        <v>14000</v>
      </c>
      <c r="L53" s="19">
        <v>14000</v>
      </c>
      <c r="M53" s="19">
        <v>14000</v>
      </c>
      <c r="N53" s="19">
        <f t="shared" si="102"/>
        <v>14700</v>
      </c>
      <c r="O53" s="19">
        <f t="shared" si="100"/>
        <v>14700</v>
      </c>
      <c r="P53" s="19">
        <f t="shared" si="100"/>
        <v>14700</v>
      </c>
      <c r="Q53" s="19">
        <f t="shared" si="100"/>
        <v>14700</v>
      </c>
      <c r="R53" s="19">
        <f t="shared" si="100"/>
        <v>14700</v>
      </c>
      <c r="S53" s="19">
        <f t="shared" si="100"/>
        <v>14700</v>
      </c>
      <c r="T53" s="19">
        <f t="shared" si="100"/>
        <v>14700</v>
      </c>
      <c r="U53" s="19">
        <f t="shared" si="100"/>
        <v>14700</v>
      </c>
      <c r="V53" s="19">
        <f t="shared" si="100"/>
        <v>14700</v>
      </c>
      <c r="W53" s="19">
        <f t="shared" si="100"/>
        <v>14700</v>
      </c>
      <c r="X53" s="19">
        <f t="shared" si="100"/>
        <v>14700</v>
      </c>
      <c r="Y53" s="19">
        <f t="shared" si="100"/>
        <v>14700</v>
      </c>
      <c r="Z53" s="19">
        <f t="shared" si="100"/>
        <v>15435</v>
      </c>
      <c r="AA53" s="19">
        <f t="shared" si="100"/>
        <v>15435</v>
      </c>
      <c r="AB53" s="19">
        <f t="shared" si="100"/>
        <v>15435</v>
      </c>
      <c r="AC53" s="19">
        <f t="shared" si="100"/>
        <v>15435</v>
      </c>
      <c r="AD53" s="19">
        <f t="shared" si="100"/>
        <v>15435</v>
      </c>
      <c r="AE53" s="19">
        <f t="shared" si="100"/>
        <v>15435</v>
      </c>
      <c r="AF53" s="19">
        <f t="shared" si="100"/>
        <v>15435</v>
      </c>
      <c r="AG53" s="19">
        <f t="shared" si="100"/>
        <v>15435</v>
      </c>
      <c r="AH53" s="19">
        <f t="shared" si="100"/>
        <v>15435</v>
      </c>
      <c r="AI53" s="19">
        <f t="shared" si="100"/>
        <v>15435</v>
      </c>
      <c r="AJ53" s="19">
        <f t="shared" si="100"/>
        <v>15435</v>
      </c>
      <c r="AK53" s="19">
        <f t="shared" si="101"/>
        <v>15435</v>
      </c>
    </row>
    <row r="54" spans="1:37" x14ac:dyDescent="0.35">
      <c r="A54" s="6" t="s">
        <v>28</v>
      </c>
      <c r="B54" s="19">
        <v>6000</v>
      </c>
      <c r="C54" s="19">
        <v>6000</v>
      </c>
      <c r="D54" s="19">
        <v>6000</v>
      </c>
      <c r="E54" s="19">
        <v>6000</v>
      </c>
      <c r="F54" s="19">
        <v>6000</v>
      </c>
      <c r="G54" s="19">
        <v>6000</v>
      </c>
      <c r="H54" s="19">
        <v>6000</v>
      </c>
      <c r="I54" s="19">
        <v>6000</v>
      </c>
      <c r="J54" s="19">
        <v>6000</v>
      </c>
      <c r="K54" s="19">
        <v>6000</v>
      </c>
      <c r="L54" s="19">
        <v>6000</v>
      </c>
      <c r="M54" s="19">
        <v>6000</v>
      </c>
      <c r="N54" s="19">
        <f t="shared" si="102"/>
        <v>6300</v>
      </c>
      <c r="O54" s="19">
        <f t="shared" si="100"/>
        <v>6300</v>
      </c>
      <c r="P54" s="19">
        <f t="shared" si="100"/>
        <v>6300</v>
      </c>
      <c r="Q54" s="19">
        <f t="shared" si="100"/>
        <v>6300</v>
      </c>
      <c r="R54" s="19">
        <f t="shared" si="100"/>
        <v>6300</v>
      </c>
      <c r="S54" s="19">
        <f t="shared" si="100"/>
        <v>6300</v>
      </c>
      <c r="T54" s="19">
        <f t="shared" si="100"/>
        <v>6300</v>
      </c>
      <c r="U54" s="19">
        <f t="shared" si="100"/>
        <v>6300</v>
      </c>
      <c r="V54" s="19">
        <f t="shared" si="100"/>
        <v>6300</v>
      </c>
      <c r="W54" s="19">
        <f t="shared" si="100"/>
        <v>6300</v>
      </c>
      <c r="X54" s="19">
        <f t="shared" si="100"/>
        <v>6300</v>
      </c>
      <c r="Y54" s="19">
        <f t="shared" si="100"/>
        <v>6300</v>
      </c>
      <c r="Z54" s="19">
        <f t="shared" si="100"/>
        <v>6615</v>
      </c>
      <c r="AA54" s="19">
        <f t="shared" si="100"/>
        <v>6615</v>
      </c>
      <c r="AB54" s="19">
        <f t="shared" si="100"/>
        <v>6615</v>
      </c>
      <c r="AC54" s="19">
        <f t="shared" si="100"/>
        <v>6615</v>
      </c>
      <c r="AD54" s="19">
        <f t="shared" si="100"/>
        <v>6615</v>
      </c>
      <c r="AE54" s="19">
        <f t="shared" si="100"/>
        <v>6615</v>
      </c>
      <c r="AF54" s="19">
        <f t="shared" si="100"/>
        <v>6615</v>
      </c>
      <c r="AG54" s="19">
        <f t="shared" si="100"/>
        <v>6615</v>
      </c>
      <c r="AH54" s="19">
        <f t="shared" si="100"/>
        <v>6615</v>
      </c>
      <c r="AI54" s="19">
        <f t="shared" si="100"/>
        <v>6615</v>
      </c>
      <c r="AJ54" s="19">
        <f t="shared" si="100"/>
        <v>6615</v>
      </c>
      <c r="AK54" s="19">
        <f t="shared" si="101"/>
        <v>6615</v>
      </c>
    </row>
    <row r="55" spans="1:37" x14ac:dyDescent="0.35">
      <c r="A55" s="5" t="s">
        <v>2</v>
      </c>
      <c r="B55" s="19">
        <v>20000</v>
      </c>
      <c r="C55" s="19">
        <v>20000</v>
      </c>
      <c r="D55" s="19">
        <v>20000</v>
      </c>
      <c r="E55" s="19">
        <v>20000</v>
      </c>
      <c r="F55" s="19">
        <v>20000</v>
      </c>
      <c r="G55" s="19">
        <v>20000</v>
      </c>
      <c r="H55" s="19">
        <v>20000</v>
      </c>
      <c r="I55" s="19">
        <v>20000</v>
      </c>
      <c r="J55" s="19">
        <v>20000</v>
      </c>
      <c r="K55" s="19">
        <v>20000</v>
      </c>
      <c r="L55" s="19">
        <v>20000</v>
      </c>
      <c r="M55" s="19">
        <v>20000</v>
      </c>
      <c r="N55" s="19">
        <f t="shared" si="102"/>
        <v>21000</v>
      </c>
      <c r="O55" s="19">
        <f t="shared" si="100"/>
        <v>21000</v>
      </c>
      <c r="P55" s="19">
        <f t="shared" si="100"/>
        <v>21000</v>
      </c>
      <c r="Q55" s="19">
        <f t="shared" si="100"/>
        <v>21000</v>
      </c>
      <c r="R55" s="19">
        <f t="shared" si="100"/>
        <v>21000</v>
      </c>
      <c r="S55" s="19">
        <f t="shared" si="100"/>
        <v>21000</v>
      </c>
      <c r="T55" s="19">
        <f t="shared" si="100"/>
        <v>21000</v>
      </c>
      <c r="U55" s="19">
        <f t="shared" si="100"/>
        <v>21000</v>
      </c>
      <c r="V55" s="19">
        <f t="shared" si="100"/>
        <v>21000</v>
      </c>
      <c r="W55" s="19">
        <f t="shared" si="100"/>
        <v>21000</v>
      </c>
      <c r="X55" s="19">
        <f t="shared" si="100"/>
        <v>21000</v>
      </c>
      <c r="Y55" s="19">
        <f t="shared" si="100"/>
        <v>21000</v>
      </c>
      <c r="Z55" s="19">
        <f t="shared" si="100"/>
        <v>22050</v>
      </c>
      <c r="AA55" s="19">
        <f t="shared" si="100"/>
        <v>22050</v>
      </c>
      <c r="AB55" s="19">
        <f t="shared" si="100"/>
        <v>22050</v>
      </c>
      <c r="AC55" s="19">
        <f t="shared" si="100"/>
        <v>22050</v>
      </c>
      <c r="AD55" s="19">
        <f t="shared" si="100"/>
        <v>22050</v>
      </c>
      <c r="AE55" s="19">
        <f t="shared" si="100"/>
        <v>22050</v>
      </c>
      <c r="AF55" s="19">
        <f t="shared" si="100"/>
        <v>22050</v>
      </c>
      <c r="AG55" s="19">
        <f t="shared" si="100"/>
        <v>22050</v>
      </c>
      <c r="AH55" s="19">
        <f t="shared" si="100"/>
        <v>22050</v>
      </c>
      <c r="AI55" s="19">
        <f t="shared" si="100"/>
        <v>22050</v>
      </c>
      <c r="AJ55" s="19">
        <f t="shared" si="100"/>
        <v>22050</v>
      </c>
      <c r="AK55" s="19">
        <f t="shared" si="101"/>
        <v>22050</v>
      </c>
    </row>
    <row r="56" spans="1:37" x14ac:dyDescent="0.35">
      <c r="A56" s="5" t="s">
        <v>3</v>
      </c>
      <c r="B56" s="19">
        <v>30000</v>
      </c>
      <c r="C56" s="19">
        <v>30000</v>
      </c>
      <c r="D56" s="19">
        <v>30000</v>
      </c>
      <c r="E56" s="19">
        <v>30000</v>
      </c>
      <c r="F56" s="19">
        <v>30000</v>
      </c>
      <c r="G56" s="19">
        <v>30000</v>
      </c>
      <c r="H56" s="19">
        <v>30000</v>
      </c>
      <c r="I56" s="19">
        <v>30000</v>
      </c>
      <c r="J56" s="19">
        <v>30000</v>
      </c>
      <c r="K56" s="19">
        <v>30000</v>
      </c>
      <c r="L56" s="19">
        <v>30000</v>
      </c>
      <c r="M56" s="19">
        <v>30000</v>
      </c>
      <c r="N56" s="19">
        <f t="shared" si="102"/>
        <v>31500</v>
      </c>
      <c r="O56" s="19">
        <f t="shared" si="100"/>
        <v>31500</v>
      </c>
      <c r="P56" s="19">
        <f t="shared" si="100"/>
        <v>31500</v>
      </c>
      <c r="Q56" s="19">
        <f t="shared" si="100"/>
        <v>31500</v>
      </c>
      <c r="R56" s="19">
        <f t="shared" si="100"/>
        <v>31500</v>
      </c>
      <c r="S56" s="19">
        <f t="shared" si="100"/>
        <v>31500</v>
      </c>
      <c r="T56" s="19">
        <f t="shared" si="100"/>
        <v>31500</v>
      </c>
      <c r="U56" s="19">
        <f t="shared" si="100"/>
        <v>31500</v>
      </c>
      <c r="V56" s="19">
        <f t="shared" si="100"/>
        <v>31500</v>
      </c>
      <c r="W56" s="19">
        <f t="shared" si="100"/>
        <v>31500</v>
      </c>
      <c r="X56" s="19">
        <f t="shared" si="100"/>
        <v>31500</v>
      </c>
      <c r="Y56" s="19">
        <f t="shared" si="100"/>
        <v>31500</v>
      </c>
      <c r="Z56" s="19">
        <f t="shared" si="100"/>
        <v>33075</v>
      </c>
      <c r="AA56" s="19">
        <f t="shared" si="100"/>
        <v>33075</v>
      </c>
      <c r="AB56" s="19">
        <f t="shared" si="100"/>
        <v>33075</v>
      </c>
      <c r="AC56" s="19">
        <f t="shared" si="100"/>
        <v>33075</v>
      </c>
      <c r="AD56" s="19">
        <f t="shared" si="100"/>
        <v>33075</v>
      </c>
      <c r="AE56" s="19">
        <f t="shared" si="100"/>
        <v>33075</v>
      </c>
      <c r="AF56" s="19">
        <f t="shared" si="100"/>
        <v>33075</v>
      </c>
      <c r="AG56" s="19">
        <f t="shared" si="100"/>
        <v>33075</v>
      </c>
      <c r="AH56" s="19">
        <f t="shared" si="100"/>
        <v>33075</v>
      </c>
      <c r="AI56" s="19">
        <f t="shared" si="100"/>
        <v>33075</v>
      </c>
      <c r="AJ56" s="19">
        <f t="shared" si="100"/>
        <v>33075</v>
      </c>
      <c r="AK56" s="19">
        <f t="shared" si="101"/>
        <v>33075</v>
      </c>
    </row>
    <row r="57" spans="1:37" x14ac:dyDescent="0.35">
      <c r="A57" s="6" t="s">
        <v>7</v>
      </c>
      <c r="B57" s="19">
        <v>15000</v>
      </c>
      <c r="C57" s="19">
        <v>15000</v>
      </c>
      <c r="D57" s="19">
        <v>15000</v>
      </c>
      <c r="E57" s="19">
        <v>15000</v>
      </c>
      <c r="F57" s="19">
        <v>15000</v>
      </c>
      <c r="G57" s="19">
        <v>15000</v>
      </c>
      <c r="H57" s="19">
        <v>15000</v>
      </c>
      <c r="I57" s="19">
        <v>15000</v>
      </c>
      <c r="J57" s="19">
        <v>15000</v>
      </c>
      <c r="K57" s="19">
        <v>15000</v>
      </c>
      <c r="L57" s="19">
        <v>15000</v>
      </c>
      <c r="M57" s="19">
        <v>15000</v>
      </c>
      <c r="N57" s="19">
        <f t="shared" si="102"/>
        <v>15750</v>
      </c>
      <c r="O57" s="19">
        <f t="shared" si="100"/>
        <v>15750</v>
      </c>
      <c r="P57" s="19">
        <f t="shared" si="100"/>
        <v>15750</v>
      </c>
      <c r="Q57" s="19">
        <f t="shared" si="100"/>
        <v>15750</v>
      </c>
      <c r="R57" s="19">
        <f t="shared" si="100"/>
        <v>15750</v>
      </c>
      <c r="S57" s="19">
        <f t="shared" si="100"/>
        <v>15750</v>
      </c>
      <c r="T57" s="19">
        <f t="shared" si="100"/>
        <v>15750</v>
      </c>
      <c r="U57" s="19">
        <f t="shared" si="100"/>
        <v>15750</v>
      </c>
      <c r="V57" s="19">
        <f t="shared" si="100"/>
        <v>15750</v>
      </c>
      <c r="W57" s="19">
        <f t="shared" si="100"/>
        <v>15750</v>
      </c>
      <c r="X57" s="19">
        <f t="shared" si="100"/>
        <v>15750</v>
      </c>
      <c r="Y57" s="19">
        <f t="shared" si="100"/>
        <v>15750</v>
      </c>
      <c r="Z57" s="19">
        <f t="shared" si="100"/>
        <v>16537.5</v>
      </c>
      <c r="AA57" s="19">
        <f t="shared" si="100"/>
        <v>16537.5</v>
      </c>
      <c r="AB57" s="19">
        <f t="shared" si="100"/>
        <v>16537.5</v>
      </c>
      <c r="AC57" s="19">
        <f t="shared" si="100"/>
        <v>16537.5</v>
      </c>
      <c r="AD57" s="19">
        <f t="shared" si="100"/>
        <v>16537.5</v>
      </c>
      <c r="AE57" s="19">
        <f t="shared" si="100"/>
        <v>16537.5</v>
      </c>
      <c r="AF57" s="19">
        <f t="shared" si="100"/>
        <v>16537.5</v>
      </c>
      <c r="AG57" s="19">
        <f t="shared" si="100"/>
        <v>16537.5</v>
      </c>
      <c r="AH57" s="19">
        <f t="shared" si="100"/>
        <v>16537.5</v>
      </c>
      <c r="AI57" s="19">
        <f t="shared" si="100"/>
        <v>16537.5</v>
      </c>
      <c r="AJ57" s="19">
        <f t="shared" si="100"/>
        <v>16537.5</v>
      </c>
      <c r="AK57" s="19">
        <f t="shared" si="101"/>
        <v>16537.5</v>
      </c>
    </row>
    <row r="58" spans="1:37" x14ac:dyDescent="0.35">
      <c r="A58" s="6" t="s">
        <v>4</v>
      </c>
      <c r="B58" s="19">
        <v>24000</v>
      </c>
      <c r="C58" s="19">
        <v>24000</v>
      </c>
      <c r="D58" s="19">
        <v>24000</v>
      </c>
      <c r="E58" s="19">
        <v>24000</v>
      </c>
      <c r="F58" s="19">
        <v>24000</v>
      </c>
      <c r="G58" s="19">
        <v>24000</v>
      </c>
      <c r="H58" s="19">
        <v>24000</v>
      </c>
      <c r="I58" s="19">
        <v>24000</v>
      </c>
      <c r="J58" s="19">
        <v>24000</v>
      </c>
      <c r="K58" s="19">
        <v>24000</v>
      </c>
      <c r="L58" s="19">
        <v>24000</v>
      </c>
      <c r="M58" s="19">
        <v>24000</v>
      </c>
      <c r="N58" s="19">
        <f t="shared" si="102"/>
        <v>25200</v>
      </c>
      <c r="O58" s="19">
        <f t="shared" si="100"/>
        <v>25200</v>
      </c>
      <c r="P58" s="19">
        <f t="shared" si="100"/>
        <v>25200</v>
      </c>
      <c r="Q58" s="19">
        <f t="shared" si="100"/>
        <v>25200</v>
      </c>
      <c r="R58" s="19">
        <f t="shared" si="100"/>
        <v>25200</v>
      </c>
      <c r="S58" s="19">
        <f t="shared" si="100"/>
        <v>25200</v>
      </c>
      <c r="T58" s="19">
        <f t="shared" si="100"/>
        <v>25200</v>
      </c>
      <c r="U58" s="19">
        <f t="shared" si="100"/>
        <v>25200</v>
      </c>
      <c r="V58" s="19">
        <f t="shared" si="100"/>
        <v>25200</v>
      </c>
      <c r="W58" s="19">
        <f t="shared" si="100"/>
        <v>25200</v>
      </c>
      <c r="X58" s="19">
        <f t="shared" si="100"/>
        <v>25200</v>
      </c>
      <c r="Y58" s="19">
        <f t="shared" si="100"/>
        <v>25200</v>
      </c>
      <c r="Z58" s="19">
        <f t="shared" si="100"/>
        <v>26460</v>
      </c>
      <c r="AA58" s="19">
        <f t="shared" si="100"/>
        <v>26460</v>
      </c>
      <c r="AB58" s="19">
        <f t="shared" ref="AB58:AB63" si="103">P58*1.05</f>
        <v>26460</v>
      </c>
      <c r="AC58" s="19">
        <f t="shared" ref="AC58:AC63" si="104">Q58*1.05</f>
        <v>26460</v>
      </c>
      <c r="AD58" s="19">
        <f t="shared" ref="AD58:AD63" si="105">R58*1.05</f>
        <v>26460</v>
      </c>
      <c r="AE58" s="19">
        <f t="shared" ref="AE58:AE63" si="106">S58*1.05</f>
        <v>26460</v>
      </c>
      <c r="AF58" s="19">
        <f t="shared" ref="AF58:AF63" si="107">T58*1.05</f>
        <v>26460</v>
      </c>
      <c r="AG58" s="19">
        <f t="shared" ref="AG58:AG63" si="108">U58*1.05</f>
        <v>26460</v>
      </c>
      <c r="AH58" s="19">
        <f t="shared" ref="AH58:AH63" si="109">V58*1.05</f>
        <v>26460</v>
      </c>
      <c r="AI58" s="19">
        <f t="shared" ref="AI58:AI63" si="110">W58*1.05</f>
        <v>26460</v>
      </c>
      <c r="AJ58" s="19">
        <f t="shared" ref="AJ58:AK63" si="111">X58*1.05</f>
        <v>26460</v>
      </c>
      <c r="AK58" s="19">
        <f t="shared" si="111"/>
        <v>26460</v>
      </c>
    </row>
    <row r="59" spans="1:37" x14ac:dyDescent="0.35">
      <c r="A59" s="8" t="s">
        <v>21</v>
      </c>
      <c r="B59" s="19">
        <v>20000</v>
      </c>
      <c r="C59" s="19">
        <v>20000</v>
      </c>
      <c r="D59" s="19">
        <v>20000</v>
      </c>
      <c r="E59" s="19">
        <v>20000</v>
      </c>
      <c r="F59" s="19">
        <v>20000</v>
      </c>
      <c r="G59" s="19">
        <v>20000</v>
      </c>
      <c r="H59" s="19">
        <v>20000</v>
      </c>
      <c r="I59" s="19">
        <v>20000</v>
      </c>
      <c r="J59" s="19">
        <v>20000</v>
      </c>
      <c r="K59" s="19">
        <v>20000</v>
      </c>
      <c r="L59" s="19">
        <v>20000</v>
      </c>
      <c r="M59" s="19">
        <v>20000</v>
      </c>
      <c r="N59" s="19">
        <f t="shared" si="102"/>
        <v>21000</v>
      </c>
      <c r="O59" s="19">
        <f t="shared" ref="O59:O63" si="112">C59*1.05</f>
        <v>21000</v>
      </c>
      <c r="P59" s="19">
        <f t="shared" ref="P59:P63" si="113">D59*1.05</f>
        <v>21000</v>
      </c>
      <c r="Q59" s="19">
        <f t="shared" ref="Q59:Q63" si="114">E59*1.05</f>
        <v>21000</v>
      </c>
      <c r="R59" s="19">
        <f t="shared" ref="R59:R63" si="115">F59*1.05</f>
        <v>21000</v>
      </c>
      <c r="S59" s="19">
        <f t="shared" ref="S59:S63" si="116">G59*1.05</f>
        <v>21000</v>
      </c>
      <c r="T59" s="19">
        <f t="shared" ref="T59:T63" si="117">H59*1.05</f>
        <v>21000</v>
      </c>
      <c r="U59" s="19">
        <f t="shared" ref="U59:U63" si="118">I59*1.05</f>
        <v>21000</v>
      </c>
      <c r="V59" s="19">
        <f t="shared" ref="V59:V63" si="119">J59*1.05</f>
        <v>21000</v>
      </c>
      <c r="W59" s="19">
        <f t="shared" ref="W59:W63" si="120">K59*1.05</f>
        <v>21000</v>
      </c>
      <c r="X59" s="19">
        <f t="shared" ref="X59:X63" si="121">L59*1.05</f>
        <v>21000</v>
      </c>
      <c r="Y59" s="19">
        <f t="shared" ref="Y59:Y63" si="122">M59*1.05</f>
        <v>21000</v>
      </c>
      <c r="Z59" s="19">
        <f t="shared" ref="Z59:Z63" si="123">N59*1.05</f>
        <v>22050</v>
      </c>
      <c r="AA59" s="19">
        <f t="shared" ref="AA59:AA63" si="124">O59*1.05</f>
        <v>22050</v>
      </c>
      <c r="AB59" s="19">
        <f t="shared" si="103"/>
        <v>22050</v>
      </c>
      <c r="AC59" s="19">
        <f t="shared" si="104"/>
        <v>22050</v>
      </c>
      <c r="AD59" s="19">
        <f t="shared" si="105"/>
        <v>22050</v>
      </c>
      <c r="AE59" s="19">
        <f t="shared" si="106"/>
        <v>22050</v>
      </c>
      <c r="AF59" s="19">
        <f t="shared" si="107"/>
        <v>22050</v>
      </c>
      <c r="AG59" s="19">
        <f t="shared" si="108"/>
        <v>22050</v>
      </c>
      <c r="AH59" s="19">
        <f t="shared" si="109"/>
        <v>22050</v>
      </c>
      <c r="AI59" s="19">
        <f t="shared" si="110"/>
        <v>22050</v>
      </c>
      <c r="AJ59" s="19">
        <f t="shared" si="111"/>
        <v>22050</v>
      </c>
      <c r="AK59" s="19">
        <f t="shared" si="111"/>
        <v>22050</v>
      </c>
    </row>
    <row r="60" spans="1:37" x14ac:dyDescent="0.35">
      <c r="A60" s="8" t="s">
        <v>23</v>
      </c>
      <c r="B60" s="19">
        <v>12000</v>
      </c>
      <c r="C60" s="19">
        <v>12000</v>
      </c>
      <c r="D60" s="19">
        <v>12000</v>
      </c>
      <c r="E60" s="19">
        <v>12000</v>
      </c>
      <c r="F60" s="19">
        <v>12000</v>
      </c>
      <c r="G60" s="19">
        <v>12000</v>
      </c>
      <c r="H60" s="19">
        <v>12000</v>
      </c>
      <c r="I60" s="19">
        <v>12000</v>
      </c>
      <c r="J60" s="19">
        <v>12000</v>
      </c>
      <c r="K60" s="19">
        <v>12000</v>
      </c>
      <c r="L60" s="19">
        <v>12000</v>
      </c>
      <c r="M60" s="19">
        <v>12000</v>
      </c>
      <c r="N60" s="19">
        <f t="shared" si="102"/>
        <v>12600</v>
      </c>
      <c r="O60" s="19">
        <f t="shared" si="112"/>
        <v>12600</v>
      </c>
      <c r="P60" s="19">
        <f t="shared" si="113"/>
        <v>12600</v>
      </c>
      <c r="Q60" s="19">
        <f t="shared" si="114"/>
        <v>12600</v>
      </c>
      <c r="R60" s="19">
        <f t="shared" si="115"/>
        <v>12600</v>
      </c>
      <c r="S60" s="19">
        <f t="shared" si="116"/>
        <v>12600</v>
      </c>
      <c r="T60" s="19">
        <f t="shared" si="117"/>
        <v>12600</v>
      </c>
      <c r="U60" s="19">
        <f t="shared" si="118"/>
        <v>12600</v>
      </c>
      <c r="V60" s="19">
        <f t="shared" si="119"/>
        <v>12600</v>
      </c>
      <c r="W60" s="19">
        <f t="shared" si="120"/>
        <v>12600</v>
      </c>
      <c r="X60" s="19">
        <f t="shared" si="121"/>
        <v>12600</v>
      </c>
      <c r="Y60" s="19">
        <f t="shared" si="122"/>
        <v>12600</v>
      </c>
      <c r="Z60" s="19">
        <f t="shared" si="123"/>
        <v>13230</v>
      </c>
      <c r="AA60" s="19">
        <f t="shared" si="124"/>
        <v>13230</v>
      </c>
      <c r="AB60" s="19">
        <f t="shared" si="103"/>
        <v>13230</v>
      </c>
      <c r="AC60" s="19">
        <f t="shared" si="104"/>
        <v>13230</v>
      </c>
      <c r="AD60" s="19">
        <f t="shared" si="105"/>
        <v>13230</v>
      </c>
      <c r="AE60" s="19">
        <f t="shared" si="106"/>
        <v>13230</v>
      </c>
      <c r="AF60" s="19">
        <f t="shared" si="107"/>
        <v>13230</v>
      </c>
      <c r="AG60" s="19">
        <f t="shared" si="108"/>
        <v>13230</v>
      </c>
      <c r="AH60" s="19">
        <f t="shared" si="109"/>
        <v>13230</v>
      </c>
      <c r="AI60" s="19">
        <f t="shared" si="110"/>
        <v>13230</v>
      </c>
      <c r="AJ60" s="19">
        <f t="shared" si="111"/>
        <v>13230</v>
      </c>
      <c r="AK60" s="19">
        <f t="shared" si="111"/>
        <v>13230</v>
      </c>
    </row>
    <row r="61" spans="1:37" x14ac:dyDescent="0.35">
      <c r="A61" s="8" t="s">
        <v>22</v>
      </c>
      <c r="B61" s="19">
        <v>6000</v>
      </c>
      <c r="C61" s="19">
        <v>6000</v>
      </c>
      <c r="D61" s="19">
        <v>6000</v>
      </c>
      <c r="E61" s="19">
        <v>6000</v>
      </c>
      <c r="F61" s="19">
        <v>6000</v>
      </c>
      <c r="G61" s="19">
        <v>6000</v>
      </c>
      <c r="H61" s="19">
        <v>6000</v>
      </c>
      <c r="I61" s="19">
        <v>6000</v>
      </c>
      <c r="J61" s="19">
        <v>6000</v>
      </c>
      <c r="K61" s="19">
        <v>6000</v>
      </c>
      <c r="L61" s="19">
        <v>6000</v>
      </c>
      <c r="M61" s="19">
        <v>6000</v>
      </c>
      <c r="N61" s="19">
        <f t="shared" si="102"/>
        <v>6300</v>
      </c>
      <c r="O61" s="19">
        <f t="shared" si="112"/>
        <v>6300</v>
      </c>
      <c r="P61" s="19">
        <f t="shared" si="113"/>
        <v>6300</v>
      </c>
      <c r="Q61" s="19">
        <f t="shared" si="114"/>
        <v>6300</v>
      </c>
      <c r="R61" s="19">
        <f t="shared" si="115"/>
        <v>6300</v>
      </c>
      <c r="S61" s="19">
        <f t="shared" si="116"/>
        <v>6300</v>
      </c>
      <c r="T61" s="19">
        <f t="shared" si="117"/>
        <v>6300</v>
      </c>
      <c r="U61" s="19">
        <f t="shared" si="118"/>
        <v>6300</v>
      </c>
      <c r="V61" s="19">
        <f t="shared" si="119"/>
        <v>6300</v>
      </c>
      <c r="W61" s="19">
        <f t="shared" si="120"/>
        <v>6300</v>
      </c>
      <c r="X61" s="19">
        <f t="shared" si="121"/>
        <v>6300</v>
      </c>
      <c r="Y61" s="19">
        <f t="shared" si="122"/>
        <v>6300</v>
      </c>
      <c r="Z61" s="19">
        <f t="shared" si="123"/>
        <v>6615</v>
      </c>
      <c r="AA61" s="19">
        <f t="shared" si="124"/>
        <v>6615</v>
      </c>
      <c r="AB61" s="19">
        <f t="shared" si="103"/>
        <v>6615</v>
      </c>
      <c r="AC61" s="19">
        <f t="shared" si="104"/>
        <v>6615</v>
      </c>
      <c r="AD61" s="19">
        <f t="shared" si="105"/>
        <v>6615</v>
      </c>
      <c r="AE61" s="19">
        <f t="shared" si="106"/>
        <v>6615</v>
      </c>
      <c r="AF61" s="19">
        <f t="shared" si="107"/>
        <v>6615</v>
      </c>
      <c r="AG61" s="19">
        <f t="shared" si="108"/>
        <v>6615</v>
      </c>
      <c r="AH61" s="19">
        <f t="shared" si="109"/>
        <v>6615</v>
      </c>
      <c r="AI61" s="19">
        <f t="shared" si="110"/>
        <v>6615</v>
      </c>
      <c r="AJ61" s="19">
        <f t="shared" si="111"/>
        <v>6615</v>
      </c>
      <c r="AK61" s="19">
        <f t="shared" si="111"/>
        <v>6615</v>
      </c>
    </row>
    <row r="62" spans="1:37" x14ac:dyDescent="0.35">
      <c r="A62" s="8" t="s">
        <v>29</v>
      </c>
      <c r="B62" s="19">
        <v>3500</v>
      </c>
      <c r="C62" s="19">
        <v>3500</v>
      </c>
      <c r="D62" s="19">
        <v>3500</v>
      </c>
      <c r="E62" s="19">
        <v>3500</v>
      </c>
      <c r="F62" s="19">
        <v>3500</v>
      </c>
      <c r="G62" s="19">
        <v>3500</v>
      </c>
      <c r="H62" s="19">
        <v>3500</v>
      </c>
      <c r="I62" s="19">
        <v>3500</v>
      </c>
      <c r="J62" s="19">
        <v>3500</v>
      </c>
      <c r="K62" s="19">
        <v>3500</v>
      </c>
      <c r="L62" s="19">
        <v>3500</v>
      </c>
      <c r="M62" s="19">
        <v>3500</v>
      </c>
      <c r="N62" s="19">
        <f t="shared" si="102"/>
        <v>3675</v>
      </c>
      <c r="O62" s="19">
        <f t="shared" si="112"/>
        <v>3675</v>
      </c>
      <c r="P62" s="19">
        <f t="shared" si="113"/>
        <v>3675</v>
      </c>
      <c r="Q62" s="19">
        <f t="shared" si="114"/>
        <v>3675</v>
      </c>
      <c r="R62" s="19">
        <f t="shared" si="115"/>
        <v>3675</v>
      </c>
      <c r="S62" s="19">
        <f t="shared" si="116"/>
        <v>3675</v>
      </c>
      <c r="T62" s="19">
        <f t="shared" si="117"/>
        <v>3675</v>
      </c>
      <c r="U62" s="19">
        <f t="shared" si="118"/>
        <v>3675</v>
      </c>
      <c r="V62" s="19">
        <f t="shared" si="119"/>
        <v>3675</v>
      </c>
      <c r="W62" s="19">
        <f t="shared" si="120"/>
        <v>3675</v>
      </c>
      <c r="X62" s="19">
        <f t="shared" si="121"/>
        <v>3675</v>
      </c>
      <c r="Y62" s="19">
        <f t="shared" si="122"/>
        <v>3675</v>
      </c>
      <c r="Z62" s="19">
        <f t="shared" si="123"/>
        <v>3858.75</v>
      </c>
      <c r="AA62" s="19">
        <f t="shared" si="124"/>
        <v>3858.75</v>
      </c>
      <c r="AB62" s="19">
        <f t="shared" si="103"/>
        <v>3858.75</v>
      </c>
      <c r="AC62" s="19">
        <f t="shared" si="104"/>
        <v>3858.75</v>
      </c>
      <c r="AD62" s="19">
        <f t="shared" si="105"/>
        <v>3858.75</v>
      </c>
      <c r="AE62" s="19">
        <f t="shared" si="106"/>
        <v>3858.75</v>
      </c>
      <c r="AF62" s="19">
        <f t="shared" si="107"/>
        <v>3858.75</v>
      </c>
      <c r="AG62" s="19">
        <f t="shared" si="108"/>
        <v>3858.75</v>
      </c>
      <c r="AH62" s="19">
        <f t="shared" si="109"/>
        <v>3858.75</v>
      </c>
      <c r="AI62" s="19">
        <f t="shared" si="110"/>
        <v>3858.75</v>
      </c>
      <c r="AJ62" s="19">
        <f t="shared" si="111"/>
        <v>3858.75</v>
      </c>
      <c r="AK62" s="19">
        <f t="shared" si="111"/>
        <v>3858.75</v>
      </c>
    </row>
    <row r="63" spans="1:37" x14ac:dyDescent="0.35">
      <c r="A63" s="27" t="s">
        <v>6</v>
      </c>
      <c r="B63" s="20">
        <v>115000</v>
      </c>
      <c r="C63" s="20">
        <v>115000</v>
      </c>
      <c r="D63" s="20">
        <v>115000</v>
      </c>
      <c r="E63" s="20">
        <v>115000</v>
      </c>
      <c r="F63" s="20">
        <v>115000</v>
      </c>
      <c r="G63" s="20">
        <v>115000</v>
      </c>
      <c r="H63" s="20">
        <v>115000</v>
      </c>
      <c r="I63" s="20">
        <v>115000</v>
      </c>
      <c r="J63" s="20">
        <v>115000</v>
      </c>
      <c r="K63" s="20">
        <v>115000</v>
      </c>
      <c r="L63" s="20">
        <v>115000</v>
      </c>
      <c r="M63" s="20">
        <v>115000</v>
      </c>
      <c r="N63" s="20">
        <f>B63*1.05</f>
        <v>120750</v>
      </c>
      <c r="O63" s="20">
        <f t="shared" si="112"/>
        <v>120750</v>
      </c>
      <c r="P63" s="20">
        <f t="shared" si="113"/>
        <v>120750</v>
      </c>
      <c r="Q63" s="20">
        <f t="shared" si="114"/>
        <v>120750</v>
      </c>
      <c r="R63" s="20">
        <f t="shared" si="115"/>
        <v>120750</v>
      </c>
      <c r="S63" s="20">
        <f t="shared" si="116"/>
        <v>120750</v>
      </c>
      <c r="T63" s="20">
        <f t="shared" si="117"/>
        <v>120750</v>
      </c>
      <c r="U63" s="20">
        <f t="shared" si="118"/>
        <v>120750</v>
      </c>
      <c r="V63" s="20">
        <f t="shared" si="119"/>
        <v>120750</v>
      </c>
      <c r="W63" s="20">
        <f t="shared" si="120"/>
        <v>120750</v>
      </c>
      <c r="X63" s="20">
        <f t="shared" si="121"/>
        <v>120750</v>
      </c>
      <c r="Y63" s="20">
        <f t="shared" si="122"/>
        <v>120750</v>
      </c>
      <c r="Z63" s="20">
        <f t="shared" si="123"/>
        <v>126787.5</v>
      </c>
      <c r="AA63" s="20">
        <f t="shared" si="124"/>
        <v>126787.5</v>
      </c>
      <c r="AB63" s="20">
        <f t="shared" si="103"/>
        <v>126787.5</v>
      </c>
      <c r="AC63" s="20">
        <f t="shared" si="104"/>
        <v>126787.5</v>
      </c>
      <c r="AD63" s="20">
        <f t="shared" si="105"/>
        <v>126787.5</v>
      </c>
      <c r="AE63" s="20">
        <f t="shared" si="106"/>
        <v>126787.5</v>
      </c>
      <c r="AF63" s="20">
        <f t="shared" si="107"/>
        <v>126787.5</v>
      </c>
      <c r="AG63" s="20">
        <f t="shared" si="108"/>
        <v>126787.5</v>
      </c>
      <c r="AH63" s="20">
        <f t="shared" si="109"/>
        <v>126787.5</v>
      </c>
      <c r="AI63" s="20">
        <f t="shared" si="110"/>
        <v>126787.5</v>
      </c>
      <c r="AJ63" s="20">
        <f t="shared" si="111"/>
        <v>126787.5</v>
      </c>
      <c r="AK63" s="20">
        <f t="shared" si="111"/>
        <v>126787.5</v>
      </c>
    </row>
    <row r="65" spans="1:37" x14ac:dyDescent="0.35">
      <c r="A65" s="16" t="s">
        <v>42</v>
      </c>
      <c r="B65" s="18">
        <f>B25</f>
        <v>5</v>
      </c>
      <c r="C65" s="12">
        <f>IF((C25-B25)&gt;0,C25-B25,0)</f>
        <v>0</v>
      </c>
      <c r="D65" s="12">
        <f t="shared" ref="D65:AK65" si="125">IF((D25-C25)&gt;0,D25-C25,0)</f>
        <v>0</v>
      </c>
      <c r="E65" s="12">
        <f t="shared" si="125"/>
        <v>0</v>
      </c>
      <c r="F65" s="12">
        <f t="shared" si="125"/>
        <v>0</v>
      </c>
      <c r="G65" s="12">
        <f t="shared" si="125"/>
        <v>0</v>
      </c>
      <c r="H65" s="12">
        <f t="shared" si="125"/>
        <v>1</v>
      </c>
      <c r="I65" s="12">
        <f t="shared" si="125"/>
        <v>0</v>
      </c>
      <c r="J65" s="12">
        <f t="shared" si="125"/>
        <v>1</v>
      </c>
      <c r="K65" s="12">
        <f t="shared" si="125"/>
        <v>3</v>
      </c>
      <c r="L65" s="12">
        <f t="shared" si="125"/>
        <v>1</v>
      </c>
      <c r="M65" s="12">
        <f t="shared" si="125"/>
        <v>6</v>
      </c>
      <c r="N65" s="12">
        <f t="shared" si="125"/>
        <v>5</v>
      </c>
      <c r="O65" s="12">
        <f t="shared" si="125"/>
        <v>3</v>
      </c>
      <c r="P65" s="12">
        <f t="shared" si="125"/>
        <v>1</v>
      </c>
      <c r="Q65" s="12">
        <f t="shared" si="125"/>
        <v>0</v>
      </c>
      <c r="R65" s="12">
        <f t="shared" si="125"/>
        <v>0</v>
      </c>
      <c r="S65" s="12">
        <f t="shared" si="125"/>
        <v>2</v>
      </c>
      <c r="T65" s="12">
        <f t="shared" si="125"/>
        <v>0</v>
      </c>
      <c r="U65" s="12">
        <f t="shared" si="125"/>
        <v>0</v>
      </c>
      <c r="V65" s="12">
        <f t="shared" si="125"/>
        <v>5</v>
      </c>
      <c r="W65" s="12">
        <f t="shared" si="125"/>
        <v>0</v>
      </c>
      <c r="X65" s="12">
        <f t="shared" si="125"/>
        <v>0</v>
      </c>
      <c r="Y65" s="12">
        <f t="shared" si="125"/>
        <v>1</v>
      </c>
      <c r="Z65" s="12">
        <f t="shared" si="125"/>
        <v>1</v>
      </c>
      <c r="AA65" s="12">
        <f t="shared" si="125"/>
        <v>0</v>
      </c>
      <c r="AB65" s="12">
        <f t="shared" si="125"/>
        <v>0</v>
      </c>
      <c r="AC65" s="12">
        <f t="shared" si="125"/>
        <v>4</v>
      </c>
      <c r="AD65" s="12">
        <f t="shared" si="125"/>
        <v>0</v>
      </c>
      <c r="AE65" s="12">
        <f t="shared" si="125"/>
        <v>0</v>
      </c>
      <c r="AF65" s="12">
        <f t="shared" si="125"/>
        <v>1</v>
      </c>
      <c r="AG65" s="12">
        <f t="shared" si="125"/>
        <v>0</v>
      </c>
      <c r="AH65" s="12">
        <f t="shared" si="125"/>
        <v>0</v>
      </c>
      <c r="AI65" s="12">
        <f t="shared" si="125"/>
        <v>0</v>
      </c>
      <c r="AJ65" s="12">
        <f t="shared" si="125"/>
        <v>0</v>
      </c>
      <c r="AK65" s="12">
        <f t="shared" si="125"/>
        <v>0</v>
      </c>
    </row>
  </sheetData>
  <pageMargins left="0.511811024" right="0.511811024" top="0.78740157499999996" bottom="0.78740157499999996" header="0.31496062000000002" footer="0.31496062000000002"/>
  <ignoredErrors>
    <ignoredError sqref="B25:AF25" formulaRange="1"/>
  </ignoredErrors>
  <drawing r:id="rId1"/>
</worksheet>
</file>

<file path=docMetadata/LabelInfo.xml><?xml version="1.0" encoding="utf-8"?>
<clbl:labelList xmlns:clbl="http://schemas.microsoft.com/office/2020/mipLabelMetadata">
  <clbl:label id="{bb1a63eb-eb09-471a-a005-37b07792a5b5}" enabled="0" method="" siteId="{bb1a63eb-eb09-471a-a005-37b07792a5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DFC_DRE_TIR</vt:lpstr>
      <vt:lpstr>Fluxos_Caixa_Oper_Invest_Mensal</vt:lpstr>
      <vt:lpstr>TabP_SaaS_nCli_CustosVarAWS</vt:lpstr>
      <vt:lpstr>Estrut_Rec_Humanos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Guilherme (Bip Group)</dc:creator>
  <cp:lastModifiedBy>Reis, Guilherme (Bip Group)</cp:lastModifiedBy>
  <dcterms:created xsi:type="dcterms:W3CDTF">2015-06-05T18:19:34Z</dcterms:created>
  <dcterms:modified xsi:type="dcterms:W3CDTF">2024-10-07T23:58:09Z</dcterms:modified>
</cp:coreProperties>
</file>