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63063aa9b25af6/Desktop/Curso DIO/"/>
    </mc:Choice>
  </mc:AlternateContent>
  <xr:revisionPtr revIDLastSave="0" documentId="8_{1E03E5A9-6C51-4827-9547-8B9BDC39865F}" xr6:coauthVersionLast="47" xr6:coauthVersionMax="47" xr10:uidLastSave="{00000000-0000-0000-0000-000000000000}"/>
  <bookViews>
    <workbookView xWindow="-120" yWindow="-120" windowWidth="29040" windowHeight="15720" xr2:uid="{8E6B8B69-A592-409A-9E34-B9F865C1C74E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 s="1"/>
  <c r="D38" i="1"/>
  <c r="E38" i="1" s="1"/>
  <c r="D39" i="1"/>
  <c r="E39" i="1" s="1"/>
  <c r="D40" i="1"/>
  <c r="E40" i="1" s="1"/>
  <c r="D41" i="1"/>
  <c r="E41" i="1" s="1"/>
  <c r="D36" i="1"/>
  <c r="A17" i="2"/>
  <c r="A18" i="2"/>
  <c r="A19" i="2"/>
  <c r="A20" i="2"/>
  <c r="A21" i="2"/>
  <c r="A22" i="2"/>
  <c r="A12" i="2"/>
  <c r="A13" i="2"/>
  <c r="A14" i="2"/>
  <c r="A15" i="2"/>
  <c r="A16" i="2"/>
  <c r="A11" i="2"/>
  <c r="A10" i="2"/>
  <c r="A6" i="2"/>
  <c r="A7" i="2"/>
  <c r="A8" i="2"/>
  <c r="A9" i="2"/>
  <c r="A5" i="2"/>
  <c r="D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E36" i="1" l="1"/>
  <c r="E42" i="1" s="1"/>
</calcChain>
</file>

<file path=xl/sharedStrings.xml><?xml version="1.0" encoding="utf-8"?>
<sst xmlns="http://schemas.openxmlformats.org/spreadsheetml/2006/main" count="69" uniqueCount="35">
  <si>
    <t>Quanto investir por mês?</t>
  </si>
  <si>
    <t>Por quantos anos?</t>
  </si>
  <si>
    <t>Taxa de rendimento mensal?</t>
  </si>
  <si>
    <t>Patrimônio acumulado?</t>
  </si>
  <si>
    <t>Dividendo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</si>
  <si>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</si>
  <si>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</si>
  <si>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</si>
  <si>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</si>
  <si>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</si>
  <si>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</si>
  <si>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</si>
  <si>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</si>
  <si>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</si>
  <si>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 xml:space="preserve">Salário </t>
  </si>
  <si>
    <t>Rendimento carteira</t>
  </si>
  <si>
    <t>Sugestão de investimento</t>
  </si>
  <si>
    <t>Perfil</t>
  </si>
  <si>
    <t>Conservador</t>
  </si>
  <si>
    <t>Moderado</t>
  </si>
  <si>
    <t>Agressivo</t>
  </si>
  <si>
    <t>Valor a ser investido por mês</t>
  </si>
  <si>
    <t>Tipo de FII</t>
  </si>
  <si>
    <t xml:space="preserve">Percentual Sugerido </t>
  </si>
  <si>
    <t>Valores</t>
  </si>
  <si>
    <t xml:space="preserve">PAPEL </t>
  </si>
  <si>
    <t>TIJOLO</t>
  </si>
  <si>
    <t>HIBRIDOS</t>
  </si>
  <si>
    <t>FOFs</t>
  </si>
  <si>
    <t>DESENVOLVIMENTO</t>
  </si>
  <si>
    <t>HOTELARIAS</t>
  </si>
  <si>
    <t>TIPO DE PERFIL</t>
  </si>
  <si>
    <t>PERFIL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</si>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</sst>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8" fontId="0" fillId="4" borderId="10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8" fontId="0" fillId="4" borderId="16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8" fontId="0" fillId="4" borderId="11" xfId="0" applyNumberFormat="1" applyFill="1" applyBorder="1" applyAlignment="1">
      <alignment horizontal="center" vertical="center"/>
    </xf>
    <xf numFmtId="8" fontId="0" fillId="4" borderId="14" xfId="0" applyNumberFormat="1" applyFill="1" applyBorder="1" applyAlignment="1">
      <alignment horizontal="center" vertical="center"/>
    </xf>
    <xf numFmtId="8" fontId="0" fillId="4" borderId="17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0" fontId="0" fillId="0" borderId="18" xfId="1" applyNumberFormat="1" applyFont="1" applyBorder="1" applyAlignment="1">
      <alignment horizontal="left"/>
    </xf>
    <xf numFmtId="170" fontId="0" fillId="0" borderId="17" xfId="0" applyNumberFormat="1" applyBorder="1" applyAlignment="1">
      <alignment horizontal="left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10" fontId="0" fillId="0" borderId="14" xfId="2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0" fontId="0" fillId="0" borderId="23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8" fontId="3" fillId="3" borderId="24" xfId="0" applyNumberFormat="1" applyFont="1" applyFill="1" applyBorder="1" applyAlignment="1">
      <alignment horizontal="center" vertical="center"/>
    </xf>
    <xf numFmtId="8" fontId="3" fillId="3" borderId="25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0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170" fontId="0" fillId="8" borderId="0" xfId="0" applyNumberFormat="1" applyFill="1"/>
    <xf numFmtId="9" fontId="0" fillId="0" borderId="0" xfId="0" applyNumberFormat="1" applyAlignment="1">
      <alignment horizontal="center" vertical="center"/>
    </xf>
    <xf numFmtId="9" fontId="0" fillId="7" borderId="0" xfId="0" applyNumberFormat="1" applyFill="1"/>
    <xf numFmtId="170" fontId="0" fillId="7" borderId="0" xfId="0" applyNumberFormat="1" applyFill="1"/>
    <xf numFmtId="0" fontId="0" fillId="8" borderId="0" xfId="0" applyFill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8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142875</xdr:rowOff>
    </xdr:from>
    <xdr:to>
      <xdr:col>3</xdr:col>
      <xdr:colOff>1333500</xdr:colOff>
      <xdr:row>8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C78A6E-A4FF-1B8A-0482-11AFEE4D91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1" t="22901" r="6298" b="14885"/>
        <a:stretch>
          <a:fillRect/>
        </a:stretch>
      </xdr:blipFill>
      <xdr:spPr>
        <a:xfrm>
          <a:off x="1952625" y="142875"/>
          <a:ext cx="431482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D76-22C3-4463-94DE-B4CDB6EB8DAD}">
  <dimension ref="A10:H54"/>
  <sheetViews>
    <sheetView showGridLines="0" tabSelected="1" topLeftCell="A13" workbookViewId="0">
      <selection activeCell="D32" sqref="D32"/>
    </sheetView>
  </sheetViews>
  <sheetFormatPr defaultColWidth="0" defaultRowHeight="15" x14ac:dyDescent="0.25"/>
  <cols>
    <col min="1" max="1" width="9.140625" customWidth="1"/>
    <col min="2" max="2" width="26.85546875" bestFit="1" customWidth="1"/>
    <col min="3" max="3" width="38" customWidth="1"/>
    <col min="4" max="4" width="38.5703125" customWidth="1"/>
    <col min="5" max="5" width="27.42578125" customWidth="1"/>
    <col min="6" max="6" width="3" customWidth="1"/>
    <col min="7" max="7" width="2.5703125" customWidth="1"/>
    <col min="8" max="8" width="3.85546875" customWidth="1"/>
    <col min="9" max="11" width="9.140625" hidden="1" customWidth="1"/>
    <col min="12" max="16383" width="9.140625" hidden="1"/>
    <col min="16384" max="16384" width="9.140625" hidden="1" customWidth="1"/>
  </cols>
  <sheetData>
    <row r="10" spans="2:4" ht="15.75" thickBot="1" x14ac:dyDescent="0.3"/>
    <row r="11" spans="2:4" x14ac:dyDescent="0.25">
      <c r="B11" s="14" t="s">
        <v>13</v>
      </c>
      <c r="C11" s="24"/>
      <c r="D11" s="15"/>
    </row>
    <row r="12" spans="2:4" ht="15.75" x14ac:dyDescent="0.25">
      <c r="B12" s="25" t="s">
        <v>14</v>
      </c>
      <c r="C12" s="26"/>
      <c r="D12" s="16">
        <v>5000</v>
      </c>
    </row>
    <row r="13" spans="2:4" ht="15.75" x14ac:dyDescent="0.25">
      <c r="B13" s="25" t="s">
        <v>15</v>
      </c>
      <c r="C13" s="26"/>
      <c r="D13" s="21">
        <v>6.0000000000000001E-3</v>
      </c>
    </row>
    <row r="14" spans="2:4" ht="16.5" thickBot="1" x14ac:dyDescent="0.3">
      <c r="B14" s="27" t="s">
        <v>16</v>
      </c>
      <c r="C14" s="28"/>
      <c r="D14" s="17">
        <f>D12*30%</f>
        <v>1500</v>
      </c>
    </row>
    <row r="15" spans="2:4" ht="15.75" thickBot="1" x14ac:dyDescent="0.3"/>
    <row r="16" spans="2:4" ht="57" customHeight="1" x14ac:dyDescent="0.25">
      <c r="B16" s="2" t="s">
        <v>5</v>
      </c>
      <c r="C16" s="39"/>
      <c r="D16" s="29"/>
    </row>
    <row r="17" spans="1:5" ht="42" customHeight="1" x14ac:dyDescent="0.25">
      <c r="B17" s="30" t="s">
        <v>0</v>
      </c>
      <c r="C17" s="22"/>
      <c r="D17" s="34">
        <v>500</v>
      </c>
    </row>
    <row r="18" spans="1:5" ht="42" customHeight="1" x14ac:dyDescent="0.25">
      <c r="B18" s="30" t="s">
        <v>1</v>
      </c>
      <c r="C18" s="22"/>
      <c r="D18" s="35">
        <v>5</v>
      </c>
    </row>
    <row r="19" spans="1:5" ht="42" customHeight="1" x14ac:dyDescent="0.25">
      <c r="B19" s="30" t="s">
        <v>2</v>
      </c>
      <c r="C19" s="22"/>
      <c r="D19" s="36">
        <v>1.0789999999999999E-2</v>
      </c>
    </row>
    <row r="20" spans="1:5" ht="42" customHeight="1" x14ac:dyDescent="0.25">
      <c r="B20" s="31" t="s">
        <v>3</v>
      </c>
      <c r="C20" s="23"/>
      <c r="D20" s="37">
        <f>FV(taxa_mensal,qtd_anos*12,aporte*-1)</f>
        <v>41888.456999243819</v>
      </c>
    </row>
    <row r="21" spans="1:5" ht="42" customHeight="1" thickBot="1" x14ac:dyDescent="0.3">
      <c r="B21" s="32" t="s">
        <v>4</v>
      </c>
      <c r="C21" s="33"/>
      <c r="D21" s="38">
        <f>patrimonio*rendimento_carteira</f>
        <v>251.33074199546292</v>
      </c>
    </row>
    <row r="22" spans="1:5" ht="15.75" thickBot="1" x14ac:dyDescent="0.3"/>
    <row r="23" spans="1:5" ht="33" customHeight="1" x14ac:dyDescent="0.25">
      <c r="B23" s="5" t="s">
        <v>11</v>
      </c>
      <c r="C23" s="6"/>
      <c r="D23" s="10" t="s">
        <v>12</v>
      </c>
    </row>
    <row r="24" spans="1:5" ht="15.75" x14ac:dyDescent="0.25">
      <c r="A24" s="3">
        <v>2</v>
      </c>
      <c r="B24" s="18" t="s">
        <v>6</v>
      </c>
      <c r="C24" s="7">
        <f>FV($D$19,$A24*12,$D$17*-1)</f>
        <v>13613.813648822608</v>
      </c>
      <c r="D24" s="11">
        <f>C24*rendimento_carteira</f>
        <v>81.682881892935654</v>
      </c>
    </row>
    <row r="25" spans="1:5" ht="15.75" x14ac:dyDescent="0.25">
      <c r="A25" s="3">
        <v>5</v>
      </c>
      <c r="B25" s="19" t="s">
        <v>7</v>
      </c>
      <c r="C25" s="8">
        <f>FV($D$19,$A25*12,$D$17*-1)</f>
        <v>41888.456999243819</v>
      </c>
      <c r="D25" s="12">
        <f>C25*rendimento_carteira</f>
        <v>251.33074199546292</v>
      </c>
    </row>
    <row r="26" spans="1:5" ht="15.75" x14ac:dyDescent="0.25">
      <c r="A26" s="3">
        <v>10</v>
      </c>
      <c r="B26" s="19" t="s">
        <v>8</v>
      </c>
      <c r="C26" s="8">
        <f>FV($D$19,$A26*12,$D$17*-1)</f>
        <v>121642.1062650861</v>
      </c>
      <c r="D26" s="12">
        <f>C26*rendimento_carteira</f>
        <v>729.85263759051657</v>
      </c>
    </row>
    <row r="27" spans="1:5" ht="15.75" x14ac:dyDescent="0.25">
      <c r="A27" s="3">
        <v>20</v>
      </c>
      <c r="B27" s="19" t="s">
        <v>9</v>
      </c>
      <c r="C27" s="8">
        <f>FV($D$19,$A27*12,$D$17*-1)</f>
        <v>562599.20004854025</v>
      </c>
      <c r="D27" s="12">
        <f>C27*rendimento_carteira</f>
        <v>3375.5952002912418</v>
      </c>
    </row>
    <row r="28" spans="1:5" ht="16.5" thickBot="1" x14ac:dyDescent="0.3">
      <c r="A28" s="3">
        <v>30</v>
      </c>
      <c r="B28" s="20" t="s">
        <v>10</v>
      </c>
      <c r="C28" s="9">
        <f>FV($D$19,$A28*12,$D$17*-1)</f>
        <v>2161084.8275023573</v>
      </c>
      <c r="D28" s="13">
        <f>C28*rendimento_carteira</f>
        <v>12966.508965014144</v>
      </c>
    </row>
    <row r="29" spans="1:5" x14ac:dyDescent="0.25">
      <c r="B29" s="4"/>
      <c r="C29" s="4"/>
      <c r="D29" s="4"/>
    </row>
    <row r="32" spans="1:5" x14ac:dyDescent="0.25">
      <c r="B32" s="42" t="s">
        <v>17</v>
      </c>
      <c r="C32" s="42"/>
      <c r="D32" s="43" t="s">
        <v>19</v>
      </c>
      <c r="E32" s="4"/>
    </row>
    <row r="33" spans="2:5" x14ac:dyDescent="0.25">
      <c r="B33" s="44" t="s">
        <v>21</v>
      </c>
      <c r="C33" s="44"/>
      <c r="D33" s="45">
        <f>aporte</f>
        <v>500</v>
      </c>
      <c r="E33" s="4"/>
    </row>
    <row r="34" spans="2:5" x14ac:dyDescent="0.25">
      <c r="B34" s="4"/>
      <c r="C34" s="4"/>
      <c r="D34" s="4"/>
      <c r="E34" s="4"/>
    </row>
    <row r="35" spans="2:5" x14ac:dyDescent="0.25">
      <c r="B35" s="52" t="s">
        <v>22</v>
      </c>
      <c r="C35" s="52"/>
      <c r="D35" s="46" t="s">
        <v>23</v>
      </c>
      <c r="E35" s="46" t="s">
        <v>24</v>
      </c>
    </row>
    <row r="36" spans="2:5" x14ac:dyDescent="0.25">
      <c r="B36" s="41" t="s">
        <v>25</v>
      </c>
      <c r="C36" s="41"/>
      <c r="D36" s="50">
        <f>VLOOKUP($D$32&amp;"-"&amp;B36,Planilha2!$A:$D,4,FALSE)</f>
        <v>0.32</v>
      </c>
      <c r="E36" s="51">
        <f>D36*$D$33</f>
        <v>160</v>
      </c>
    </row>
    <row r="37" spans="2:5" x14ac:dyDescent="0.25">
      <c r="B37" s="41" t="s">
        <v>26</v>
      </c>
      <c r="C37" s="41"/>
      <c r="D37" s="50">
        <f>VLOOKUP($D$32&amp;"-"&amp;B37,Planilha2!$A:$D,4,FALSE)</f>
        <v>0.35</v>
      </c>
      <c r="E37" s="51">
        <f t="shared" ref="E37:E41" si="0">D37*$D$33</f>
        <v>175</v>
      </c>
    </row>
    <row r="38" spans="2:5" x14ac:dyDescent="0.25">
      <c r="B38" s="41" t="s">
        <v>27</v>
      </c>
      <c r="C38" s="41"/>
      <c r="D38" s="50">
        <f>VLOOKUP($D$32&amp;"-"&amp;B38,Planilha2!$A:$D,4,FALSE)</f>
        <v>0.08</v>
      </c>
      <c r="E38" s="51">
        <f t="shared" si="0"/>
        <v>40</v>
      </c>
    </row>
    <row r="39" spans="2:5" x14ac:dyDescent="0.25">
      <c r="B39" s="41" t="s">
        <v>28</v>
      </c>
      <c r="C39" s="41"/>
      <c r="D39" s="50">
        <f>VLOOKUP($D$32&amp;"-"&amp;B39,Planilha2!$A:$D,4,FALSE)</f>
        <v>0.05</v>
      </c>
      <c r="E39" s="51">
        <f t="shared" si="0"/>
        <v>25</v>
      </c>
    </row>
    <row r="40" spans="2:5" x14ac:dyDescent="0.25">
      <c r="B40" s="41" t="s">
        <v>29</v>
      </c>
      <c r="C40" s="41"/>
      <c r="D40" s="50">
        <f>VLOOKUP($D$32&amp;"-"&amp;B40,Planilha2!$A:$D,4,FALSE)</f>
        <v>0.1</v>
      </c>
      <c r="E40" s="51">
        <f t="shared" si="0"/>
        <v>50</v>
      </c>
    </row>
    <row r="41" spans="2:5" x14ac:dyDescent="0.25">
      <c r="B41" s="41" t="s">
        <v>30</v>
      </c>
      <c r="C41" s="41"/>
      <c r="D41" s="50">
        <f>VLOOKUP($D$32&amp;"-"&amp;B41,Planilha2!$A:$D,4,FALSE)</f>
        <v>0.1</v>
      </c>
      <c r="E41" s="51">
        <f t="shared" si="0"/>
        <v>50</v>
      </c>
    </row>
    <row r="42" spans="2:5" x14ac:dyDescent="0.25">
      <c r="B42" s="47"/>
      <c r="C42" s="47"/>
      <c r="D42" s="47"/>
      <c r="E42" s="48">
        <f>SUM(E36:E41)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20">
    <mergeCell ref="B41:C41"/>
    <mergeCell ref="B36:C36"/>
    <mergeCell ref="B35:C35"/>
    <mergeCell ref="B37:C37"/>
    <mergeCell ref="B38:C38"/>
    <mergeCell ref="B39:C39"/>
    <mergeCell ref="B40:C40"/>
    <mergeCell ref="B12:C12"/>
    <mergeCell ref="B13:C13"/>
    <mergeCell ref="B14:C14"/>
    <mergeCell ref="B11:D11"/>
    <mergeCell ref="B32:C32"/>
    <mergeCell ref="B33:C33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D32" xr:uid="{57737304-A6D7-4CEC-9470-72EB12CA83F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733C-F342-4678-9E8E-F3DBDF51030A}">
  <dimension ref="A4:D22"/>
  <sheetViews>
    <sheetView workbookViewId="0">
      <selection activeCell="D15" sqref="D15"/>
    </sheetView>
  </sheetViews>
  <sheetFormatPr defaultRowHeight="15" x14ac:dyDescent="0.25"/>
  <cols>
    <col min="1" max="1" width="30.85546875" bestFit="1" customWidth="1"/>
    <col min="2" max="2" width="18.5703125" customWidth="1"/>
    <col min="3" max="3" width="36" customWidth="1"/>
  </cols>
  <sheetData>
    <row r="4" spans="1:4" x14ac:dyDescent="0.25">
      <c r="A4" t="s">
        <v>34</v>
      </c>
      <c r="B4" s="1" t="s">
        <v>32</v>
      </c>
      <c r="C4" s="4" t="s">
        <v>31</v>
      </c>
      <c r="D4" s="4" t="s">
        <v>33</v>
      </c>
    </row>
    <row r="5" spans="1:4" x14ac:dyDescent="0.25">
      <c r="A5" t="str">
        <f>B5&amp;"-"&amp;C5</f>
        <v xml:space="preserve">Conservador-PAPEL </v>
      </c>
      <c r="B5" t="s">
        <v>18</v>
      </c>
      <c r="C5" s="4" t="s">
        <v>25</v>
      </c>
      <c r="D5" s="49">
        <v>0.3</v>
      </c>
    </row>
    <row r="6" spans="1:4" x14ac:dyDescent="0.25">
      <c r="A6" t="str">
        <f t="shared" ref="A6:A9" si="0">B6&amp;"-"&amp;C6</f>
        <v>Conservador-TIJOLO</v>
      </c>
      <c r="B6" t="s">
        <v>18</v>
      </c>
      <c r="C6" s="4" t="s">
        <v>26</v>
      </c>
      <c r="D6" s="49">
        <v>0.5</v>
      </c>
    </row>
    <row r="7" spans="1:4" x14ac:dyDescent="0.25">
      <c r="A7" t="str">
        <f t="shared" si="0"/>
        <v>Conservador-HIBRIDOS</v>
      </c>
      <c r="B7" t="s">
        <v>18</v>
      </c>
      <c r="C7" s="4" t="s">
        <v>27</v>
      </c>
      <c r="D7" s="49">
        <v>0.1</v>
      </c>
    </row>
    <row r="8" spans="1:4" x14ac:dyDescent="0.25">
      <c r="A8" t="str">
        <f t="shared" si="0"/>
        <v>Conservador-FOFs</v>
      </c>
      <c r="B8" t="s">
        <v>18</v>
      </c>
      <c r="C8" s="4" t="s">
        <v>28</v>
      </c>
      <c r="D8" s="49">
        <v>0.1</v>
      </c>
    </row>
    <row r="9" spans="1:4" x14ac:dyDescent="0.25">
      <c r="A9" t="str">
        <f t="shared" si="0"/>
        <v>Conservador-DESENVOLVIMENTO</v>
      </c>
      <c r="B9" t="s">
        <v>18</v>
      </c>
      <c r="C9" s="4" t="s">
        <v>29</v>
      </c>
      <c r="D9" s="49">
        <v>0</v>
      </c>
    </row>
    <row r="10" spans="1:4" ht="15.75" thickBot="1" x14ac:dyDescent="0.3">
      <c r="A10" s="53" t="str">
        <f>B10&amp;"-"&amp;C10</f>
        <v>Conservador-HOTELARIAS</v>
      </c>
      <c r="B10" s="53" t="s">
        <v>18</v>
      </c>
      <c r="C10" s="54" t="s">
        <v>30</v>
      </c>
      <c r="D10" s="55">
        <v>0</v>
      </c>
    </row>
    <row r="11" spans="1:4" x14ac:dyDescent="0.25">
      <c r="A11" t="str">
        <f>B11&amp;"-"&amp;C11</f>
        <v xml:space="preserve">Moderado-PAPEL </v>
      </c>
      <c r="B11" t="s">
        <v>19</v>
      </c>
      <c r="C11" s="4" t="s">
        <v>25</v>
      </c>
      <c r="D11" s="40">
        <v>0.32</v>
      </c>
    </row>
    <row r="12" spans="1:4" x14ac:dyDescent="0.25">
      <c r="A12" t="str">
        <f t="shared" ref="A12:A22" si="1">B12&amp;"-"&amp;C12</f>
        <v>Moderado-TIJOLO</v>
      </c>
      <c r="B12" t="s">
        <v>19</v>
      </c>
      <c r="C12" s="4" t="s">
        <v>26</v>
      </c>
      <c r="D12" s="40">
        <v>0.35</v>
      </c>
    </row>
    <row r="13" spans="1:4" x14ac:dyDescent="0.25">
      <c r="A13" t="str">
        <f t="shared" si="1"/>
        <v>Moderado-HIBRIDOS</v>
      </c>
      <c r="B13" t="s">
        <v>19</v>
      </c>
      <c r="C13" s="4" t="s">
        <v>27</v>
      </c>
      <c r="D13" s="40">
        <v>0.08</v>
      </c>
    </row>
    <row r="14" spans="1:4" x14ac:dyDescent="0.25">
      <c r="A14" t="str">
        <f t="shared" si="1"/>
        <v>Moderado-FOFs</v>
      </c>
      <c r="B14" t="s">
        <v>19</v>
      </c>
      <c r="C14" s="4" t="s">
        <v>28</v>
      </c>
      <c r="D14" s="40">
        <v>0.05</v>
      </c>
    </row>
    <row r="15" spans="1:4" x14ac:dyDescent="0.25">
      <c r="A15" t="str">
        <f t="shared" si="1"/>
        <v>Moderado-DESENVOLVIMENTO</v>
      </c>
      <c r="B15" t="s">
        <v>19</v>
      </c>
      <c r="C15" s="4" t="s">
        <v>29</v>
      </c>
      <c r="D15" s="40">
        <v>0.1</v>
      </c>
    </row>
    <row r="16" spans="1:4" ht="15.75" thickBot="1" x14ac:dyDescent="0.3">
      <c r="A16" s="53" t="str">
        <f t="shared" si="1"/>
        <v>Moderado-HOTELARIAS</v>
      </c>
      <c r="B16" s="53" t="s">
        <v>19</v>
      </c>
      <c r="C16" s="54" t="s">
        <v>30</v>
      </c>
      <c r="D16" s="56">
        <v>0.1</v>
      </c>
    </row>
    <row r="17" spans="1:4" x14ac:dyDescent="0.25">
      <c r="A17" t="str">
        <f t="shared" si="1"/>
        <v xml:space="preserve">Agressivo-PAPEL </v>
      </c>
      <c r="B17" t="s">
        <v>20</v>
      </c>
      <c r="C17" s="4" t="s">
        <v>25</v>
      </c>
      <c r="D17" s="40">
        <v>0.5</v>
      </c>
    </row>
    <row r="18" spans="1:4" x14ac:dyDescent="0.25">
      <c r="A18" t="str">
        <f t="shared" si="1"/>
        <v>Agressivo-TIJOLO</v>
      </c>
      <c r="B18" t="s">
        <v>20</v>
      </c>
      <c r="C18" s="4" t="s">
        <v>26</v>
      </c>
      <c r="D18" s="40">
        <v>0.1</v>
      </c>
    </row>
    <row r="19" spans="1:4" x14ac:dyDescent="0.25">
      <c r="A19" t="str">
        <f t="shared" si="1"/>
        <v>Agressivo-HIBRIDOS</v>
      </c>
      <c r="B19" t="s">
        <v>20</v>
      </c>
      <c r="C19" s="4" t="s">
        <v>27</v>
      </c>
      <c r="D19" s="40">
        <v>0.05</v>
      </c>
    </row>
    <row r="20" spans="1:4" x14ac:dyDescent="0.25">
      <c r="A20" t="str">
        <f t="shared" si="1"/>
        <v>Agressivo-FOFs</v>
      </c>
      <c r="B20" t="s">
        <v>20</v>
      </c>
      <c r="C20" s="4" t="s">
        <v>28</v>
      </c>
      <c r="D20" s="40">
        <v>0.05</v>
      </c>
    </row>
    <row r="21" spans="1:4" x14ac:dyDescent="0.25">
      <c r="A21" t="str">
        <f t="shared" si="1"/>
        <v>Agressivo-DESENVOLVIMENTO</v>
      </c>
      <c r="B21" t="s">
        <v>20</v>
      </c>
      <c r="C21" s="4" t="s">
        <v>29</v>
      </c>
      <c r="D21" s="40">
        <v>0.2</v>
      </c>
    </row>
    <row r="22" spans="1:4" x14ac:dyDescent="0.25">
      <c r="A22" t="str">
        <f t="shared" si="1"/>
        <v>Agressivo-HOTELARIAS</v>
      </c>
      <c r="B22" t="s">
        <v>20</v>
      </c>
      <c r="C22" s="4" t="s">
        <v>30</v>
      </c>
      <c r="D22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Frigeri</dc:creator>
  <cp:lastModifiedBy>Gustavo Frigeri</cp:lastModifiedBy>
  <dcterms:created xsi:type="dcterms:W3CDTF">2025-08-05T18:55:49Z</dcterms:created>
  <dcterms:modified xsi:type="dcterms:W3CDTF">2025-08-05T21:12:06Z</dcterms:modified>
</cp:coreProperties>
</file>