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<sst xmlns="http://schemas.openxmlformats.org/spreadsheetml/2006/main" count="15" uniqueCount="13">
  <si>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voltajes</t>
  </si>
  <si>
    <t xml:space="preserve">Voltaje</t>
  </si>
  <si>
    <t xml:space="preserve">Corriente</t>
  </si>
  <si>
    <t xml:space="preserve">temperaturas</t>
  </si>
  <si>
    <t xml:space="preserve">potencia</t>
  </si>
  <si>
    <t xml:space="preserve">Log-log</t>
  </si>
  <si>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</si>
  <si>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</si>
  <si>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</si>
  <si>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</si>
  <si>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</si>
  <si>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</si>
  <si>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Intercept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</si>
</sst>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Hoja1!$C$16:$C$23</c:f>
              <c:numCache>
                <c:formatCode>General</c:formatCode>
                <c:ptCount val="8"/>
                <c:pt idx="0">
                  <c:v>69.6566227244194</c:v>
                </c:pt>
                <c:pt idx="1">
                  <c:v>75.8238482384824</c:v>
                </c:pt>
                <c:pt idx="2">
                  <c:v>83.1525485881922</c:v>
                </c:pt>
                <c:pt idx="3">
                  <c:v>91.6905210295041</c:v>
                </c:pt>
                <c:pt idx="4">
                  <c:v>99.9668615984406</c:v>
                </c:pt>
                <c:pt idx="5">
                  <c:v>108.08238851096</c:v>
                </c:pt>
                <c:pt idx="6">
                  <c:v>115.537037037037</c:v>
                </c:pt>
                <c:pt idx="7">
                  <c:v>123.142083604072</c:v>
                </c:pt>
              </c:numCache>
            </c:numRef>
          </c:xVal>
          <c:yVal>
            <c:numRef>
              <c:f>Hoja1!$B$16:$B$23</c:f>
              <c:numCache>
                <c:formatCode>General</c:formatCode>
                <c:ptCount val="8"/>
                <c:pt idx="0">
                  <c:v>0.59</c:v>
                </c:pt>
                <c:pt idx="1">
                  <c:v>2.05</c:v>
                </c:pt>
                <c:pt idx="2">
                  <c:v>4.04</c:v>
                </c:pt>
                <c:pt idx="3">
                  <c:v>6.49</c:v>
                </c:pt>
                <c:pt idx="4">
                  <c:v>9.31</c:v>
                </c:pt>
                <c:pt idx="5">
                  <c:v>12.495</c:v>
                </c:pt>
                <c:pt idx="6">
                  <c:v>16</c:v>
                </c:pt>
                <c:pt idx="7">
                  <c:v>19.665</c:v>
                </c:pt>
              </c:numCache>
            </c:numRef>
          </c:yVal>
          <c:smooth val="0"/>
        </c:ser>
        <c:axId val="13821956"/>
        <c:axId val="13128300"/>
      </c:scatterChart>
      <c:valAx>
        <c:axId val="138219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128300"/>
        <c:crosses val="autoZero"/>
        <c:crossBetween val="midCat"/>
      </c:valAx>
      <c:valAx>
        <c:axId val="131283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power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8219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879840</xdr:colOff>
      <xdr:row>15</xdr:row>
      <xdr:rowOff>23760</xdr:rowOff>
    </xdr:from>
    <xdr:to>
      <xdr:col>14</xdr:col>
      <xdr:colOff>70920</xdr:colOff>
      <xdr:row>33</xdr:row>
      <xdr:rowOff>107640</xdr:rowOff>
    </xdr:to>
    <xdr:graphicFrame>
      <xdr:nvGraphicFramePr>
        <xdr:cNvPr id="0" name=""/>
        <xdr:cNvGraphicFramePr/>
      </xdr:nvGraphicFramePr>
      <xdr:xfrm>
        <a:off x="7436160" y="2652480"/>
        <a:ext cx="57474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7" activeCellId="0" sqref="K7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I1" s="2"/>
      <c r="J1" s="2"/>
      <c r="K1" s="2"/>
      <c r="L1" s="2"/>
      <c r="M1" s="2"/>
    </row>
    <row r="2" customFormat="false" ht="13.8" hidden="false" customHeight="false" outlineLevel="0" collapsed="false">
      <c r="A2" s="3" t="s">
        <v>1</v>
      </c>
      <c r="B2" s="3" t="s">
        <v>2</v>
      </c>
      <c r="C2" s="3" t="n">
        <v>0</v>
      </c>
      <c r="D2" s="3" t="n">
        <v>2</v>
      </c>
      <c r="E2" s="3" t="n">
        <v>4</v>
      </c>
      <c r="F2" s="3" t="n">
        <v>6</v>
      </c>
      <c r="G2" s="3" t="n">
        <v>8</v>
      </c>
    </row>
    <row r="3" customFormat="false" ht="13.8" hidden="false" customHeight="false" outlineLevel="0" collapsed="false">
      <c r="A3" s="0" t="n">
        <v>1</v>
      </c>
      <c r="B3" s="0" t="n">
        <v>0.59</v>
      </c>
      <c r="C3" s="0" t="n">
        <v>0.7</v>
      </c>
      <c r="D3" s="0" t="n">
        <v>0.1</v>
      </c>
      <c r="E3" s="0" t="n">
        <v>0.1</v>
      </c>
      <c r="F3" s="0" t="n">
        <v>0</v>
      </c>
      <c r="G3" s="0" t="n">
        <v>0</v>
      </c>
    </row>
    <row r="4" customFormat="false" ht="13.8" hidden="false" customHeight="false" outlineLevel="0" collapsed="false">
      <c r="A4" s="0" t="n">
        <v>2.5</v>
      </c>
      <c r="B4" s="0" t="n">
        <v>0.82</v>
      </c>
      <c r="C4" s="0" t="n">
        <v>7.8</v>
      </c>
      <c r="D4" s="0" t="n">
        <v>1.8</v>
      </c>
      <c r="E4" s="0" t="n">
        <v>0.9</v>
      </c>
      <c r="F4" s="0" t="n">
        <v>0.3</v>
      </c>
      <c r="G4" s="0" t="n">
        <v>0.2</v>
      </c>
    </row>
    <row r="5" customFormat="false" ht="13.8" hidden="false" customHeight="false" outlineLevel="0" collapsed="false">
      <c r="A5" s="0" t="n">
        <v>4</v>
      </c>
      <c r="B5" s="0" t="n">
        <v>1.01</v>
      </c>
      <c r="C5" s="0" t="n">
        <v>19.6</v>
      </c>
      <c r="D5" s="0" t="n">
        <v>5.6</v>
      </c>
      <c r="E5" s="0" t="n">
        <v>2.6</v>
      </c>
      <c r="F5" s="0" t="n">
        <v>1.4</v>
      </c>
      <c r="G5" s="0" t="n">
        <v>0.9</v>
      </c>
    </row>
    <row r="6" customFormat="false" ht="13.8" hidden="false" customHeight="false" outlineLevel="0" collapsed="false">
      <c r="A6" s="0" t="n">
        <v>5.5</v>
      </c>
      <c r="B6" s="0" t="n">
        <v>1.18</v>
      </c>
      <c r="C6" s="0" t="n">
        <v>36.5</v>
      </c>
      <c r="D6" s="0" t="n">
        <v>10.3</v>
      </c>
      <c r="E6" s="0" t="n">
        <v>4.9</v>
      </c>
      <c r="F6" s="0" t="n">
        <v>2.7</v>
      </c>
      <c r="G6" s="0" t="n">
        <v>1.8</v>
      </c>
    </row>
    <row r="7" customFormat="false" ht="13.8" hidden="false" customHeight="false" outlineLevel="0" collapsed="false">
      <c r="A7" s="0" t="n">
        <v>7</v>
      </c>
      <c r="B7" s="0" t="n">
        <v>1.33</v>
      </c>
      <c r="C7" s="0" t="n">
        <v>56</v>
      </c>
      <c r="D7" s="0" t="n">
        <v>16.1</v>
      </c>
      <c r="E7" s="0" t="n">
        <v>7.7</v>
      </c>
      <c r="F7" s="0" t="n">
        <v>4.2</v>
      </c>
      <c r="G7" s="0" t="n">
        <v>2.9</v>
      </c>
    </row>
    <row r="8" customFormat="false" ht="13.8" hidden="false" customHeight="false" outlineLevel="0" collapsed="false">
      <c r="A8" s="0" t="n">
        <v>8.5</v>
      </c>
      <c r="B8" s="0" t="n">
        <v>1.47</v>
      </c>
      <c r="C8" s="0" t="n">
        <v>78</v>
      </c>
      <c r="D8" s="0" t="n">
        <v>22.7</v>
      </c>
      <c r="E8" s="0" t="n">
        <v>10.7</v>
      </c>
      <c r="F8" s="0" t="n">
        <v>6.1</v>
      </c>
      <c r="G8" s="0" t="n">
        <v>4.2</v>
      </c>
    </row>
    <row r="9" customFormat="false" ht="13.8" hidden="false" customHeight="false" outlineLevel="0" collapsed="false">
      <c r="A9" s="0" t="n">
        <v>10</v>
      </c>
      <c r="B9" s="0" t="n">
        <v>1.6</v>
      </c>
      <c r="C9" s="0" t="n">
        <v>101</v>
      </c>
      <c r="D9" s="0" t="n">
        <v>29.8</v>
      </c>
      <c r="E9" s="0" t="n">
        <v>14</v>
      </c>
      <c r="F9" s="0" t="n">
        <v>8</v>
      </c>
      <c r="G9" s="0" t="n">
        <v>5.5</v>
      </c>
    </row>
    <row r="10" customFormat="false" ht="13.8" hidden="false" customHeight="false" outlineLevel="0" collapsed="false">
      <c r="A10" s="0" t="n">
        <v>11.5</v>
      </c>
      <c r="B10" s="0" t="n">
        <v>1.71</v>
      </c>
      <c r="C10" s="0" t="n">
        <v>125.5</v>
      </c>
      <c r="D10" s="0" t="n">
        <v>37.3</v>
      </c>
      <c r="E10" s="0" t="n">
        <v>17.6</v>
      </c>
      <c r="F10" s="0" t="n">
        <v>10.2</v>
      </c>
      <c r="G10" s="0" t="n">
        <v>6.9</v>
      </c>
    </row>
    <row r="13" customFormat="false" ht="13.8" hidden="false" customHeight="false" outlineLevel="0" collapsed="false">
      <c r="H13" s="2"/>
      <c r="I13" s="2"/>
      <c r="J13" s="2"/>
      <c r="K13" s="2"/>
      <c r="L13" s="2"/>
    </row>
    <row r="14" customFormat="false" ht="13.8" hidden="false" customHeight="false" outlineLevel="0" collapsed="false">
      <c r="A14" s="1" t="s">
        <v>3</v>
      </c>
      <c r="B14" s="1"/>
      <c r="C14" s="1"/>
      <c r="D14" s="1"/>
      <c r="E14" s="1"/>
      <c r="F14" s="1"/>
      <c r="G14" s="1"/>
    </row>
    <row r="15" customFormat="false" ht="13.8" hidden="false" customHeight="false" outlineLevel="0" collapsed="false">
      <c r="A15" s="3" t="s">
        <v>1</v>
      </c>
      <c r="B15" s="3" t="s">
        <v>4</v>
      </c>
      <c r="C15" s="3" t="n">
        <v>0</v>
      </c>
      <c r="D15" s="3" t="n">
        <v>2</v>
      </c>
      <c r="E15" s="3" t="n">
        <v>4</v>
      </c>
      <c r="F15" s="3" t="n">
        <v>6</v>
      </c>
      <c r="G15" s="3" t="n">
        <v>8</v>
      </c>
    </row>
    <row r="16" customFormat="false" ht="13.8" hidden="false" customHeight="false" outlineLevel="0" collapsed="false">
      <c r="B16" s="0" t="n">
        <f aca="false">A3*B3</f>
        <v>0.59</v>
      </c>
      <c r="C16" s="4" t="n">
        <f aca="false">((C3*10^(-3)/$B3)/0.3 - 1)/0.0045 + 291</f>
        <v>69.6566227244194</v>
      </c>
      <c r="D16" s="4" t="n">
        <f aca="false">((D3*10^(-3)/$B3)/0.3 - 1)/0.0045 + 291</f>
        <v>68.9033270558695</v>
      </c>
      <c r="E16" s="4" t="n">
        <f aca="false">((E3*10^(-3)/$B3)/0.3 - 1)/0.0045 + 291</f>
        <v>68.9033270558695</v>
      </c>
      <c r="F16" s="4" t="n">
        <f aca="false">((F3*10^(-3)/$B3)/0.3 - 1)/0.0045 + 291</f>
        <v>68.7777777777778</v>
      </c>
      <c r="G16" s="4" t="n">
        <f aca="false">((G3*10^(-3)/$B3)/0.3 - 1)/0.0045 + 291</f>
        <v>68.7777777777778</v>
      </c>
    </row>
    <row r="17" customFormat="false" ht="13.8" hidden="false" customHeight="false" outlineLevel="0" collapsed="false">
      <c r="B17" s="0" t="n">
        <f aca="false">A4*B4</f>
        <v>2.05</v>
      </c>
      <c r="C17" s="4" t="n">
        <f aca="false">((C4*10^(-3)/$B4)/0.3 - 1)/0.0045 + 291</f>
        <v>75.8238482384824</v>
      </c>
      <c r="D17" s="4" t="n">
        <f aca="false">((D4*10^(-3)/$B4)/0.3 - 1)/0.0045 + 291</f>
        <v>70.4037940379404</v>
      </c>
      <c r="E17" s="4" t="n">
        <f aca="false">((E4*10^(-3)/$B4)/0.3 - 1)/0.0045 + 291</f>
        <v>69.5907859078591</v>
      </c>
      <c r="F17" s="4" t="n">
        <f aca="false">((F4*10^(-3)/$B4)/0.3 - 1)/0.0045 + 291</f>
        <v>69.0487804878049</v>
      </c>
      <c r="G17" s="4" t="n">
        <f aca="false">((G4*10^(-3)/$B4)/0.3 - 1)/0.0045 + 291</f>
        <v>68.9584462511292</v>
      </c>
    </row>
    <row r="18" customFormat="false" ht="13.8" hidden="false" customHeight="false" outlineLevel="0" collapsed="false">
      <c r="B18" s="0" t="n">
        <f aca="false">A5*B5</f>
        <v>4.04</v>
      </c>
      <c r="C18" s="4" t="n">
        <f aca="false">((C5*10^(-3)/$B5)/0.3 - 1)/0.0045 + 291</f>
        <v>83.1525485881922</v>
      </c>
      <c r="D18" s="4" t="n">
        <f aca="false">((D5*10^(-3)/$B5)/0.3 - 1)/0.0045 + 291</f>
        <v>72.8848551521819</v>
      </c>
      <c r="E18" s="4" t="n">
        <f aca="false">((E5*10^(-3)/$B5)/0.3 - 1)/0.0045 + 291</f>
        <v>70.6846351301797</v>
      </c>
      <c r="F18" s="4" t="n">
        <f aca="false">((F5*10^(-3)/$B5)/0.3 - 1)/0.0045 + 291</f>
        <v>69.8045471213788</v>
      </c>
      <c r="G18" s="4" t="n">
        <f aca="false">((G5*10^(-3)/$B5)/0.3 - 1)/0.0045 + 291</f>
        <v>69.4378437843785</v>
      </c>
    </row>
    <row r="19" customFormat="false" ht="13.8" hidden="false" customHeight="false" outlineLevel="0" collapsed="false">
      <c r="B19" s="0" t="n">
        <f aca="false">A6*B6</f>
        <v>6.49</v>
      </c>
      <c r="C19" s="4" t="n">
        <f aca="false">((C6*10^(-3)/$B6)/0.3 - 1)/0.0045 + 291</f>
        <v>91.6905210295041</v>
      </c>
      <c r="D19" s="4" t="n">
        <f aca="false">((D6*10^(-3)/$B6)/0.3 - 1)/0.0045 + 291</f>
        <v>75.2435655994978</v>
      </c>
      <c r="E19" s="4" t="n">
        <f aca="false">((E6*10^(-3)/$B6)/0.3 - 1)/0.0045 + 291</f>
        <v>71.8537350910233</v>
      </c>
      <c r="F19" s="4" t="n">
        <f aca="false">((F6*10^(-3)/$B6)/0.3 - 1)/0.0045 + 291</f>
        <v>70.4726930320151</v>
      </c>
      <c r="G19" s="4" t="n">
        <f aca="false">((G6*10^(-3)/$B6)/0.3 - 1)/0.0045 + 291</f>
        <v>69.9077212806027</v>
      </c>
    </row>
    <row r="20" customFormat="false" ht="13.8" hidden="false" customHeight="false" outlineLevel="0" collapsed="false">
      <c r="B20" s="0" t="n">
        <f aca="false">A7*B7</f>
        <v>9.31</v>
      </c>
      <c r="C20" s="4" t="n">
        <f aca="false">((C7*10^(-3)/$B7)/0.3 - 1)/0.0045 + 291</f>
        <v>99.9668615984406</v>
      </c>
      <c r="D20" s="4" t="n">
        <f aca="false">((D7*10^(-3)/$B7)/0.3 - 1)/0.0045 + 291</f>
        <v>77.7446393762183</v>
      </c>
      <c r="E20" s="4" t="n">
        <f aca="false">((E7*10^(-3)/$B7)/0.3 - 1)/0.0045 + 291</f>
        <v>73.0662768031189</v>
      </c>
      <c r="F20" s="4" t="n">
        <f aca="false">((F7*10^(-3)/$B7)/0.3 - 1)/0.0045 + 291</f>
        <v>71.1169590643275</v>
      </c>
      <c r="G20" s="4" t="n">
        <f aca="false">((G7*10^(-3)/$B7)/0.3 - 1)/0.0045 + 291</f>
        <v>70.3929267613478</v>
      </c>
    </row>
    <row r="21" customFormat="false" ht="13.8" hidden="false" customHeight="false" outlineLevel="0" collapsed="false">
      <c r="B21" s="0" t="n">
        <f aca="false">A8*B8</f>
        <v>12.495</v>
      </c>
      <c r="C21" s="4" t="n">
        <f aca="false">((C8*10^(-3)/$B8)/0.3 - 1)/0.0045 + 291</f>
        <v>108.08238851096</v>
      </c>
      <c r="D21" s="4" t="n">
        <f aca="false">((D8*10^(-3)/$B8)/0.3 - 1)/0.0045 + 291</f>
        <v>80.2164273116654</v>
      </c>
      <c r="E21" s="4" t="n">
        <f aca="false">((E8*10^(-3)/$B8)/0.3 - 1)/0.0045 + 291</f>
        <v>74.1695641219451</v>
      </c>
      <c r="F21" s="4" t="n">
        <f aca="false">((F8*10^(-3)/$B8)/0.3 - 1)/0.0045 + 291</f>
        <v>71.851599899219</v>
      </c>
      <c r="G21" s="4" t="n">
        <f aca="false">((G8*10^(-3)/$B8)/0.3 - 1)/0.0045 + 291</f>
        <v>70.8941798941799</v>
      </c>
    </row>
    <row r="22" customFormat="false" ht="13.8" hidden="false" customHeight="false" outlineLevel="0" collapsed="false">
      <c r="B22" s="0" t="n">
        <f aca="false">A9*B9</f>
        <v>16</v>
      </c>
      <c r="C22" s="4" t="n">
        <f aca="false">((C9*10^(-3)/$B9)/0.3 - 1)/0.0045 + 291</f>
        <v>115.537037037037</v>
      </c>
      <c r="D22" s="4" t="n">
        <f aca="false">((D9*10^(-3)/$B9)/0.3 - 1)/0.0045 + 291</f>
        <v>82.5740740740741</v>
      </c>
      <c r="E22" s="4" t="n">
        <f aca="false">((E9*10^(-3)/$B9)/0.3 - 1)/0.0045 + 291</f>
        <v>75.2592592592593</v>
      </c>
      <c r="F22" s="4" t="n">
        <f aca="false">((F9*10^(-3)/$B9)/0.3 - 1)/0.0045 + 291</f>
        <v>72.4814814814815</v>
      </c>
      <c r="G22" s="4" t="n">
        <f aca="false">((G9*10^(-3)/$B9)/0.3 - 1)/0.0045 + 291</f>
        <v>71.3240740740741</v>
      </c>
    </row>
    <row r="23" customFormat="false" ht="13.8" hidden="false" customHeight="false" outlineLevel="0" collapsed="false">
      <c r="B23" s="0" t="n">
        <f aca="false">A10*B10</f>
        <v>19.665</v>
      </c>
      <c r="C23" s="4" t="n">
        <f aca="false">((C10*10^(-3)/$B10)/0.3 - 1)/0.0045 + 291</f>
        <v>123.142083604072</v>
      </c>
      <c r="D23" s="4" t="n">
        <f aca="false">((D10*10^(-3)/$B10)/0.3 - 1)/0.0045 + 291</f>
        <v>84.93545592376</v>
      </c>
      <c r="E23" s="4" t="n">
        <f aca="false">((E10*10^(-3)/$B10)/0.3 - 1)/0.0045 + 291</f>
        <v>76.4017760450509</v>
      </c>
      <c r="F23" s="4" t="n">
        <f aca="false">((F10*10^(-3)/$B10)/0.3 - 1)/0.0045 + 291</f>
        <v>73.1962313190384</v>
      </c>
      <c r="G23" s="4" t="n">
        <f aca="false">((G10*10^(-3)/$B10)/0.3 - 1)/0.0045 + 291</f>
        <v>71.7667316439247</v>
      </c>
    </row>
    <row r="25" customFormat="false" ht="13.8" hidden="false" customHeight="false" outlineLevel="0" collapsed="false">
      <c r="H25" s="2"/>
      <c r="I25" s="2"/>
      <c r="J25" s="2"/>
      <c r="K25" s="2"/>
      <c r="L25" s="2"/>
    </row>
    <row r="27" customFormat="false" ht="13.8" hidden="false" customHeight="false" outlineLevel="0" collapsed="false">
      <c r="A27" s="1" t="s">
        <v>5</v>
      </c>
      <c r="B27" s="1"/>
      <c r="C27" s="1"/>
      <c r="D27" s="1"/>
      <c r="E27" s="1"/>
      <c r="F27" s="1"/>
      <c r="G27" s="1"/>
    </row>
    <row r="28" customFormat="false" ht="13.8" hidden="false" customHeight="false" outlineLevel="0" collapsed="false">
      <c r="A28" s="3"/>
      <c r="B28" s="3" t="s">
        <v>4</v>
      </c>
      <c r="C28" s="3" t="n">
        <v>0</v>
      </c>
      <c r="D28" s="3" t="n">
        <v>2</v>
      </c>
      <c r="E28" s="3" t="n">
        <v>4</v>
      </c>
      <c r="F28" s="3" t="n">
        <v>6</v>
      </c>
      <c r="G28" s="3" t="n">
        <v>8</v>
      </c>
    </row>
    <row r="29" customFormat="false" ht="13.8" hidden="false" customHeight="false" outlineLevel="0" collapsed="false">
      <c r="B29" s="5" t="n">
        <f aca="false">LN(B16)</f>
        <v>-0.527632742082372</v>
      </c>
      <c r="C29" s="5" t="n">
        <f aca="false">LN(C16)</f>
        <v>4.24357778148319</v>
      </c>
      <c r="D29" s="5" t="n">
        <f aca="false">LN(D16)</f>
        <v>4.23270446503766</v>
      </c>
      <c r="E29" s="5" t="n">
        <f aca="false">LN(E16)</f>
        <v>4.23270446503766</v>
      </c>
      <c r="F29" s="5" t="n">
        <f aca="false">LN(F16)</f>
        <v>4.23088069534838</v>
      </c>
      <c r="G29" s="5" t="n">
        <f aca="false">LN(G16)</f>
        <v>4.23088069534838</v>
      </c>
    </row>
    <row r="30" customFormat="false" ht="13.8" hidden="false" customHeight="false" outlineLevel="0" collapsed="false">
      <c r="B30" s="5" t="n">
        <f aca="false">LN(B17)</f>
        <v>0.717839793150317</v>
      </c>
      <c r="C30" s="5" t="n">
        <f aca="false">LN(C17)</f>
        <v>4.32841286372611</v>
      </c>
      <c r="D30" s="5" t="n">
        <f aca="false">LN(D17)</f>
        <v>4.25424715429622</v>
      </c>
      <c r="E30" s="5" t="n">
        <f aca="false">LN(E17)</f>
        <v>4.24263217219519</v>
      </c>
      <c r="F30" s="5" t="n">
        <f aca="false">LN(F17)</f>
        <v>4.23481321840759</v>
      </c>
      <c r="G30" s="5" t="n">
        <f aca="false">LN(G17)</f>
        <v>4.23350409494049</v>
      </c>
    </row>
    <row r="31" customFormat="false" ht="13.8" hidden="false" customHeight="false" outlineLevel="0" collapsed="false">
      <c r="B31" s="5" t="n">
        <f aca="false">LN(B18)</f>
        <v>1.39624469197306</v>
      </c>
      <c r="C31" s="5" t="n">
        <f aca="false">LN(C18)</f>
        <v>4.4206768556586</v>
      </c>
      <c r="D31" s="5" t="n">
        <f aca="false">LN(D18)</f>
        <v>4.28888086917656</v>
      </c>
      <c r="E31" s="5" t="n">
        <f aca="false">LN(E18)</f>
        <v>4.25822822439268</v>
      </c>
      <c r="F31" s="5" t="n">
        <f aca="false">LN(F18)</f>
        <v>4.24569915265191</v>
      </c>
      <c r="G31" s="5" t="n">
        <f aca="false">LN(G18)</f>
        <v>4.24043201837774</v>
      </c>
    </row>
    <row r="32" customFormat="false" ht="13.8" hidden="false" customHeight="false" outlineLevel="0" collapsed="false">
      <c r="B32" s="5" t="n">
        <f aca="false">LN(B19)</f>
        <v>1.870262530716</v>
      </c>
      <c r="C32" s="5" t="n">
        <f aca="false">LN(C19)</f>
        <v>4.51841900455743</v>
      </c>
      <c r="D32" s="5" t="n">
        <f aca="false">LN(D19)</f>
        <v>4.32073039298964</v>
      </c>
      <c r="E32" s="5" t="n">
        <f aca="false">LN(E19)</f>
        <v>4.27463259573927</v>
      </c>
      <c r="F32" s="5" t="n">
        <f aca="false">LN(F19)</f>
        <v>4.25522530190625</v>
      </c>
      <c r="G32" s="5" t="n">
        <f aca="false">LN(G19)</f>
        <v>4.24717610495051</v>
      </c>
    </row>
    <row r="33" customFormat="false" ht="13.8" hidden="false" customHeight="false" outlineLevel="0" collapsed="false">
      <c r="B33" s="5" t="n">
        <f aca="false">LN(B20)</f>
        <v>2.23108909128898</v>
      </c>
      <c r="C33" s="5" t="n">
        <f aca="false">LN(C20)</f>
        <v>4.60483874705268</v>
      </c>
      <c r="D33" s="5" t="n">
        <f aca="false">LN(D20)</f>
        <v>4.35342960175273</v>
      </c>
      <c r="E33" s="5" t="n">
        <f aca="false">LN(E20)</f>
        <v>4.29136693066778</v>
      </c>
      <c r="F33" s="5" t="n">
        <f aca="false">LN(F20)</f>
        <v>4.26432583247834</v>
      </c>
      <c r="G33" s="5" t="n">
        <f aca="false">LN(G20)</f>
        <v>4.25409278597639</v>
      </c>
    </row>
    <row r="34" customFormat="false" ht="13.8" hidden="false" customHeight="false" outlineLevel="0" collapsed="false">
      <c r="B34" s="5" t="n">
        <f aca="false">LN(B21)</f>
        <v>2.52532856428692</v>
      </c>
      <c r="C34" s="5" t="n">
        <f aca="false">LN(C21)</f>
        <v>4.68289379288</v>
      </c>
      <c r="D34" s="5" t="n">
        <f aca="false">LN(D21)</f>
        <v>4.38472832322032</v>
      </c>
      <c r="E34" s="5" t="n">
        <f aca="false">LN(E21)</f>
        <v>4.30635387898784</v>
      </c>
      <c r="F34" s="5" t="n">
        <f aca="false">LN(F21)</f>
        <v>4.27460287948964</v>
      </c>
      <c r="G34" s="5" t="n">
        <f aca="false">LN(G21)</f>
        <v>4.26118834122897</v>
      </c>
    </row>
    <row r="35" customFormat="false" ht="13.8" hidden="false" customHeight="false" outlineLevel="0" collapsed="false">
      <c r="B35" s="5" t="n">
        <f aca="false">LN(B22)</f>
        <v>2.77258872223978</v>
      </c>
      <c r="C35" s="5" t="n">
        <f aca="false">LN(C22)</f>
        <v>4.74959114554651</v>
      </c>
      <c r="D35" s="5" t="n">
        <f aca="false">LN(D22)</f>
        <v>4.4136957580632</v>
      </c>
      <c r="E35" s="5" t="n">
        <f aca="false">LN(E22)</f>
        <v>4.32093894269404</v>
      </c>
      <c r="F35" s="5" t="n">
        <f aca="false">LN(F22)</f>
        <v>4.28333110139175</v>
      </c>
      <c r="G35" s="5" t="n">
        <f aca="false">LN(G22)</f>
        <v>4.26723391522875</v>
      </c>
    </row>
    <row r="36" customFormat="false" ht="13.8" hidden="false" customHeight="false" outlineLevel="0" collapsed="false">
      <c r="B36" s="5" t="n">
        <f aca="false">LN(B23)</f>
        <v>2.97884040588377</v>
      </c>
      <c r="C36" s="5" t="n">
        <f aca="false">LN(C23)</f>
        <v>4.81333883995118</v>
      </c>
      <c r="D36" s="5" t="n">
        <f aca="false">LN(D23)</f>
        <v>4.44189162597068</v>
      </c>
      <c r="E36" s="5" t="n">
        <f aca="false">LN(E23)</f>
        <v>4.33600594256525</v>
      </c>
      <c r="F36" s="5" t="n">
        <f aca="false">LN(F23)</f>
        <v>4.29314393492929</v>
      </c>
      <c r="G36" s="5" t="n">
        <f aca="false">LN(G23)</f>
        <v>4.27342102109787</v>
      </c>
    </row>
    <row r="38" customFormat="false" ht="13.8" hidden="false" customHeight="false" outlineLevel="0" collapsed="false">
      <c r="D38" s="5"/>
    </row>
    <row r="39" customFormat="false" ht="13.8" hidden="false" customHeight="false" outlineLevel="0" collapsed="false">
      <c r="D39" s="5"/>
    </row>
    <row r="40" customFormat="false" ht="13.8" hidden="false" customHeight="false" outlineLevel="0" collapsed="false">
      <c r="B40" s="6" t="s">
        <v>6</v>
      </c>
      <c r="D40" s="5"/>
    </row>
    <row r="41" customFormat="false" ht="13.8" hidden="false" customHeight="false" outlineLevel="0" collapsed="false">
      <c r="D41" s="5"/>
    </row>
    <row r="42" customFormat="false" ht="13.8" hidden="false" customHeight="false" outlineLevel="0" collapsed="false">
      <c r="B42" s="0" t="s">
        <v>7</v>
      </c>
      <c r="C42" s="0" t="s">
        <v>8</v>
      </c>
      <c r="D42" s="5"/>
    </row>
    <row r="43" customFormat="false" ht="13.8" hidden="false" customHeight="false" outlineLevel="0" collapsed="false">
      <c r="B43" s="0" t="s">
        <v>9</v>
      </c>
      <c r="C43" s="0" t="n">
        <f aca="false" t="array" ref="C43:C43">RSQ($C$29:$C$36 , $B$29:$B$36)</f>
        <v>0.930343388616178</v>
      </c>
      <c r="D43" s="5"/>
    </row>
    <row r="44" customFormat="false" ht="13.8" hidden="false" customHeight="false" outlineLevel="0" collapsed="false">
      <c r="B44" s="0" t="s">
        <v>10</v>
      </c>
      <c r="C44" s="0" t="n">
        <f aca="false" t="array" ref="C44:C44">STEYX($C$29:$C$36 , $B$29:$B$36)</f>
        <v>0.058062225744678</v>
      </c>
      <c r="D44" s="5"/>
    </row>
    <row r="45" customFormat="false" ht="13.8" hidden="false" customHeight="false" outlineLevel="0" collapsed="false">
      <c r="D45" s="5"/>
      <c r="E45" s="0" t="n">
        <f aca="false">1/C46</f>
        <v>6.01694316223875</v>
      </c>
    </row>
    <row r="46" customFormat="false" ht="15" hidden="false" customHeight="false" outlineLevel="0" collapsed="false">
      <c r="B46" s="0" t="s">
        <v>11</v>
      </c>
      <c r="C46" s="0" t="n">
        <f aca="false" t="array" ref="C46:C46">SLOPE($C$29:$C$36 , $B$29:$B$36)</f>
        <v>0.16619734855995</v>
      </c>
    </row>
    <row r="47" customFormat="false" ht="15" hidden="false" customHeight="false" outlineLevel="0" collapsed="false">
      <c r="B47" s="0" t="s">
        <v>12</v>
      </c>
      <c r="C47" s="0" t="n">
        <f aca="false" t="array" ref="C47:C47">INTERCEPT($C$29:$C$36 , $B$29:$B$36)</f>
        <v>4.25510950116286</v>
      </c>
    </row>
    <row r="49" customFormat="false" ht="15" hidden="false" customHeight="false" outlineLevel="0" collapsed="false">
      <c r="B49" s="5" t="n">
        <f aca="false">INDEX($B$29:$B$36, 1, 1)</f>
        <v>-0.527632742082372</v>
      </c>
      <c r="C49" s="0" t="n">
        <f aca="false">$C$46 * $B$49 + $C$47</f>
        <v>4.16741833841536</v>
      </c>
    </row>
    <row r="50" customFormat="false" ht="15" hidden="false" customHeight="false" outlineLevel="0" collapsed="false">
      <c r="B50" s="5" t="n">
        <f aca="false">INDEX($B$29:$B$36, 2, 1)</f>
        <v>0.717839793150317</v>
      </c>
      <c r="C50" s="0" t="n">
        <f aca="false">$C$46 * $B$50 + $C$47</f>
        <v>4.37441257147527</v>
      </c>
    </row>
    <row r="51" customFormat="false" ht="15" hidden="false" customHeight="false" outlineLevel="0" collapsed="false">
      <c r="B51" s="5" t="n">
        <f aca="false">INDEX($B$29:$B$36, 3, 1)</f>
        <v>1.39624469197306</v>
      </c>
      <c r="C51" s="0" t="n">
        <f aca="false">$C$46 * $B$51 + $C$47</f>
        <v>4.48716166690969</v>
      </c>
    </row>
    <row r="52" customFormat="false" ht="15" hidden="false" customHeight="false" outlineLevel="0" collapsed="false">
      <c r="B52" s="5" t="n">
        <f aca="false">INDEX($B$29:$B$36, 4, 1)</f>
        <v>1.870262530716</v>
      </c>
      <c r="C52" s="0" t="n">
        <f aca="false">$C$46 * $B$52 + $C$47</f>
        <v>4.56594217487888</v>
      </c>
    </row>
    <row r="53" customFormat="false" ht="15" hidden="false" customHeight="false" outlineLevel="0" collapsed="false">
      <c r="B53" s="5" t="n">
        <f aca="false">INDEX($B$29:$B$36, 5, 1)</f>
        <v>2.23108909128898</v>
      </c>
      <c r="C53" s="0" t="n">
        <f aca="false">$C$46 * $B$53 + $C$47</f>
        <v>4.62591059253612</v>
      </c>
    </row>
    <row r="54" customFormat="false" ht="15" hidden="false" customHeight="false" outlineLevel="0" collapsed="false">
      <c r="B54" s="5" t="n">
        <f aca="false">INDEX($B$29:$B$36, 6, 1)</f>
        <v>2.52532856428692</v>
      </c>
      <c r="C54" s="0" t="n">
        <f aca="false">$C$46 * $B$54 + $C$47</f>
        <v>4.67481241279006</v>
      </c>
    </row>
    <row r="55" customFormat="false" ht="15" hidden="false" customHeight="false" outlineLevel="0" collapsed="false">
      <c r="B55" s="5" t="n">
        <f aca="false">INDEX($B$29:$B$36, 7, 1)</f>
        <v>2.77258872223978</v>
      </c>
      <c r="C55" s="0" t="n">
        <f aca="false">$C$46 * $B$55 + $C$47</f>
        <v>4.71590639544634</v>
      </c>
    </row>
    <row r="56" customFormat="false" ht="15" hidden="false" customHeight="false" outlineLevel="0" collapsed="false">
      <c r="B56" s="5" t="n">
        <f aca="false">INDEX($B$29:$B$36, 8, 1)</f>
        <v>2.97884040588377</v>
      </c>
      <c r="C56" s="0" t="n">
        <f aca="false">$C$46 * $B$56 + $C$47</f>
        <v>4.75018487840399</v>
      </c>
    </row>
  </sheetData>
  <mergeCells count="6">
    <mergeCell ref="A1:G1"/>
    <mergeCell ref="I1:M1"/>
    <mergeCell ref="H13:L13"/>
    <mergeCell ref="A14:G14"/>
    <mergeCell ref="H25:L25"/>
    <mergeCell ref="A27:G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2019-04-21T13:10:37Z</dcterms:created>
  <dc:creator>USUARIO</dc:creator>
  <dc:description/>
  <dc:language>en-US</dc:language>
  <cp:lastModifiedBy/>
  <dcterms:modified xsi:type="dcterms:W3CDTF">2019-04-24T18:03:16Z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