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regoryfujitani/Desktop/"/>
    </mc:Choice>
  </mc:AlternateContent>
  <xr:revisionPtr revIDLastSave="0" documentId="13_ncr:1_{29460CB1-BB43-6749-A7F3-C01F796B9C70}" xr6:coauthVersionLast="47" xr6:coauthVersionMax="47" xr10:uidLastSave="{00000000-0000-0000-0000-000000000000}"/>
  <bookViews>
    <workbookView xWindow="39020" yWindow="-400" windowWidth="20240" windowHeight="14500" xr2:uid="{00000000-000D-0000-FFFF-FFFF00000000}"/>
  </bookViews>
  <sheets>
    <sheet name="Sheet1" sheetId="1" r:id="rId1"/>
    <sheet name="Pivot Table Catagory" sheetId="2" r:id="rId2"/>
    <sheet name="Sub-Catagory" sheetId="3" r:id="rId3"/>
    <sheet name="Outcome Based on Launch Date" sheetId="4" r:id="rId4"/>
    <sheet name="Bonus" sheetId="5" r:id="rId5"/>
    <sheet name="Bonus Statistical Analysis" sheetId="6" r:id="rId6"/>
  </sheets>
  <definedNames>
    <definedName name="_xlnm._FilterDatabase" localSheetId="0" hidden="1">Sheet1!$A$1:$N$4115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5" i="6"/>
  <c r="K5" i="6"/>
  <c r="J5" i="6"/>
  <c r="I5" i="6"/>
  <c r="H5" i="6"/>
  <c r="G5" i="6"/>
  <c r="L2" i="6"/>
  <c r="K2" i="6"/>
  <c r="J2" i="6"/>
  <c r="I2" i="6"/>
  <c r="H2" i="6"/>
  <c r="G2" i="6"/>
  <c r="B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B12" i="5"/>
  <c r="B11" i="5"/>
  <c r="B10" i="5"/>
  <c r="B9" i="5"/>
  <c r="B8" i="5"/>
  <c r="B7" i="5"/>
  <c r="B6" i="5"/>
  <c r="B5" i="5"/>
  <c r="C3" i="5"/>
  <c r="B4" i="5"/>
  <c r="D13" i="5"/>
  <c r="C13" i="5"/>
  <c r="D2" i="5"/>
  <c r="C2" i="5"/>
  <c r="B13" i="5"/>
  <c r="B2" i="5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5" l="1"/>
  <c r="E2" i="5"/>
  <c r="G2" i="5" s="1"/>
  <c r="E3" i="5"/>
  <c r="H3" i="5" s="1"/>
  <c r="F3" i="5"/>
  <c r="E12" i="5"/>
  <c r="E11" i="5"/>
  <c r="F11" i="5" s="1"/>
  <c r="E10" i="5"/>
  <c r="E9" i="5"/>
  <c r="E8" i="5"/>
  <c r="E7" i="5"/>
  <c r="H7" i="5" s="1"/>
  <c r="E6" i="5"/>
  <c r="E5" i="5"/>
  <c r="G5" i="5" s="1"/>
  <c r="E4" i="5"/>
  <c r="G13" i="5"/>
  <c r="H13" i="5"/>
  <c r="F13" i="5"/>
  <c r="H2" i="5" l="1"/>
  <c r="G3" i="5"/>
  <c r="F2" i="5"/>
  <c r="G11" i="5"/>
  <c r="G7" i="5"/>
  <c r="F7" i="5"/>
  <c r="H12" i="5"/>
  <c r="F12" i="5"/>
  <c r="G12" i="5"/>
  <c r="H11" i="5"/>
  <c r="F10" i="5"/>
  <c r="H10" i="5"/>
  <c r="G10" i="5"/>
  <c r="F9" i="5"/>
  <c r="H9" i="5"/>
  <c r="G9" i="5"/>
  <c r="F8" i="5"/>
  <c r="H8" i="5"/>
  <c r="G8" i="5"/>
  <c r="H6" i="5"/>
  <c r="F6" i="5"/>
  <c r="G6" i="5"/>
  <c r="F5" i="5"/>
  <c r="H5" i="5"/>
  <c r="H4" i="5"/>
  <c r="F4" i="5"/>
  <c r="G4" i="5"/>
</calcChain>
</file>

<file path=xl/sharedStrings.xml><?xml version="1.0" encoding="utf-8"?>
<sst xmlns="http://schemas.openxmlformats.org/spreadsheetml/2006/main" count="28552" uniqueCount="8412">
  <si>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</si>
  <si>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</si>
  <si>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</si>
  <si>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</si>
  <si>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</si>
  <si>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</si>
  <si>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</si>
  <si>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</si>
  <si>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</si>
  <si>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</si>
  <si>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</si>
  <si>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</si>
  <si>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</si>
  <si>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</si>
  <si>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</si>
  <si>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</si>
  <si>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</si>
  <si>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</si>
  <si>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</si>
  <si>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</si>
  <si>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</si>
  <si>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</si>
  <si>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</si>
  <si>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</si>
  <si>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</si>
  <si>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</si>
  <si>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</si>
  <si>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</si>
  <si>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</si>
  <si>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</si>
  <si>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</si>
  <si>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</si>
  <si>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</si>
  <si>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</si>
  <si>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</si>
  <si>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</si>
  <si>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</si>
  <si>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</si>
  <si>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</si>
  <si>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</si>
  <si>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</si>
  <si>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</si>
  <si>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</si>
  <si>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</si>
  <si>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</si>
  <si>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</si>
  <si>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</si>
  <si>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</si>
  <si>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</si>
  <si>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</si>
  <si>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</si>
  <si>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</si>
  <si>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</si>
  <si>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</si>
  <si>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</si>
  <si>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</si>
  <si>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</si>
  <si>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</si>
  <si>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</si>
  <si>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</si>
  <si>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</si>
  <si>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</si>
  <si>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</si>
  <si>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</si>
  <si>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</si>
  <si>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</si>
  <si>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</si>
  <si>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</si>
  <si>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</si>
  <si>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</si>
  <si>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</si>
  <si>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</si>
  <si>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</si>
  <si>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</si>
  <si>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</si>
  <si>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</si>
  <si>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</si>
  <si>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</si>
  <si>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</si>
  <si>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</si>
  <si>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</si>
  <si>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</si>
  <si>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</si>
  <si>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</si>
  <si>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</si>
  <si>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</si>
  <si>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</si>
  <si>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</si>
  <si>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</si>
  <si>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</si>
  <si>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</si>
  <si>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</si>
  <si>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</si>
  <si>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</si>
  <si>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</si>
  <si>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</si>
  <si>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</si>
  <si>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</si>
  <si>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</si>
  <si>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</si>
  <si>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</si>
  <si>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</si>
  <si>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</si>
  <si>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</si>
  <si>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</si>
  <si>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</si>
  <si>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</si>
  <si>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</si>
  <si>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</si>
  <si>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</si>
  <si>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</si>
  <si>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</si>
  <si>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</si>
  <si>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</si>
  <si>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</si>
  <si>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</si>
  <si>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</si>
  <si>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</si>
  <si>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</si>
  <si>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</si>
  <si>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</si>
  <si>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</si>
  <si>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</si>
  <si>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</si>
  <si>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</si>
  <si>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</si>
  <si>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</si>
  <si>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</si>
  <si>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</si>
  <si>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</si>
  <si>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</si>
  <si>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</si>
  <si>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</si>
  <si>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</si>
  <si>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</si>
  <si>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</si>
  <si>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</si>
  <si>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</si>
  <si>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</si>
  <si>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</si>
  <si>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</si>
  <si>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</si>
  <si>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</si>
  <si>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</si>
  <si>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</si>
  <si>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</si>
  <si>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</si>
  <si>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</si>
  <si>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</si>
  <si>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</si>
  <si>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</si>
  <si>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</si>
  <si>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</si>
  <si>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</si>
  <si>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</si>
  <si>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</si>
  <si>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</si>
  <si>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</si>
  <si>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</si>
  <si>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</si>
  <si>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</si>
  <si>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</si>
  <si>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</si>
  <si>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</si>
  <si>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</si>
  <si>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</si>
  <si>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</si>
  <si>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</si>
  <si>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</si>
  <si>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</si>
  <si>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</si>
  <si>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</si>
  <si>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</si>
  <si>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</si>
  <si>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</si>
  <si>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</si>
  <si>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</si>
  <si>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</si>
  <si>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</si>
  <si>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</si>
  <si>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</si>
  <si>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</si>
  <si>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</si>
  <si>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</si>
  <si>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</si>
  <si>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</si>
  <si>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</si>
  <si>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</si>
  <si>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</si>
  <si>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</si>
  <si>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</si>
  <si>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</si>
  <si>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</si>
  <si>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</si>
  <si>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</si>
  <si>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</si>
  <si>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</si>
  <si>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</si>
  <si>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</si>
  <si>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</si>
  <si>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</si>
  <si>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</si>
  <si>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</si>
  <si>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</si>
  <si>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</si>
  <si>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</si>
  <si>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</si>
  <si>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</si>
  <si>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</si>
  <si>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</si>
  <si>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</si>
  <si>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</si>
  <si>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</si>
  <si>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</si>
  <si>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</si>
  <si>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</si>
  <si>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</si>
  <si>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</si>
  <si>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</si>
  <si>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</si>
  <si>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</si>
  <si>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</si>
  <si>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</si>
  <si>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</si>
  <si>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</si>
  <si>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</si>
  <si>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</si>
  <si>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</si>
  <si>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</si>
  <si>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</si>
  <si>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</si>
  <si>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</si>
  <si>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</si>
  <si>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</si>
  <si>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</si>
  <si>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</si>
  <si>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</si>
  <si>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</si>
  <si>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</si>
  <si>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</si>
  <si>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</si>
  <si>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</si>
  <si>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</si>
  <si>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</si>
  <si>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</si>
  <si>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</si>
  <si>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</si>
  <si>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</si>
  <si>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</si>
  <si>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</si>
  <si>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</si>
  <si>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</si>
  <si>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</si>
  <si>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</si>
  <si>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</si>
  <si>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</si>
  <si>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</si>
  <si>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</si>
  <si>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</si>
  <si>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</si>
  <si>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</si>
  <si>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</si>
  <si>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</si>
  <si>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</si>
  <si>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</si>
  <si>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</si>
  <si>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</si>
  <si>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</si>
  <si>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</si>
  <si>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</si>
  <si>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</si>
  <si>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</si>
  <si>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</si>
  <si>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</si>
  <si>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</si>
  <si>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</si>
  <si>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</si>
  <si>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</si>
  <si>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</si>
  <si>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</si>
  <si>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</si>
  <si>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</si>
  <si>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</si>
  <si>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</si>
  <si>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</si>
  <si>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</si>
  <si>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</si>
  <si>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</si>
  <si>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</si>
  <si>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</si>
  <si>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</si>
  <si>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</si>
  <si>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</si>
  <si>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</si>
  <si>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</si>
  <si>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</si>
  <si>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</si>
  <si>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</si>
  <si>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</si>
  <si>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</si>
  <si>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</si>
  <si>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</si>
  <si>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</si>
  <si>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</si>
  <si>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</si>
  <si>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</si>
  <si>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</si>
  <si>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</si>
  <si>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</si>
  <si>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</si>
  <si>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</si>
  <si>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</si>
  <si>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</si>
  <si>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</si>
  <si>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</si>
  <si>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</si>
  <si>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</si>
  <si>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</si>
  <si>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</si>
  <si>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</si>
  <si>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</si>
  <si>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</si>
  <si>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</si>
  <si>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</si>
  <si>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</si>
  <si>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</si>
  <si>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</si>
  <si>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</si>
  <si>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</si>
  <si>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</si>
  <si>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</si>
  <si>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</si>
  <si>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</si>
  <si>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</si>
  <si>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</si>
  <si>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</si>
  <si>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</si>
  <si>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</si>
  <si>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</si>
  <si>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</si>
  <si>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</si>
  <si>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</si>
  <si>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</si>
  <si>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</si>
  <si>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</si>
  <si>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</si>
  <si>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</si>
  <si>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</si>
  <si>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</si>
  <si>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</si>
  <si>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</si>
  <si>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</si>
  <si>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</si>
  <si>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</si>
  <si>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</si>
  <si>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</si>
  <si>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</si>
  <si>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</si>
  <si>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</si>
  <si>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</si>
  <si>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</si>
  <si>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</si>
  <si>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</si>
  <si>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</si>
  <si>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</si>
  <si>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</si>
  <si>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</si>
  <si>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</si>
  <si>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</si>
  <si>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</si>
  <si>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</si>
  <si>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</si>
  <si>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</si>
  <si>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</si>
  <si>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</si>
  <si>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</si>
  <si>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</si>
  <si>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</si>
  <si>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</si>
  <si>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</si>
  <si>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</si>
  <si>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</si>
  <si>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</si>
  <si>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</si>
  <si>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</si>
  <si>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</si>
  <si>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</si>
  <si>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</si>
  <si>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</si>
  <si>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</si>
  <si>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</si>
  <si>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</si>
  <si>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</si>
  <si>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</si>
  <si>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</si>
  <si>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</si>
  <si>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</si>
  <si>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</si>
  <si>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</si>
  <si>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</si>
  <si>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</si>
  <si>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</si>
  <si>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</si>
  <si>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</si>
  <si>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</si>
  <si>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</si>
  <si>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</si>
  <si>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</si>
  <si>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</si>
  <si>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</si>
  <si>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</si>
  <si>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</si>
  <si>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</si>
  <si>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</si>
  <si>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</si>
  <si>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</si>
  <si>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</si>
  <si>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</si>
  <si>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</si>
  <si>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</si>
  <si>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</si>
  <si>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</si>
  <si>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</si>
  <si>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</si>
  <si>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</si>
  <si>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</si>
  <si>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</si>
  <si>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</si>
  <si>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</si>
  <si>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</si>
  <si>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</si>
  <si>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</si>
  <si>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</si>
  <si>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</si>
  <si>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</si>
  <si>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</si>
  <si>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</si>
  <si>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</si>
  <si>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</si>
  <si>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</si>
  <si>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</si>
  <si>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</si>
  <si>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</si>
  <si>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</si>
  <si>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</si>
  <si>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</si>
  <si>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</si>
  <si>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</si>
  <si>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</si>
  <si>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</si>
  <si>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</si>
  <si>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</si>
  <si>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</si>
  <si>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</si>
  <si>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</si>
  <si>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</si>
  <si>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</si>
  <si>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</si>
  <si>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</si>
  <si>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</si>
  <si>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</si>
  <si>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</si>
  <si>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</si>
  <si>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</si>
  <si>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</si>
  <si>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</si>
  <si>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</si>
  <si>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</si>
  <si>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</si>
  <si>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</si>
  <si>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</si>
  <si>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</si>
  <si>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</si>
  <si>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</si>
  <si>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</si>
  <si>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</si>
  <si>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</si>
  <si>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</si>
  <si>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</si>
  <si>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</si>
  <si>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</si>
  <si>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</si>
  <si>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</si>
  <si>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</si>
  <si>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</si>
  <si>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</si>
  <si>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</si>
  <si>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</si>
  <si>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</si>
  <si>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</si>
  <si>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</si>
  <si>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</si>
  <si>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</si>
  <si>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</si>
  <si>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</si>
  <si>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</si>
  <si>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</si>
  <si>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</si>
  <si>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</si>
  <si>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</si>
  <si>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</si>
  <si>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</si>
  <si>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</si>
  <si>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</si>
  <si>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</si>
  <si>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</si>
  <si>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</si>
  <si>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</si>
  <si>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</si>
  <si>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</si>
  <si>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</si>
  <si>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</si>
  <si>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</si>
  <si>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</si>
  <si>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</si>
  <si>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</si>
  <si>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</si>
  <si>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</si>
  <si>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</si>
  <si>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</si>
  <si>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</si>
  <si>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</si>
  <si>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</si>
  <si>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</si>
  <si>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</si>
  <si>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</si>
  <si>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</si>
  <si>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</si>
  <si>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</si>
  <si>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</si>
  <si>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</si>
  <si>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</si>
  <si>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</si>
  <si>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</si>
  <si>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</si>
  <si>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</si>
  <si>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</si>
  <si>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</si>
  <si>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</si>
  <si>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</si>
  <si>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</si>
  <si>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</si>
  <si>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</si>
  <si>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</si>
  <si>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</si>
  <si>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</si>
  <si>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</si>
  <si>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</si>
  <si>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</si>
  <si>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</si>
  <si>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</si>
  <si>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</si>
  <si>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</si>
  <si>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</si>
  <si>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</si>
  <si>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</si>
  <si>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</si>
  <si>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</si>
  <si>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</si>
  <si>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</si>
  <si>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</si>
  <si>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</si>
  <si>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</si>
  <si>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</si>
  <si>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</si>
  <si>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</si>
  <si>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</si>
  <si>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</si>
  <si>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</si>
  <si>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</si>
  <si>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</si>
  <si>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</si>
  <si>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</si>
  <si>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</si>
  <si>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</si>
  <si>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</si>
  <si>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</si>
  <si>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</si>
  <si>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</si>
  <si>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</si>
  <si>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</si>
  <si>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</si>
  <si>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</si>
  <si>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</si>
  <si>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</si>
  <si>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</si>
  <si>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</si>
  <si>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</si>
  <si>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</si>
  <si>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</si>
  <si>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</si>
  <si>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</si>
  <si>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</si>
  <si>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</si>
  <si>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</si>
  <si>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</si>
  <si>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</si>
  <si>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</si>
  <si>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</si>
  <si>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</si>
  <si>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</si>
  <si>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</si>
  <si>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</si>
  <si>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</si>
  <si>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</si>
  <si>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</si>
  <si>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</si>
  <si>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</si>
  <si>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</si>
  <si>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</si>
  <si>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</si>
  <si>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</si>
  <si>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</si>
  <si>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</si>
  <si>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</si>
  <si>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</si>
  <si>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</si>
  <si>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</si>
  <si>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</si>
  <si>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</si>
  <si>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</si>
  <si>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</si>
  <si>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</si>
  <si>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</si>
  <si>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</si>
  <si>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</si>
  <si>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</si>
  <si>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</si>
  <si>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</si>
  <si>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</si>
  <si>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</si>
  <si>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</si>
  <si>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</si>
  <si>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</si>
  <si>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</si>
  <si>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</si>
  <si>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</si>
  <si>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</si>
  <si>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</si>
  <si>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</si>
  <si>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</si>
  <si>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</si>
  <si>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</si>
  <si>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</si>
  <si>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</si>
  <si>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</si>
  <si>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</si>
  <si>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</si>
  <si>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</si>
  <si>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</si>
  <si>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</si>
  <si>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</si>
  <si>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</si>
  <si>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</si>
  <si>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</si>
  <si>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</si>
  <si>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</si>
  <si>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</si>
  <si>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</si>
  <si>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</si>
  <si>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</si>
  <si>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</si>
  <si>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</si>
  <si>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</si>
  <si>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</si>
  <si>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</si>
  <si>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</si>
  <si>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</si>
  <si>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</si>
  <si>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</si>
  <si>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</si>
  <si>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</si>
  <si>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</si>
  <si>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</si>
  <si>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</si>
  <si>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</si>
  <si>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</si>
  <si>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</si>
  <si>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</si>
  <si>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</si>
  <si>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</si>
  <si>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</si>
  <si>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</si>
  <si>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</si>
  <si>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</si>
  <si>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</si>
  <si>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</si>
  <si>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</si>
  <si>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</si>
  <si>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</si>
  <si>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</si>
  <si>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</si>
  <si>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</si>
  <si>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</si>
  <si>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</si>
  <si>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</si>
  <si>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</si>
  <si>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</si>
  <si>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</si>
  <si>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</si>
  <si>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</si>
  <si>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</si>
  <si>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</si>
  <si>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</si>
  <si>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</si>
  <si>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</si>
  <si>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</si>
  <si>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</si>
  <si>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</si>
  <si>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</si>
  <si>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</si>
  <si>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</si>
  <si>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</si>
  <si>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</si>
  <si>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</si>
  <si>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</si>
  <si>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</si>
  <si>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</si>
  <si>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</si>
  <si>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</si>
  <si>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</si>
  <si>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</si>
  <si>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</si>
  <si>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</si>
  <si>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</si>
  <si>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</si>
  <si>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</si>
  <si>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</si>
  <si>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</si>
  <si>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</si>
  <si>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</si>
  <si>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</si>
  <si>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</si>
  <si>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</si>
  <si>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</si>
  <si>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</si>
  <si>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</si>
  <si>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</si>
  <si>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</si>
  <si>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</si>
  <si>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</si>
  <si>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</si>
  <si>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</si>
  <si>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</si>
  <si>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</si>
  <si>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</si>
  <si>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</si>
  <si>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</si>
  <si>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</si>
  <si>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</si>
  <si>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</si>
  <si>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</si>
  <si>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</si>
  <si>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</si>
  <si>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</si>
  <si>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</si>
  <si>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</si>
  <si>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</si>
  <si>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</si>
  <si>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</si>
  <si>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</si>
  <si>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</si>
  <si>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</si>
  <si>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</si>
  <si>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</si>
  <si>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</si>
  <si>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</si>
  <si>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</si>
  <si>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</si>
  <si>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</si>
  <si>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</si>
  <si>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</si>
  <si>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</si>
  <si>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</si>
  <si>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</si>
  <si>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</si>
  <si>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</si>
  <si>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</si>
  <si>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</si>
  <si>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</si>
  <si>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</si>
  <si>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</si>
  <si>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</si>
  <si>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</si>
  <si>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</si>
  <si>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</si>
  <si>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</si>
  <si>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</si>
  <si>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</si>
  <si>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</si>
  <si>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</si>
  <si>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</si>
  <si>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</si>
  <si>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</si>
  <si>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</si>
  <si>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</si>
  <si>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</si>
  <si>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</si>
  <si>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</si>
  <si>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</si>
  <si>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</si>
  <si>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</si>
  <si>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</si>
  <si>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</si>
  <si>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</si>
  <si>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</si>
  <si>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</si>
  <si>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</si>
  <si>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</si>
  <si>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</si>
  <si>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</si>
  <si>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</si>
  <si>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</si>
  <si>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</si>
  <si>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</si>
  <si>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</si>
  <si>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</si>
  <si>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</si>
  <si>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</si>
  <si>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</si>
  <si>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</si>
  <si>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</si>
  <si>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</si>
  <si>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</si>
  <si>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</si>
  <si>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</si>
  <si>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</si>
  <si>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</si>
  <si>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</si>
  <si>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</si>
  <si>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</si>
  <si>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</si>
  <si>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</si>
  <si>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</si>
  <si>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</si>
  <si>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</si>
  <si>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</si>
  <si>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</si>
  <si>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</si>
  <si>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</si>
  <si>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</si>
  <si>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</si>
  <si>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</si>
  <si>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</si>
  <si>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</si>
  <si>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</si>
  <si>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</si>
  <si>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</si>
  <si>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</si>
  <si>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</si>
  <si>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</si>
  <si>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</si>
  <si>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</si>
  <si>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</si>
  <si>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</si>
  <si>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</si>
  <si>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</si>
  <si>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</si>
  <si>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</si>
  <si>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</si>
  <si>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</si>
  <si>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</si>
  <si>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</si>
  <si>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</si>
  <si>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</si>
  <si>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</si>
  <si>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</si>
  <si>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</si>
  <si>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</si>
  <si>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</si>
  <si>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</si>
  <si>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</si>
  <si>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</si>
  <si>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</si>
  <si>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</si>
  <si>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</si>
  <si>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</si>
  <si>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</si>
  <si>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</si>
  <si>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</si>
  <si>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</si>
  <si>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</si>
  <si>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</si>
  <si>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</si>
  <si>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</si>
  <si>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</si>
  <si>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</si>
  <si>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</si>
  <si>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</si>
  <si>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</si>
  <si>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</si>
  <si>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</si>
  <si>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</si>
  <si>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</si>
  <si>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</si>
  <si>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</si>
  <si>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</si>
  <si>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</si>
  <si>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</si>
  <si>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</si>
  <si>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</si>
  <si>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</si>
  <si>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</si>
  <si>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</si>
  <si>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</si>
  <si>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</si>
  <si>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</si>
  <si>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</si>
  <si>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</si>
  <si>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</si>
  <si>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</si>
  <si>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</si>
  <si>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</si>
  <si>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</si>
  <si>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</si>
  <si>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</si>
  <si>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</si>
  <si>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</si>
  <si>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</si>
  <si>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</si>
  <si>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</si>
  <si>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</si>
  <si>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</si>
  <si>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</si>
  <si>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</si>
  <si>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</si>
  <si>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</si>
  <si>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</si>
  <si>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</si>
  <si>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</si>
  <si>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</si>
  <si>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</si>
  <si>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</si>
  <si>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</si>
  <si>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</si>
  <si>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</si>
  <si>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</si>
  <si>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</si>
  <si>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</si>
  <si>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</si>
  <si>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</si>
  <si>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</si>
  <si>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</si>
  <si>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</si>
  <si>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</si>
  <si>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</si>
  <si>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</si>
  <si>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</si>
  <si>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</si>
  <si>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</si>
  <si>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</si>
  <si>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</si>
  <si>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</si>
  <si>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</si>
  <si>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</si>
  <si>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</si>
  <si>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</si>
  <si>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</si>
  <si>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</si>
  <si>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</si>
  <si>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</si>
  <si>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</si>
  <si>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</si>
  <si>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</si>
  <si>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</si>
  <si>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</si>
  <si>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</si>
  <si>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</si>
  <si>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</si>
  <si>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</si>
  <si>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</si>
  <si>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</si>
  <si>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</si>
  <si>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</si>
  <si>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</si>
  <si>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</si>
  <si>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</si>
  <si>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</si>
  <si>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</si>
  <si>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</si>
  <si>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</si>
  <si>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</si>
  <si>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</si>
  <si>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</si>
  <si>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</si>
  <si>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</si>
  <si>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</si>
  <si>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</si>
  <si>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</si>
  <si>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</si>
  <si>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</si>
  <si>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</si>
  <si>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</si>
  <si>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</si>
  <si>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</si>
  <si>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</si>
  <si>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</si>
  <si>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</si>
  <si>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</si>
  <si>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</si>
  <si>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</si>
  <si>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</si>
  <si>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</si>
  <si>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</si>
  <si>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</si>
  <si>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</si>
  <si>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</si>
  <si>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</si>
  <si>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</si>
  <si>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</si>
  <si>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</si>
  <si>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</si>
  <si>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</si>
  <si>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</si>
  <si>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</si>
  <si>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</si>
  <si>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</si>
  <si>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</si>
  <si>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</si>
  <si>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</si>
  <si>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</si>
  <si>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</si>
  <si>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</si>
  <si>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</si>
  <si>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</si>
  <si>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</si>
  <si>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</si>
  <si>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</si>
  <si>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</si>
  <si>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</si>
  <si>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</si>
  <si>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</si>
  <si>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</si>
  <si>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</si>
  <si>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</si>
  <si>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</si>
  <si>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</si>
  <si>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</si>
  <si>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</si>
  <si>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</si>
  <si>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</si>
  <si>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</si>
  <si>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</si>
  <si>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</si>
  <si>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</si>
  <si>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</si>
  <si>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</si>
  <si>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</si>
  <si>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</si>
  <si>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</si>
  <si>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</si>
  <si>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</si>
  <si>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</si>
  <si>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</si>
  <si>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</si>
  <si>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</si>
  <si>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</si>
  <si>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</si>
  <si>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</si>
  <si>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</si>
  <si>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</si>
  <si>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</si>
  <si>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</si>
  <si>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</si>
  <si>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</si>
  <si>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</si>
  <si>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</si>
  <si>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</si>
  <si>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</si>
  <si>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</si>
  <si>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</si>
  <si>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</si>
  <si>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</si>
  <si>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</si>
  <si>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</si>
  <si>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</si>
  <si>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</si>
  <si>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</si>
  <si>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</si>
  <si>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</si>
  <si>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</si>
  <si>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</si>
  <si>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</si>
  <si>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</si>
  <si>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</si>
  <si>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</si>
  <si>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</si>
  <si>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</si>
  <si>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</si>
  <si>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</si>
  <si>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</si>
  <si>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</si>
  <si>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</si>
  <si>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</si>
  <si>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</si>
  <si>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</si>
  <si>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</si>
  <si>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</si>
  <si>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</si>
  <si>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</si>
  <si>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</si>
  <si>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</si>
  <si>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</si>
  <si>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</si>
  <si>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</si>
  <si>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</si>
  <si>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</si>
  <si>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</si>
  <si>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</si>
  <si>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</si>
  <si>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</si>
  <si>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</si>
  <si>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</si>
  <si>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</si>
  <si>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</si>
  <si>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</si>
  <si>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</si>
  <si>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</si>
  <si>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</si>
  <si>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</si>
  <si>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</si>
  <si>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</si>
  <si>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</si>
  <si>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</si>
  <si>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</si>
  <si>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</si>
  <si>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</si>
  <si>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</si>
  <si>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</si>
  <si>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</si>
  <si>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</si>
  <si>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</si>
  <si>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</si>
  <si>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</si>
  <si>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</si>
  <si>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</si>
  <si>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</si>
  <si>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</si>
  <si>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</si>
  <si>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</si>
  <si>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</si>
  <si>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</si>
  <si>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</si>
  <si>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</si>
  <si>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</si>
  <si>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</si>
  <si>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</si>
  <si>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</si>
  <si>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</si>
  <si>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</si>
  <si>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</si>
  <si>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</si>
  <si>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</si>
  <si>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</si>
  <si>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</si>
  <si>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</si>
  <si>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</si>
  <si>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</si>
  <si>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</si>
  <si>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</si>
  <si>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</si>
  <si>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</si>
  <si>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</si>
  <si>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</si>
  <si>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</si>
  <si>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</si>
  <si>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</si>
  <si>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</si>
  <si>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</si>
  <si>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</si>
  <si>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</si>
  <si>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</si>
  <si>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</si>
  <si>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</si>
  <si>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</si>
  <si>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</si>
  <si>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</si>
  <si>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</si>
  <si>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</si>
  <si>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</si>
  <si>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</si>
  <si>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</si>
  <si>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</si>
  <si>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</si>
  <si>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</si>
  <si>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</si>
  <si>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</si>
  <si>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</si>
  <si>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</si>
  <si>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</si>
  <si>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</si>
  <si>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</si>
  <si>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</si>
  <si>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</si>
  <si>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</si>
  <si>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</si>
  <si>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</si>
  <si>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</si>
  <si>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</si>
  <si>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</si>
  <si>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</si>
  <si>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</si>
  <si>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</si>
  <si>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</si>
  <si>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</si>
  <si>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</si>
  <si>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</si>
  <si>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</si>
  <si>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</si>
  <si>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</si>
  <si>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</si>
  <si>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</si>
  <si>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</si>
  <si>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</si>
  <si>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</si>
  <si>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</si>
  <si>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</si>
  <si>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</si>
  <si>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</si>
  <si>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</si>
  <si>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</si>
  <si>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</si>
  <si>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</si>
  <si>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</si>
  <si>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</si>
  <si>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</si>
  <si>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</si>
  <si>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</si>
  <si>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</si>
  <si>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</si>
  <si>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</si>
  <si>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</si>
  <si>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</si>
  <si>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</si>
  <si>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</si>
  <si>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</si>
  <si>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</si>
  <si>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</si>
  <si>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</si>
  <si>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</si>
  <si>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</si>
  <si>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</si>
  <si>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</si>
  <si>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</si>
  <si>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</si>
  <si>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</si>
  <si>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</si>
  <si>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</si>
  <si>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</si>
  <si>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</si>
  <si>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</si>
  <si>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</si>
  <si>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</si>
  <si>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</si>
  <si>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</si>
  <si>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</si>
  <si>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</si>
  <si>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</si>
  <si>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</si>
  <si>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</si>
  <si>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</si>
  <si>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</si>
  <si>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</si>
  <si>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</si>
  <si>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</si>
  <si>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</si>
  <si>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</si>
  <si>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</si>
  <si>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</si>
  <si>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</si>
  <si>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</si>
  <si>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</si>
  <si>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</si>
  <si>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</si>
  <si>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</si>
  <si>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</si>
  <si>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</si>
  <si>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</si>
  <si>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</si>
  <si>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</si>
  <si>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</si>
  <si>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</si>
  <si>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</si>
  <si>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</si>
  <si>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</si>
  <si>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</si>
  <si>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</si>
  <si>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</si>
  <si>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</si>
  <si>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</si>
  <si>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</si>
  <si>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</si>
  <si>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</si>
  <si>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</si>
  <si>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</si>
  <si>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</si>
  <si>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</si>
  <si>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</si>
  <si>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</si>
  <si>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</si>
  <si>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</si>
  <si>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</si>
  <si>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</si>
  <si>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</si>
  <si>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</si>
  <si>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</si>
  <si>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</si>
  <si>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</si>
  <si>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</si>
  <si>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</si>
  <si>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</si>
  <si>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</si>
  <si>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</si>
  <si>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</si>
  <si>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</si>
  <si>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</si>
  <si>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</si>
  <si>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</si>
  <si>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</si>
  <si>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</si>
  <si>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</si>
  <si>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</si>
  <si>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</si>
  <si>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</si>
  <si>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</si>
  <si>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</si>
  <si>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</si>
  <si>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</si>
  <si>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</si>
  <si>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</si>
  <si>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</si>
  <si>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</si>
  <si>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</si>
  <si>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</si>
  <si>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</si>
  <si>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</si>
  <si>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</si>
  <si>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</si>
  <si>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</si>
  <si>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</si>
  <si>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</si>
  <si>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</si>
  <si>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</si>
  <si>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</si>
  <si>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</si>
  <si>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</si>
  <si>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</si>
  <si>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</si>
  <si>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</si>
  <si>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</si>
  <si>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</si>
  <si>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</si>
  <si>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</si>
  <si>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</si>
  <si>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</si>
  <si>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</si>
  <si>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</si>
  <si>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</si>
  <si>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</si>
  <si>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</si>
  <si>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</si>
  <si>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</si>
  <si>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</si>
  <si>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</si>
  <si>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</si>
  <si>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</si>
  <si>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</si>
  <si>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</si>
  <si>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</si>
  <si>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</si>
  <si>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</si>
  <si>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</si>
  <si>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</si>
  <si>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</si>
  <si>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</si>
  <si>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</si>
  <si>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</si>
  <si>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</si>
  <si>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</si>
  <si>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</si>
  <si>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</si>
  <si>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</si>
  <si>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</si>
  <si>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</si>
  <si>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</si>
  <si>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</si>
  <si>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</si>
  <si>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</si>
  <si>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</si>
  <si>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</si>
  <si>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</si>
  <si>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</si>
  <si>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</si>
  <si>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</si>
  <si>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</si>
  <si>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</si>
  <si>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</si>
  <si>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</si>
  <si>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</si>
  <si>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</si>
  <si>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</si>
  <si>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</si>
  <si>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</si>
  <si>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</si>
  <si>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</si>
  <si>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</si>
  <si>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</si>
  <si>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</si>
  <si>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</si>
  <si>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</si>
  <si>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</si>
  <si>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</si>
  <si>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</si>
  <si>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</si>
  <si>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</si>
  <si>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</si>
  <si>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</si>
  <si>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</si>
  <si>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</si>
  <si>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</si>
  <si>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</si>
  <si>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</si>
  <si>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</si>
  <si>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</si>
  <si>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</si>
  <si>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</si>
  <si>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</si>
  <si>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</si>
  <si>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</si>
  <si>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</si>
  <si>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</si>
  <si>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</si>
  <si>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</si>
  <si>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</si>
  <si>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</si>
  <si>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</si>
  <si>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</si>
  <si>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</si>
  <si>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</si>
  <si>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</si>
  <si>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</si>
  <si>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</si>
  <si>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</si>
  <si>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</si>
  <si>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</si>
  <si>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</si>
  <si>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</si>
  <si>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</si>
  <si>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</si>
  <si>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</si>
  <si>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</si>
  <si>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</si>
  <si>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</si>
  <si>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</si>
  <si>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</si>
  <si>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</si>
  <si>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</si>
  <si>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</si>
  <si>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</si>
  <si>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</si>
  <si>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</si>
  <si>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</si>
  <si>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</si>
  <si>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</si>
  <si>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</si>
  <si>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</si>
  <si>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</si>
  <si>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</si>
  <si>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</si>
  <si>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</si>
  <si>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</si>
  <si>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</si>
  <si>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</si>
  <si>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</si>
  <si>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</si>
  <si>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</si>
  <si>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</si>
  <si>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</si>
  <si>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</si>
  <si>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</si>
  <si>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</si>
  <si>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</si>
  <si>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</si>
  <si>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</si>
  <si>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</si>
  <si>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</si>
  <si>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</si>
  <si>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</si>
  <si>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</si>
  <si>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</si>
  <si>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</si>
  <si>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</si>
  <si>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</si>
  <si>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</si>
  <si>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</si>
  <si>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</si>
  <si>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</si>
  <si>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</si>
  <si>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</si>
  <si>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</si>
  <si>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</si>
  <si>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</si>
  <si>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</si>
  <si>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</si>
  <si>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</si>
  <si>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</si>
  <si>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</si>
  <si>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</si>
  <si>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</si>
  <si>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</si>
  <si>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</si>
  <si>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</si>
  <si>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</si>
  <si>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</si>
  <si>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</si>
  <si>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</si>
  <si>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</si>
  <si>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</si>
  <si>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</si>
  <si>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</si>
  <si>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</si>
  <si>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</si>
  <si>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</si>
  <si>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</si>
  <si>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</si>
  <si>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</si>
  <si>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</si>
  <si>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</si>
  <si>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</si>
  <si>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</si>
  <si>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</si>
  <si>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</si>
  <si>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</si>
  <si>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</si>
  <si>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</si>
  <si>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</si>
  <si>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</si>
  <si>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</si>
  <si>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</si>
  <si>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</si>
  <si>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</si>
  <si>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</si>
  <si>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</si>
  <si>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</si>
  <si>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</si>
  <si>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</si>
  <si>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</si>
  <si>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</si>
  <si>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</si>
  <si>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</si>
  <si>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</si>
  <si>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</si>
  <si>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</si>
  <si>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</si>
  <si>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</si>
  <si>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</si>
  <si>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</si>
  <si>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</si>
  <si>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</si>
  <si>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</si>
  <si>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</si>
  <si>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</si>
  <si>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</si>
  <si>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</si>
  <si>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</si>
  <si>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</si>
  <si>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</si>
  <si>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</si>
  <si>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</si>
  <si>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</si>
  <si>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</si>
  <si>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</si>
  <si>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</si>
  <si>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</si>
  <si>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</si>
  <si>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</si>
  <si>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</si>
  <si>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</si>
  <si>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</si>
  <si>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</si>
  <si>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</si>
  <si>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</si>
  <si>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</si>
  <si>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</si>
  <si>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</si>
  <si>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</si>
  <si>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</si>
  <si>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</si>
  <si>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</si>
  <si>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</si>
  <si>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</si>
  <si>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</si>
  <si>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</si>
  <si>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</si>
  <si>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</si>
  <si>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</si>
  <si>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</si>
  <si>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</si>
  <si>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</si>
  <si>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</si>
  <si>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</si>
  <si>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</si>
  <si>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</si>
  <si>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</si>
  <si>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</si>
  <si>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</si>
  <si>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</si>
  <si>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</si>
  <si>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</si>
  <si>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</si>
  <si>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</si>
  <si>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</si>
  <si>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</si>
  <si>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</si>
  <si>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</si>
  <si>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</si>
  <si>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</si>
  <si>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</si>
  <si>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</si>
  <si>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</si>
  <si>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</si>
  <si>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</si>
  <si>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</si>
  <si>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</si>
  <si>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</si>
  <si>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</si>
  <si>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</si>
  <si>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</si>
  <si>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</si>
  <si>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</si>
  <si>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</si>
  <si>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</si>
  <si>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</si>
  <si>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</si>
  <si>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</si>
  <si>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</si>
  <si>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</si>
  <si>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</si>
  <si>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</si>
  <si>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</si>
  <si>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</si>
  <si>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</si>
  <si>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</si>
  <si>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</si>
  <si>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</si>
  <si>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</si>
  <si>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</si>
  <si>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</si>
  <si>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</si>
  <si>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</si>
  <si>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</si>
  <si>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</si>
  <si>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</si>
  <si>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</si>
  <si>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</si>
  <si>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</si>
  <si>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</si>
  <si>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</si>
  <si>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</si>
  <si>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</si>
  <si>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</si>
  <si>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</si>
  <si>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</si>
  <si>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</si>
  <si>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</si>
  <si>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</si>
  <si>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</si>
  <si>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</si>
  <si>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</si>
  <si>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</si>
  <si>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</si>
  <si>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</si>
  <si>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</si>
  <si>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</si>
  <si>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</si>
  <si>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</si>
  <si>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</si>
  <si>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</si>
  <si>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</si>
  <si>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</si>
  <si>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</si>
  <si>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</si>
  <si>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</si>
  <si>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</si>
  <si>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</si>
  <si>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</si>
  <si>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</si>
  <si>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</si>
  <si>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</si>
  <si>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</si>
  <si>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</si>
  <si>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</si>
  <si>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</si>
  <si>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</si>
  <si>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</si>
  <si>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</si>
  <si>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</si>
  <si>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</si>
  <si>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</si>
  <si>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</si>
  <si>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</si>
  <si>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</si>
  <si>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</si>
  <si>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</si>
  <si>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</si>
  <si>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</si>
  <si>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</si>
  <si>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</si>
  <si>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</si>
  <si>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</si>
  <si>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</si>
  <si>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</si>
  <si>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</si>
  <si>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</si>
  <si>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</si>
  <si>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</si>
  <si>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</si>
  <si>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</si>
  <si>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</si>
  <si>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</si>
  <si>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</si>
  <si>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</si>
  <si>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</si>
  <si>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</si>
  <si>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</si>
  <si>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</si>
  <si>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</si>
  <si>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</si>
  <si>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</si>
  <si>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</si>
  <si>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</si>
  <si>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</si>
  <si>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</si>
  <si>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</si>
  <si>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</si>
  <si>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</si>
  <si>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</si>
  <si>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</si>
  <si>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</si>
  <si>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</si>
  <si>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</si>
  <si>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</si>
  <si>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</si>
  <si>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</si>
  <si>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</si>
  <si>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</si>
  <si>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</si>
  <si>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</si>
  <si>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</si>
  <si>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</si>
  <si>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</si>
  <si>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</si>
  <si>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</si>
  <si>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</si>
  <si>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</si>
  <si>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</si>
  <si>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</si>
  <si>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</si>
  <si>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</si>
  <si>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</si>
  <si>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</si>
  <si>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</si>
  <si>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</si>
  <si>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</si>
  <si>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</si>
  <si>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</si>
  <si>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</si>
  <si>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</si>
  <si>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</si>
  <si>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</si>
  <si>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</si>
  <si>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</si>
  <si>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</si>
  <si>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</si>
  <si>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</si>
  <si>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</si>
  <si>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</si>
  <si>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</si>
  <si>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</si>
  <si>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</si>
  <si>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</si>
  <si>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</si>
  <si>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</si>
  <si>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</si>
  <si>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</si>
  <si>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</si>
  <si>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</si>
  <si>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</si>
  <si>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</si>
  <si>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</si>
  <si>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</si>
  <si>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</si>
  <si>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</si>
  <si>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</si>
  <si>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</si>
  <si>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</si>
  <si>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</si>
  <si>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</si>
  <si>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</si>
  <si>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</si>
  <si>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</si>
  <si>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</si>
  <si>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</si>
  <si>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</si>
  <si>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</si>
  <si>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</si>
  <si>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</si>
  <si>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</si>
  <si>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</si>
  <si>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</si>
  <si>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</si>
  <si>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</si>
  <si>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</si>
  <si>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</si>
  <si>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</si>
  <si>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</si>
  <si>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</si>
  <si>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</si>
  <si>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</si>
  <si>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</si>
  <si>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</si>
  <si>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</si>
  <si>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</si>
  <si>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</si>
  <si>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</si>
  <si>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</si>
  <si>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</si>
  <si>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</si>
  <si>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</si>
  <si>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</si>
  <si>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</si>
  <si>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</si>
  <si>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</si>
  <si>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</si>
  <si>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</si>
  <si>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</si>
  <si>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</si>
  <si>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</si>
  <si>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</si>
  <si>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</si>
  <si>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</si>
  <si>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</si>
  <si>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</si>
  <si>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</si>
  <si>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</si>
  <si>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</si>
  <si>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</si>
  <si>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</si>
  <si>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</si>
  <si>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</si>
  <si>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</si>
  <si>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</si>
  <si>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</si>
  <si>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</si>
  <si>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</si>
  <si>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</si>
  <si>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</si>
  <si>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</si>
  <si>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</si>
  <si>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</si>
  <si>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</si>
  <si>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</si>
  <si>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</si>
  <si>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</si>
  <si>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</si>
  <si>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</si>
  <si>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</si>
  <si>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</si>
  <si>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</si>
  <si>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</si>
  <si>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</si>
  <si>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</si>
  <si>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</si>
  <si>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</si>
  <si>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</si>
  <si>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</si>
  <si>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</si>
  <si>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</si>
  <si>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</si>
  <si>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</si>
  <si>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</si>
  <si>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</si>
  <si>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</si>
  <si>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</si>
  <si>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</si>
  <si>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</si>
  <si>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</si>
  <si>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</si>
  <si>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</si>
  <si>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</si>
  <si>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</si>
  <si>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</si>
  <si>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</si>
  <si>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</si>
  <si>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</si>
  <si>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</si>
  <si>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</si>
  <si>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</si>
  <si>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</si>
  <si>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</si>
  <si>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</si>
  <si>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</si>
  <si>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</si>
  <si>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</si>
  <si>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</si>
  <si>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</si>
  <si>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</si>
  <si>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</si>
  <si>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</si>
  <si>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</si>
  <si>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</si>
  <si>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</si>
  <si>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</si>
  <si>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</si>
  <si>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</si>
  <si>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</si>
  <si>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</si>
  <si>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</si>
  <si>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</si>
  <si>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</si>
  <si>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</si>
  <si>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</si>
  <si>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</si>
  <si>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</si>
  <si>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</si>
  <si>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</si>
  <si>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</si>
  <si>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</si>
  <si>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</si>
  <si>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</si>
  <si>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</si>
  <si>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</si>
  <si>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</si>
  <si>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</si>
  <si>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</si>
  <si>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</si>
  <si>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</si>
  <si>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</si>
  <si>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</si>
  <si>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</si>
  <si>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</si>
  <si>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</si>
  <si>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</si>
  <si>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</si>
  <si>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</si>
  <si>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</si>
  <si>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</si>
  <si>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</si>
  <si>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</si>
  <si>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</si>
  <si>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</si>
  <si>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</si>
  <si>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</si>
  <si>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</si>
  <si>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</si>
  <si>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</si>
  <si>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</si>
  <si>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</si>
  <si>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</si>
  <si>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</si>
  <si>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</si>
  <si>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</si>
  <si>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</si>
  <si>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</si>
  <si>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</si>
  <si>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</si>
  <si>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</si>
  <si>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</si>
  <si>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</si>
  <si>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</si>
  <si>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</si>
  <si>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</si>
  <si>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</si>
  <si>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</si>
  <si>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</si>
  <si>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</si>
  <si>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</si>
  <si>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</si>
  <si>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</si>
  <si>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</si>
  <si>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</si>
  <si>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</si>
  <si>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</si>
  <si>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</si>
  <si>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</si>
  <si>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</si>
  <si>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</si>
  <si>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</si>
  <si>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</si>
  <si>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</si>
  <si>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</si>
  <si>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</si>
  <si>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</si>
  <si>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</si>
  <si>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</si>
  <si>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</si>
  <si>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</si>
  <si>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</si>
  <si>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</si>
  <si>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</si>
  <si>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</si>
  <si>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</si>
  <si>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</si>
  <si>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</si>
  <si>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</si>
  <si>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</si>
  <si>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</si>
  <si>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</si>
  <si>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</si>
  <si>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</si>
  <si>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</si>
  <si>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</si>
  <si>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</si>
  <si>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</si>
  <si>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</si>
  <si>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</si>
  <si>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</si>
  <si>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</si>
  <si>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</si>
  <si>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</si>
  <si>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</si>
  <si>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</si>
  <si>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</si>
  <si>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</si>
  <si>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</si>
  <si>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</si>
  <si>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</si>
  <si>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</si>
  <si>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</si>
  <si>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</si>
  <si>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</si>
  <si>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</si>
  <si>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</si>
  <si>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</si>
  <si>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</si>
  <si>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</si>
  <si>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</si>
  <si>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</si>
  <si>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</si>
  <si>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</si>
  <si>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</si>
  <si>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</si>
  <si>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</si>
  <si>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</si>
  <si>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</si>
  <si>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</si>
  <si>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</si>
  <si>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</si>
  <si>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</si>
  <si>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</si>
  <si>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</si>
  <si>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</si>
  <si>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</si>
  <si>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</si>
  <si>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</si>
  <si>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</si>
  <si>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</si>
  <si>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</si>
  <si>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</si>
  <si>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</si>
  <si>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</si>
  <si>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</si>
  <si>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</si>
  <si>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</si>
  <si>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</si>
  <si>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</si>
  <si>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</si>
  <si>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</si>
  <si>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</si>
  <si>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</si>
  <si>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</si>
  <si>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</si>
  <si>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</si>
  <si>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</si>
  <si>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</si>
  <si>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</si>
  <si>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</si>
  <si>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</si>
  <si>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</si>
  <si>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</si>
  <si>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</si>
  <si>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</si>
  <si>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</si>
  <si>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</si>
  <si>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</si>
  <si>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</si>
  <si>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</si>
  <si>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</si>
  <si>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</si>
  <si>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</si>
  <si>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</si>
  <si>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</si>
  <si>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</si>
  <si>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</si>
  <si>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</si>
  <si>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</si>
  <si>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</si>
  <si>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</si>
  <si>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</si>
  <si>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</si>
  <si>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</si>
  <si>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</si>
  <si>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</si>
  <si>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</si>
  <si>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</si>
  <si>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</si>
  <si>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</si>
  <si>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</si>
  <si>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</si>
  <si>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</si>
  <si>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</si>
  <si>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</si>
  <si>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</si>
  <si>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</si>
  <si>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</si>
  <si>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</si>
  <si>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</si>
  <si>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</si>
  <si>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</si>
  <si>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</si>
  <si>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</si>
  <si>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</si>
  <si>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</si>
  <si>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</si>
  <si>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</si>
  <si>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</si>
  <si>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</si>
  <si>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</si>
  <si>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</si>
  <si>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</si>
  <si>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</si>
  <si>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</si>
  <si>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</si>
  <si>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</si>
  <si>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</si>
  <si>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</si>
  <si>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</si>
  <si>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</si>
  <si>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</si>
  <si>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</si>
  <si>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</si>
  <si>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</si>
  <si>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</si>
  <si>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</si>
  <si>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</si>
  <si>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</si>
  <si>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</si>
  <si>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</si>
  <si>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</si>
  <si>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</si>
  <si>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</si>
  <si>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</si>
  <si>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</si>
  <si>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</si>
  <si>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</si>
  <si>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</si>
  <si>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</si>
  <si>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</si>
  <si>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</si>
  <si>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</si>
  <si>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</si>
  <si>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</si>
  <si>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</si>
  <si>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</si>
  <si>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</si>
  <si>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</si>
  <si>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</si>
  <si>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</si>
  <si>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</si>
  <si>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</si>
  <si>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</si>
  <si>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</si>
  <si>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</si>
  <si>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</si>
  <si>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</si>
  <si>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</si>
  <si>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</si>
  <si>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</si>
  <si>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</si>
  <si>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</si>
  <si>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</si>
  <si>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</si>
  <si>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</si>
  <si>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</si>
  <si>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</si>
  <si>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</si>
  <si>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</si>
  <si>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</si>
  <si>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</si>
  <si>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</si>
  <si>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</si>
  <si>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</si>
  <si>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</si>
  <si>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</si>
  <si>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</si>
  <si>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</si>
  <si>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</si>
  <si>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</si>
  <si>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</si>
  <si>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</si>
  <si>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</si>
  <si>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</si>
  <si>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</si>
  <si>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</si>
  <si>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</si>
  <si>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</si>
  <si>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</si>
  <si>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</si>
  <si>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</si>
  <si>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</si>
  <si>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</si>
  <si>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</si>
  <si>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</si>
  <si>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</si>
  <si>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</si>
  <si>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</si>
  <si>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</si>
  <si>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</si>
  <si>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</si>
  <si>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</si>
  <si>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</si>
  <si>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</si>
  <si>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</si>
  <si>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</si>
  <si>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</si>
  <si>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</si>
  <si>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</si>
  <si>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</si>
  <si>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</si>
  <si>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</si>
  <si>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</si>
  <si>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</si>
  <si>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</si>
  <si>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</si>
  <si>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</si>
  <si>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</si>
  <si>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</si>
  <si>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</si>
  <si>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</si>
  <si>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</si>
  <si>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</si>
  <si>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</si>
  <si>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</si>
  <si>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</si>
  <si>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</si>
  <si>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</si>
  <si>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</si>
  <si>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</si>
  <si>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</si>
  <si>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</si>
  <si>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</si>
  <si>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</si>
  <si>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</si>
  <si>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</si>
  <si>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</si>
  <si>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</si>
  <si>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</si>
  <si>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</si>
  <si>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</si>
  <si>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</si>
  <si>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</si>
  <si>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</si>
  <si>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</si>
  <si>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</si>
  <si>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</si>
  <si>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</si>
  <si>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</si>
  <si>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</si>
  <si>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</si>
  <si>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</si>
  <si>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</si>
  <si>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</si>
  <si>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</si>
  <si>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</si>
  <si>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</si>
  <si>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</si>
  <si>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</si>
  <si>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</si>
  <si>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</si>
  <si>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</si>
  <si>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</si>
  <si>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</si>
  <si>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</si>
  <si>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</si>
  <si>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</si>
  <si>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</si>
  <si>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</si>
  <si>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</si>
  <si>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</si>
  <si>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</si>
  <si>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</si>
  <si>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</si>
  <si>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</si>
  <si>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</si>
  <si>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</si>
  <si>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</si>
  <si>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</si>
  <si>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</si>
  <si>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</si>
  <si>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</si>
  <si>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</si>
  <si>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</si>
  <si>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</si>
  <si>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</si>
  <si>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</si>
  <si>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</si>
  <si>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</si>
  <si>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</si>
  <si>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</si>
  <si>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</si>
  <si>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</si>
  <si>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</si>
  <si>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</si>
  <si>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</si>
  <si>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</si>
  <si>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</si>
  <si>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</si>
  <si>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</si>
  <si>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</si>
  <si>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</si>
  <si>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</si>
  <si>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</si>
  <si>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</si>
  <si>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</si>
  <si>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</si>
  <si>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</si>
  <si>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</si>
  <si>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</si>
  <si>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</si>
  <si>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</si>
  <si>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</si>
  <si>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</si>
  <si>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</si>
  <si>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</si>
  <si>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</si>
  <si>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</si>
  <si>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</si>
  <si>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</si>
  <si>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</si>
  <si>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</si>
  <si>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</si>
  <si>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</si>
  <si>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</si>
  <si>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</si>
  <si>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</si>
  <si>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</si>
  <si>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</si>
  <si>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</si>
  <si>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</si>
  <si>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</si>
  <si>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</si>
  <si>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</si>
  <si>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</si>
  <si>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</si>
  <si>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</si>
  <si>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</si>
  <si>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</si>
  <si>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</si>
  <si>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</si>
  <si>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</si>
  <si>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</si>
  <si>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</si>
  <si>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</si>
  <si>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</si>
  <si>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</si>
  <si>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</si>
  <si>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</si>
  <si>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</si>
  <si>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</si>
  <si>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</si>
  <si>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</si>
  <si>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</si>
  <si>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</si>
  <si>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</si>
  <si>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</si>
  <si>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</si>
  <si>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</si>
  <si>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</si>
  <si>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</si>
  <si>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</si>
  <si>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</si>
  <si>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</si>
  <si>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</si>
  <si>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</si>
  <si>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</si>
  <si>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</si>
  <si>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</si>
  <si>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</si>
  <si>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</si>
  <si>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</si>
  <si>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</si>
  <si>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</si>
  <si>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</si>
  <si>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</si>
  <si>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</si>
  <si>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</si>
  <si>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</si>
  <si>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</si>
  <si>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</si>
  <si>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</si>
  <si>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</si>
  <si>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</si>
  <si>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</si>
  <si>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</si>
  <si>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</si>
  <si>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</si>
  <si>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</si>
  <si>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</si>
  <si>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</si>
  <si>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</si>
  <si>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</si>
  <si>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</si>
  <si>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</si>
  <si>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</si>
  <si>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</si>
  <si>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</si>
  <si>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</si>
  <si>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</si>
  <si>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</si>
  <si>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</si>
  <si>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</si>
  <si>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</si>
  <si>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</si>
  <si>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</si>
  <si>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</si>
  <si>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</si>
  <si>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</si>
  <si>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</si>
  <si>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</si>
  <si>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</si>
  <si>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</si>
  <si>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</si>
  <si>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</si>
  <si>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</si>
  <si>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</si>
  <si>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</si>
  <si>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</si>
  <si>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</si>
  <si>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</si>
  <si>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</si>
  <si>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</si>
  <si>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</si>
  <si>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</si>
  <si>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</si>
  <si>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</si>
  <si>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</si>
  <si>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</si>
  <si>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</si>
  <si>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</si>
  <si>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</si>
  <si>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</si>
  <si>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</si>
  <si>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</si>
  <si>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</si>
  <si>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</si>
  <si>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</si>
  <si>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</si>
  <si>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</si>
  <si>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</si>
  <si>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</si>
  <si>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</si>
  <si>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</si>
  <si>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</si>
  <si>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</si>
  <si>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</si>
  <si>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</si>
  <si>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</si>
  <si>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</si>
  <si>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</si>
  <si>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</si>
  <si>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</si>
  <si>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</si>
  <si>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</si>
  <si>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</si>
  <si>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</si>
  <si>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</si>
  <si>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</si>
  <si>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</si>
  <si>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</si>
  <si>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</si>
  <si>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</si>
  <si>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</si>
  <si>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</si>
  <si>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</si>
  <si>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</si>
  <si>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</si>
  <si>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</si>
  <si>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</si>
  <si>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</si>
  <si>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</si>
  <si>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</si>
  <si>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</si>
  <si>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</si>
  <si>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</si>
  <si>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</si>
  <si>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</si>
  <si>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</si>
  <si>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</si>
  <si>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</si>
  <si>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</si>
  <si>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</si>
  <si>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</si>
  <si>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</si>
  <si>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</si>
  <si>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</si>
  <si>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</si>
  <si>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</si>
  <si>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</si>
  <si>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</si>
  <si>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</si>
  <si>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</si>
  <si>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</si>
  <si>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</si>
  <si>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</si>
  <si>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</si>
  <si>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</si>
  <si>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</si>
  <si>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</si>
  <si>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</si>
  <si>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</si>
  <si>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</si>
  <si>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</si>
  <si>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</si>
  <si>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</si>
  <si>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</si>
  <si>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</si>
  <si>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</si>
  <si>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</si>
  <si>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</si>
  <si>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</si>
  <si>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</si>
  <si>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</si>
  <si>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</si>
  <si>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</si>
  <si>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</si>
  <si>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</si>
  <si>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</si>
  <si>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</si>
  <si>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</si>
  <si>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</si>
  <si>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</si>
  <si>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</si>
  <si>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</si>
  <si>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</si>
  <si>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</si>
  <si>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</si>
  <si>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</si>
  <si>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</si>
  <si>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</si>
  <si>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</si>
  <si>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</si>
  <si>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</si>
  <si>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</si>
  <si>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</si>
  <si>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</si>
  <si>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</si>
  <si>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</si>
  <si>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</si>
  <si>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</si>
  <si>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</si>
  <si>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</si>
  <si>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</si>
  <si>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</si>
  <si>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</si>
  <si>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</si>
  <si>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</si>
  <si>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</si>
  <si>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</si>
  <si>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</si>
  <si>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</si>
  <si>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</si>
  <si>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</si>
  <si>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</si>
  <si>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</si>
  <si>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</si>
  <si>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</si>
  <si>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</si>
  <si>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</si>
  <si>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</si>
  <si>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</si>
  <si>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</si>
  <si>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</si>
  <si>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</si>
  <si>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</si>
  <si>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</si>
  <si>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</si>
  <si>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</si>
  <si>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</si>
  <si>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</si>
  <si>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</si>
  <si>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</si>
  <si>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</si>
  <si>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</si>
  <si>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</si>
  <si>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</si>
  <si>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</si>
  <si>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</si>
  <si>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</si>
  <si>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</si>
  <si>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</si>
  <si>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</si>
  <si>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</si>
  <si>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</si>
  <si>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</si>
  <si>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</si>
  <si>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</si>
  <si>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</si>
  <si>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</si>
  <si>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</si>
  <si>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</si>
  <si>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</si>
  <si>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</si>
  <si>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</si>
  <si>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</si>
  <si>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</si>
  <si>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</si>
  <si>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</si>
  <si>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</si>
  <si>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</si>
  <si>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</si>
  <si>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</si>
  <si>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</si>
  <si>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</si>
  <si>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</si>
  <si>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</si>
  <si>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</si>
  <si>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</si>
  <si>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</si>
  <si>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</si>
  <si>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</si>
  <si>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</si>
  <si>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</si>
  <si>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</si>
  <si>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</si>
  <si>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</si>
  <si>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</si>
  <si>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</si>
  <si>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</si>
  <si>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</si>
  <si>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</si>
  <si>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</si>
  <si>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</si>
  <si>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</si>
  <si>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</si>
  <si>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</si>
  <si>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</si>
  <si>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</si>
  <si>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</si>
  <si>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</si>
  <si>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</si>
  <si>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</si>
  <si>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</si>
  <si>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</si>
  <si>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</si>
  <si>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</si>
  <si>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</si>
  <si>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</si>
  <si>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</si>
  <si>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</si>
  <si>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</si>
  <si>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</si>
  <si>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</si>
  <si>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</si>
  <si>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</si>
  <si>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</si>
  <si>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</si>
  <si>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</si>
  <si>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</si>
  <si>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</si>
  <si>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</si>
  <si>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</si>
  <si>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</si>
  <si>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</si>
  <si>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</si>
  <si>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</si>
  <si>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</si>
  <si>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</si>
  <si>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</si>
  <si>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</si>
  <si>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</si>
  <si>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</si>
  <si>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</si>
  <si>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</si>
  <si>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</si>
  <si>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</si>
  <si>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</si>
  <si>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</si>
  <si>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</si>
  <si>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</si>
  <si>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</si>
  <si>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</si>
  <si>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</si>
  <si>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</si>
  <si>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</si>
  <si>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</si>
  <si>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</si>
  <si>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</si>
  <si>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</si>
  <si>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</si>
  <si>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</si>
  <si>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</si>
  <si>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</si>
  <si>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</si>
  <si>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</si>
  <si>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</si>
  <si>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</si>
  <si>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</si>
  <si>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</si>
  <si>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</si>
  <si>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</si>
  <si>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</si>
  <si>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</si>
  <si>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</si>
  <si>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</si>
  <si>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</si>
  <si>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</si>
  <si>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</si>
  <si>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</si>
  <si>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</si>
  <si>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</si>
  <si>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</si>
  <si>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</si>
  <si>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</si>
  <si>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</si>
  <si>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</si>
  <si>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</si>
  <si>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</si>
  <si>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</si>
  <si>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</si>
  <si>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</si>
  <si>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</si>
  <si>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</si>
  <si>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</si>
  <si>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</si>
  <si>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</si>
  <si>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</si>
  <si>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</si>
  <si>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</si>
  <si>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</si>
  <si>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</si>
  <si>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</si>
  <si>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</si>
  <si>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</si>
  <si>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</si>
  <si>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</si>
  <si>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</si>
  <si>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</si>
  <si>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</si>
  <si>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</si>
  <si>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</si>
  <si>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</si>
  <si>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</si>
  <si>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</si>
  <si>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</si>
  <si>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</si>
  <si>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</si>
  <si>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</si>
  <si>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</si>
  <si>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</si>
  <si>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</si>
  <si>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</si>
  <si>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</si>
  <si>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</si>
  <si>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</si>
  <si>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</si>
  <si>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</si>
  <si>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</si>
  <si>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</si>
  <si>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</si>
  <si>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</si>
  <si>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</si>
  <si>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</si>
  <si>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</si>
  <si>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</si>
  <si>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</si>
  <si>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</si>
  <si>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</si>
  <si>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</si>
  <si>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</si>
  <si>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</si>
  <si>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</si>
  <si>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</si>
  <si>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</si>
  <si>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</si>
  <si>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</si>
  <si>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</si>
  <si>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</si>
  <si>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</si>
  <si>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</si>
  <si>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</si>
  <si>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</si>
  <si>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</si>
  <si>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</si>
  <si>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</si>
  <si>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</si>
  <si>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</si>
  <si>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</si>
  <si>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</si>
  <si>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</si>
  <si>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</si>
  <si>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</si>
  <si>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</si>
  <si>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</si>
  <si>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</si>
  <si>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</si>
  <si>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</si>
  <si>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</si>
  <si>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</si>
  <si>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</si>
  <si>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</si>
  <si>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</si>
  <si>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</si>
  <si>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</si>
  <si>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</si>
  <si>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</si>
  <si>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</si>
  <si>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</si>
  <si>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</si>
  <si>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</si>
  <si>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</si>
  <si>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</si>
  <si>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</si>
  <si>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</si>
  <si>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</si>
  <si>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</si>
  <si>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</si>
  <si>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</si>
  <si>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</si>
  <si>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</si>
  <si>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</si>
  <si>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</si>
  <si>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</si>
  <si>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</si>
  <si>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</si>
  <si>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</si>
  <si>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</si>
  <si>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</si>
  <si>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</si>
  <si>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</si>
  <si>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</si>
  <si>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</si>
  <si>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</si>
  <si>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</si>
  <si>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</si>
  <si>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</si>
  <si>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</si>
  <si>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</si>
  <si>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</si>
  <si>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</si>
  <si>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</si>
  <si>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</si>
  <si>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</si>
  <si>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</si>
  <si>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</si>
  <si>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</si>
  <si>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</si>
  <si>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</si>
  <si>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</si>
  <si>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</si>
  <si>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</si>
  <si>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</si>
  <si>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</si>
  <si>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</si>
  <si>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</si>
  <si>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</si>
  <si>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</si>
  <si>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</si>
  <si>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</si>
  <si>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</si>
  <si>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</si>
  <si>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</si>
  <si>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</si>
  <si>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</si>
  <si>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</si>
  <si>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</si>
  <si>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</si>
  <si>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</si>
  <si>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</si>
  <si>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</si>
  <si>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</si>
  <si>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</si>
  <si>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</si>
  <si>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</si>
  <si>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</si>
  <si>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</si>
  <si>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</si>
  <si>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</si>
  <si>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</si>
  <si>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</si>
  <si>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</si>
  <si>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</si>
  <si>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</si>
  <si>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</si>
  <si>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</si>
  <si>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</si>
  <si>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</si>
  <si>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</si>
  <si>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</si>
  <si>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</si>
  <si>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</si>
  <si>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</si>
  <si>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</si>
  <si>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</si>
  <si>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</si>
  <si>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</si>
  <si>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</si>
  <si>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</si>
  <si>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</si>
  <si>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</si>
  <si>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</si>
  <si>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</si>
  <si>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</si>
  <si>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</si>
  <si>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</si>
  <si>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</si>
  <si>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</si>
  <si>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</si>
  <si>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</si>
  <si>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</si>
  <si>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</si>
  <si>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</si>
  <si>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</si>
  <si>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</si>
  <si>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</si>
  <si>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</si>
  <si>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</si>
  <si>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</si>
  <si>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</si>
  <si>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</si>
  <si>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</si>
  <si>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</si>
  <si>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</si>
  <si>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</si>
  <si>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</si>
  <si>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</si>
  <si>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</si>
  <si>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</si>
  <si>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</si>
  <si>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</si>
  <si>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</si>
  <si>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</si>
  <si>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</si>
  <si>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</si>
  <si>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</si>
  <si>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</si>
  <si>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</si>
  <si>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</si>
  <si>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</si>
  <si>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</si>
  <si>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</si>
  <si>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</si>
  <si>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</si>
  <si>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</si>
  <si>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</si>
  <si>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</si>
  <si>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</si>
  <si>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</si>
  <si>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</si>
  <si>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</si>
  <si>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</si>
  <si>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</si>
  <si>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</si>
  <si>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</si>
  <si>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</si>
  <si>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</si>
  <si>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</si>
  <si>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</si>
  <si>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</si>
  <si>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</si>
  <si>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</si>
  <si>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</si>
  <si>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</si>
  <si>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</si>
  <si>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</si>
  <si>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</si>
  <si>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</si>
  <si>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</si>
  <si>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</si>
  <si>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</si>
  <si>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</si>
  <si>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</si>
  <si>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</si>
  <si>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</si>
  <si>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</si>
  <si>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</si>
  <si>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</si>
  <si>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</si>
  <si>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</si>
  <si>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</si>
  <si>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</si>
  <si>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</si>
  <si>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</si>
  <si>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</si>
  <si>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</si>
  <si>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</si>
  <si>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</si>
  <si>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</si>
  <si>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</si>
  <si>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</si>
  <si>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</si>
  <si>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</si>
  <si>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</si>
  <si>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</si>
  <si>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</si>
  <si>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</si>
  <si>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</si>
  <si>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</si>
  <si>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</si>
  <si>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</si>
  <si>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</si>
  <si>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</si>
  <si>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</si>
  <si>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</si>
  <si>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</si>
  <si>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</si>
  <si>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</si>
  <si>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</si>
  <si>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</si>
  <si>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</si>
  <si>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</si>
  <si>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</si>
  <si>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</si>
  <si>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</si>
  <si>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</si>
  <si>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</si>
  <si>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</si>
  <si>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</si>
  <si>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</si>
  <si>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</si>
  <si>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</si>
  <si>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</si>
  <si>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</si>
  <si>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</si>
  <si>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</si>
  <si>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</si>
  <si>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</si>
  <si>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</si>
  <si>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</si>
  <si>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</si>
  <si>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</si>
  <si>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</si>
  <si>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</si>
  <si>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</si>
  <si>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</si>
  <si>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</si>
  <si>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</si>
  <si>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</si>
  <si>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</si>
  <si>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</si>
  <si>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</si>
  <si>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</si>
  <si>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</si>
  <si>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</si>
  <si>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</si>
  <si>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</si>
  <si>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</si>
  <si>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</si>
  <si>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</si>
  <si>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</si>
  <si>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</si>
  <si>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</si>
  <si>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</si>
  <si>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</si>
  <si>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</si>
  <si>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</si>
  <si>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</si>
  <si>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</si>
  <si>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</si>
  <si>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</si>
  <si>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</si>
  <si>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</si>
  <si>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</si>
  <si>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</si>
  <si>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</si>
  <si>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</si>
  <si>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</si>
  <si>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</si>
  <si>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</si>
  <si>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</si>
  <si>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</si>
  <si>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</si>
  <si>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</si>
  <si>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</si>
  <si>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</si>
  <si>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</si>
  <si>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</si>
  <si>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</si>
  <si>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</si>
  <si>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</si>
  <si>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</si>
  <si>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</si>
  <si>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</si>
  <si>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</si>
  <si>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</si>
  <si>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</si>
  <si>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</si>
  <si>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</si>
  <si>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</si>
  <si>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</si>
  <si>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</si>
  <si>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</si>
  <si>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</si>
  <si>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</si>
  <si>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</si>
  <si>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</si>
  <si>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</si>
  <si>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</si>
  <si>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</si>
  <si>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</si>
  <si>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</si>
  <si>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</si>
  <si>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</si>
  <si>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</si>
  <si>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</si>
  <si>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</si>
  <si>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</si>
  <si>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</si>
  <si>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</si>
  <si>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</si>
  <si>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</si>
  <si>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</si>
  <si>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</si>
  <si>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</si>
  <si>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</si>
  <si>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</si>
  <si>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</si>
  <si>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</si>
  <si>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</si>
  <si>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</si>
  <si>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</si>
  <si>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</si>
  <si>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</si>
  <si>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</si>
  <si>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</si>
  <si>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</si>
  <si>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</si>
  <si>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</si>
  <si>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</si>
  <si>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</si>
  <si>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</si>
  <si>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</si>
  <si>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</si>
  <si>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</si>
  <si>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</si>
  <si>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</si>
  <si>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</si>
  <si>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</si>
  <si>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</si>
  <si>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</si>
  <si>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</si>
  <si>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</si>
  <si>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</si>
  <si>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</si>
  <si>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</si>
  <si>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</si>
  <si>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</si>
  <si>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</si>
  <si>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</si>
  <si>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</si>
  <si>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</si>
  <si>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</si>
  <si>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</si>
  <si>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</si>
  <si>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</si>
  <si>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</si>
  <si>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</si>
  <si>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</si>
  <si>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</si>
  <si>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</si>
  <si>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</si>
  <si>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</si>
  <si>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</si>
  <si>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</si>
  <si>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</si>
  <si>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</si>
  <si>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</si>
  <si>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</si>
  <si>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</si>
  <si>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</si>
  <si>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</si>
  <si>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</si>
  <si>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</si>
  <si>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</si>
  <si>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</si>
  <si>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</si>
  <si>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</si>
  <si>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</si>
  <si>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</si>
  <si>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</si>
  <si>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</si>
  <si>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</si>
  <si>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</si>
  <si>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</si>
  <si>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</si>
  <si>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</si>
  <si>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</si>
  <si>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</si>
  <si>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</si>
  <si>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</si>
  <si>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</si>
  <si>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</si>
  <si>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</si>
  <si>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</si>
  <si>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</si>
  <si>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</si>
  <si>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</si>
  <si>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</si>
  <si>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</si>
  <si>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</si>
  <si>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</si>
  <si>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</si>
  <si>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</si>
  <si>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</si>
  <si>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</si>
  <si>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</si>
  <si>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</si>
  <si>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</si>
  <si>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</si>
  <si>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</si>
  <si>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</si>
  <si>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</si>
  <si>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</si>
  <si>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</si>
  <si>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</si>
  <si>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</si>
  <si>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</si>
  <si>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</si>
  <si>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</si>
  <si>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</si>
  <si>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</si>
  <si>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</si>
  <si>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</si>
  <si>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</si>
  <si>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</si>
  <si>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</si>
  <si>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</si>
  <si>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</si>
  <si>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</si>
  <si>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</si>
  <si>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</si>
  <si>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</si>
  <si>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</si>
  <si>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</si>
  <si>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</si>
  <si>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</si>
  <si>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</si>
  <si>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</si>
  <si>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</si>
  <si>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</si>
  <si>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</si>
  <si>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</si>
  <si>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</si>
  <si>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</si>
  <si>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</si>
  <si>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</si>
  <si>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</si>
  <si>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</si>
  <si>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</si>
  <si>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</si>
  <si>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</si>
  <si>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</si>
  <si>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</si>
  <si>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</si>
  <si>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</si>
  <si>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</si>
  <si>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</si>
  <si>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</si>
  <si>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</si>
  <si>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</si>
  <si>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</si>
  <si>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</si>
  <si>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</si>
  <si>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</si>
  <si>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</si>
  <si>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</si>
  <si>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</si>
  <si>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</si>
  <si>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</si>
  <si>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</si>
  <si>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</si>
  <si>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</si>
  <si>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</si>
  <si>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</si>
  <si>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</si>
  <si>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</si>
  <si>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</si>
  <si>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</si>
  <si>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</si>
  <si>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</si>
  <si>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</si>
  <si>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</si>
  <si>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</si>
  <si>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</si>
  <si>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</si>
  <si>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</si>
  <si>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</si>
  <si>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</si>
  <si>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</si>
  <si>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</si>
  <si>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</si>
  <si>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</si>
  <si>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</si>
  <si>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</si>
  <si>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</si>
  <si>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</si>
  <si>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</si>
  <si>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</si>
  <si>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</si>
  <si>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</si>
  <si>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</si>
  <si>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</si>
  <si>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</si>
  <si>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</si>
  <si>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</si>
  <si>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</si>
  <si>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</si>
  <si>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</si>
  <si>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</si>
  <si>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</si>
  <si>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</si>
  <si>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</si>
  <si>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</si>
  <si>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</si>
  <si>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</si>
  <si>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</si>
  <si>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</si>
  <si>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</si>
  <si>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</si>
  <si>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</si>
  <si>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</si>
  <si>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</si>
  <si>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</si>
  <si>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</si>
  <si>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</si>
  <si>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</si>
  <si>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</si>
  <si>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</si>
  <si>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</si>
  <si>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</si>
  <si>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</si>
  <si>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</si>
  <si>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</si>
  <si>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</si>
  <si>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</si>
  <si>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</si>
  <si>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</si>
  <si>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</si>
  <si>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</si>
  <si>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</si>
  <si>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</si>
  <si>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</si>
  <si>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</si>
  <si>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</si>
  <si>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</si>
  <si>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</si>
  <si>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</si>
  <si>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</si>
  <si>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</si>
  <si>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</si>
  <si>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</si>
  <si>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</si>
  <si>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</si>
  <si>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</si>
  <si>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</si>
  <si>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</si>
  <si>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</si>
  <si>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</si>
  <si>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</si>
  <si>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</si>
  <si>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</si>
  <si>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</si>
  <si>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</si>
  <si>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</si>
  <si>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</si>
  <si>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</si>
  <si>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</si>
  <si>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</si>
  <si>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</si>
  <si>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</si>
  <si>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</si>
  <si>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</si>
  <si>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</si>
  <si>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</si>
  <si>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</si>
  <si>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</si>
  <si>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</si>
  <si>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</si>
  <si>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</si>
  <si>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</si>
  <si>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</si>
  <si>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</si>
  <si>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</si>
  <si>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</si>
  <si>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</si>
  <si>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</si>
  <si>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</si>
  <si>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</si>
  <si>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</si>
  <si>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</si>
  <si>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</si>
  <si>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</si>
  <si>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</si>
  <si>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</si>
  <si>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</si>
  <si>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</si>
  <si>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</si>
  <si>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</si>
  <si>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</si>
  <si>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</si>
  <si>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</si>
  <si>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</si>
  <si>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</si>
  <si>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</si>
  <si>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</si>
  <si>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</si>
  <si>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</si>
  <si>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</si>
  <si>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</si>
  <si>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</si>
  <si>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</si>
  <si>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</si>
  <si>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</si>
  <si>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</si>
  <si>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</si>
  <si>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</si>
  <si>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</si>
  <si>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</si>
  <si>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</si>
  <si>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</si>
  <si>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</si>
  <si>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</si>
  <si>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</si>
  <si>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</si>
  <si>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</si>
  <si>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</si>
  <si>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</si>
  <si>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</si>
  <si>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</si>
  <si>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</si>
  <si>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</si>
  <si>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</si>
  <si>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</si>
  <si>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</si>
  <si>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</si>
  <si>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</si>
  <si>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</si>
  <si>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</si>
  <si>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</si>
  <si>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</si>
  <si>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</si>
  <si>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</si>
  <si>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</si>
  <si>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</si>
  <si>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</si>
  <si>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</si>
  <si>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</si>
  <si>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</si>
  <si>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</si>
  <si>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</si>
  <si>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</si>
  <si>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</si>
  <si>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</si>
  <si>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</si>
  <si>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</si>
  <si>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</si>
  <si>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</si>
  <si>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</si>
  <si>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</si>
  <si>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</si>
  <si>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</si>
  <si>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</si>
  <si>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</si>
  <si>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</si>
  <si>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</si>
  <si>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</si>
  <si>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</si>
  <si>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</si>
  <si>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</si>
  <si>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</si>
  <si>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</si>
  <si>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</si>
  <si>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</si>
  <si>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</si>
  <si>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</si>
  <si>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</si>
  <si>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</si>
  <si>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</si>
  <si>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</si>
  <si>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</si>
  <si>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</si>
  <si>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</si>
  <si>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</si>
  <si>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</si>
  <si>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</si>
  <si>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</si>
  <si>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</si>
  <si>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</si>
  <si>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</si>
  <si>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</si>
  <si>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</si>
  <si>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</si>
  <si>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</si>
  <si>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</si>
  <si>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</si>
  <si>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</si>
  <si>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</si>
  <si>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</si>
  <si>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</si>
  <si>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</si>
  <si>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</si>
  <si>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</si>
  <si>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</si>
  <si>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</si>
  <si>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</si>
  <si>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</si>
  <si>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</si>
  <si>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</si>
  <si>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</si>
  <si>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</si>
  <si>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</si>
  <si>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</si>
  <si>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</si>
  <si>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</si>
  <si>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</si>
  <si>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</si>
  <si>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</si>
  <si>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</si>
  <si>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</si>
  <si>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</si>
  <si>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</si>
  <si>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</si>
  <si>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</si>
  <si>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</si>
  <si>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</si>
  <si>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</si>
  <si>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</si>
  <si>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</si>
  <si>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</si>
  <si>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</si>
  <si>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</si>
  <si>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</si>
  <si>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</si>
  <si>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</si>
  <si>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</si>
  <si>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</si>
  <si>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</si>
  <si>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</si>
  <si>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</si>
  <si>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</si>
  <si>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</si>
  <si>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</si>
  <si>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</si>
  <si>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</si>
  <si>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</si>
  <si>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</si>
  <si>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</si>
  <si>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</si>
  <si>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</si>
  <si>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</si>
  <si>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</si>
  <si>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</si>
  <si>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</si>
  <si>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</si>
  <si>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</si>
  <si>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</si>
  <si>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</si>
  <si>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</si>
  <si>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</si>
  <si>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</si>
  <si>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</si>
  <si>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</si>
  <si>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</si>
  <si>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</si>
  <si>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</si>
  <si>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</si>
  <si>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</si>
  <si>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</si>
  <si>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</si>
  <si>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</si>
  <si>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</si>
  <si>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</si>
  <si>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</si>
  <si>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</si>
  <si>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</si>
  <si>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</si>
  <si>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</si>
  <si>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</si>
  <si>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</si>
  <si>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</si>
  <si>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</si>
  <si>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</si>
  <si>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</si>
  <si>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</si>
  <si>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</si>
  <si>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</si>
  <si>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</si>
  <si>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</si>
  <si>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</si>
  <si>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</si>
  <si>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</si>
  <si>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</si>
  <si>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</si>
  <si>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</si>
  <si>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</si>
  <si>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</si>
  <si>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</si>
  <si>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</si>
  <si>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</si>
  <si>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</si>
  <si>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</si>
  <si>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</si>
  <si>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</si>
  <si>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</si>
  <si>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</si>
  <si>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</si>
  <si>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</si>
  <si>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</si>
  <si>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</si>
  <si>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</si>
  <si>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</si>
  <si>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</si>
  <si>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</si>
  <si>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</si>
  <si>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</si>
  <si>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</si>
  <si>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</si>
  <si>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</si>
  <si>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</si>
  <si>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</si>
  <si>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</si>
  <si>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</si>
  <si>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</si>
  <si>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</si>
  <si>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</si>
  <si>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</si>
  <si>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</si>
  <si>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</si>
  <si>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</si>
  <si>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</si>
  <si>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</si>
  <si>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</si>
  <si>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</si>
  <si>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</si>
  <si>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</si>
  <si>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</si>
  <si>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</si>
  <si>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</si>
  <si>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</si>
  <si>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</si>
  <si>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</si>
  <si>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</si>
  <si>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</si>
  <si>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</si>
  <si>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</si>
  <si>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</si>
  <si>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</si>
  <si>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</si>
  <si>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</si>
  <si>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</si>
  <si>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</si>
  <si>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</si>
  <si>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</si>
  <si>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</si>
  <si>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</si>
  <si>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</si>
  <si>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</si>
  <si>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</si>
  <si>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</si>
  <si>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</si>
  <si>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</si>
  <si>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</si>
  <si>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</si>
  <si>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</si>
  <si>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</si>
  <si>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</si>
  <si>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</si>
  <si>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</si>
  <si>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</si>
  <si>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</si>
  <si>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</si>
  <si>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</si>
  <si>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</si>
  <si>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</si>
  <si>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</si>
  <si>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</si>
  <si>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</si>
  <si>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</si>
  <si>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</si>
  <si>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</si>
  <si>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</si>
  <si>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</si>
  <si>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</si>
  <si>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</si>
  <si>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</si>
  <si>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</si>
  <si>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</si>
  <si>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</si>
  <si>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</si>
  <si>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</si>
  <si>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</si>
  <si>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</si>
  <si>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</si>
  <si>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</si>
  <si>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</si>
  <si>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</si>
  <si>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</si>
  <si>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</si>
  <si>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</si>
  <si>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</si>
  <si>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</si>
  <si>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</si>
  <si>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</si>
  <si>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</si>
  <si>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</si>
  <si>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</si>
  <si>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</si>
  <si>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</si>
  <si>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</si>
  <si>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</si>
  <si>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</si>
  <si>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</si>
  <si>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</si>
  <si>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</si>
  <si>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</si>
  <si>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</si>
  <si>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</si>
  <si>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</si>
  <si>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</si>
  <si>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</si>
  <si>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</si>
  <si>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</si>
  <si>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</si>
  <si>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</si>
  <si>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</si>
  <si>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</si>
  <si>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</si>
  <si>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</si>
  <si>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</si>
  <si>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</si>
  <si>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</si>
  <si>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</si>
  <si>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</si>
  <si>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</si>
  <si>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</si>
  <si>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</si>
  <si>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</si>
  <si>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</si>
  <si>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</si>
  <si>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</si>
  <si>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</si>
  <si>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</si>
  <si>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</si>
  <si>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</si>
  <si>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</si>
  <si>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</si>
  <si>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</si>
  <si>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</si>
  <si>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</si>
  <si>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</si>
  <si>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</si>
  <si>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</si>
  <si>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</si>
  <si>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</si>
  <si>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</si>
  <si>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</si>
  <si>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</si>
  <si>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</si>
  <si>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</si>
  <si>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</si>
  <si>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</si>
  <si>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</si>
  <si>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</si>
  <si>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</si>
  <si>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</si>
  <si>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</si>
  <si>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</si>
  <si>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</si>
  <si>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</si>
  <si>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</si>
  <si>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</si>
  <si>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</si>
  <si>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</si>
  <si>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</si>
  <si>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</si>
  <si>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</si>
  <si>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</si>
  <si>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</si>
  <si>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</si>
  <si>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</si>
  <si>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</si>
  <si>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</si>
  <si>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</si>
  <si>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</si>
  <si>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</si>
  <si>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</si>
  <si>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</si>
  <si>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</si>
  <si>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</si>
  <si>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</si>
  <si>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</si>
  <si>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</si>
  <si>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</si>
  <si>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</si>
  <si>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</si>
  <si>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</si>
  <si>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</si>
  <si>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</si>
  <si>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</si>
  <si>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</si>
  <si>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</si>
  <si>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</si>
  <si>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</si>
  <si>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</si>
  <si>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</si>
  <si>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</si>
  <si>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</si>
  <si>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</si>
  <si>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</si>
  <si>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</si>
  <si>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</si>
  <si>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</si>
  <si>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</si>
  <si>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</si>
  <si>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</si>
  <si>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</si>
  <si>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</si>
  <si>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</si>
  <si>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</si>
  <si>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</si>
  <si>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</si>
  <si>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</si>
  <si>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</si>
  <si>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</si>
  <si>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</si>
  <si>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</si>
  <si>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</si>
  <si>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</si>
  <si>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</si>
  <si>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</si>
  <si>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</si>
  <si>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</si>
  <si>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</si>
  <si>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</si>
  <si>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</si>
  <si>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</si>
  <si>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</si>
  <si>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</si>
  <si>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</si>
  <si>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</si>
  <si>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</si>
  <si>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</si>
  <si>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</si>
  <si>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</si>
  <si>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</si>
  <si>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</si>
  <si>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</si>
  <si>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</si>
  <si>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</si>
  <si>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</si>
  <si>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</si>
  <si>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</si>
  <si>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</si>
  <si>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</si>
  <si>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</si>
  <si>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</si>
  <si>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</si>
  <si>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</si>
  <si>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</si>
  <si>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</si>
  <si>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</si>
  <si>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</si>
  <si>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</si>
  <si>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</si>
  <si>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</si>
  <si>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</si>
  <si>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</si>
  <si>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</si>
  <si>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</si>
  <si>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</si>
  <si>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</si>
  <si>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</si>
  <si>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</si>
  <si>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</si>
  <si>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</si>
  <si>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</si>
  <si>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</si>
  <si>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</si>
  <si>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</si>
  <si>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</si>
  <si>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</si>
  <si>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</si>
  <si>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</si>
  <si>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</si>
  <si>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</si>
  <si>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</si>
  <si>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</si>
  <si>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</si>
  <si>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</si>
  <si>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</si>
  <si>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</si>
  <si>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</si>
  <si>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</si>
  <si>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</si>
  <si>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</si>
  <si>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</si>
  <si>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</si>
  <si>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</si>
  <si>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</si>
  <si>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</si>
  <si>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</si>
  <si>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</si>
  <si>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</si>
  <si>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</si>
  <si>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</si>
  <si>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</si>
  <si>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</si>
  <si>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</si>
  <si>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</si>
  <si>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</si>
  <si>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</si>
  <si>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</si>
  <si>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</si>
  <si>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</si>
  <si>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</si>
  <si>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</si>
  <si>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</si>
  <si>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</si>
  <si>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</si>
  <si>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</si>
  <si>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</si>
  <si>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</si>
  <si>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</si>
  <si>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</si>
  <si>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</si>
  <si>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</si>
  <si>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</si>
  <si>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</si>
  <si>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</si>
  <si>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</si>
  <si>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</si>
  <si>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</si>
  <si>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</si>
  <si>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</si>
  <si>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</si>
  <si>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</si>
  <si>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</si>
  <si>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</si>
  <si>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</si>
  <si>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</si>
  <si>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</si>
  <si>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</si>
  <si>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</si>
  <si>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</si>
  <si>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</si>
  <si>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</si>
  <si>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</si>
  <si>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</si>
  <si>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</si>
  <si>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</si>
  <si>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</si>
  <si>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</si>
  <si>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</si>
  <si>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</si>
  <si>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</si>
  <si>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</si>
  <si>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</si>
  <si>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</si>
  <si>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</si>
  <si>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</si>
  <si>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</si>
  <si>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</si>
  <si>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</si>
  <si>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</si>
  <si>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</si>
  <si>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</si>
  <si>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</si>
  <si>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</si>
  <si>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</si>
  <si>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</si>
  <si>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</si>
  <si>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</si>
  <si>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</si>
  <si>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</si>
  <si>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</si>
  <si>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</si>
  <si>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</si>
  <si>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</si>
  <si>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</si>
  <si>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</si>
  <si>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</si>
  <si>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</si>
  <si>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</si>
  <si>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</si>
  <si>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</si>
  <si>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</si>
  <si>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</si>
  <si>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</si>
  <si>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</si>
  <si>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</si>
  <si>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</si>
  <si>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</si>
  <si>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</si>
  <si>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</si>
  <si>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</si>
  <si>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</si>
  <si>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</si>
  <si>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</si>
  <si>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</si>
  <si>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</si>
  <si>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</si>
  <si>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</si>
  <si>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</si>
  <si>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</si>
  <si>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</si>
  <si>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</si>
  <si>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</si>
  <si>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</si>
  <si>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</si>
  <si>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</si>
  <si>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</si>
  <si>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</si>
  <si>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</si>
  <si>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</si>
  <si>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</si>
  <si>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</si>
  <si>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</si>
  <si>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</si>
  <si>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</si>
  <si>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</si>
  <si>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</si>
  <si>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</si>
  <si>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</si>
  <si>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</si>
  <si>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</si>
  <si>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</si>
  <si>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</si>
  <si>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</si>
  <si>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</si>
  <si>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</si>
  <si>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</si>
  <si>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</si>
  <si>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</si>
  <si>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</si>
  <si>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</si>
  <si>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</si>
  <si>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</si>
  <si>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</si>
  <si>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</si>
  <si>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</si>
  <si>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</si>
  <si>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</si>
  <si>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</si>
  <si>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</si>
  <si>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</si>
  <si>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</si>
  <si>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</si>
  <si>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</si>
  <si>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</si>
  <si>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</si>
  <si>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</si>
  <si>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</si>
  <si>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</si>
  <si>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</si>
  <si>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</si>
  <si>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</si>
  <si>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</si>
  <si>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</si>
  <si>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</si>
  <si>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</si>
  <si>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</si>
  <si>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</si>
  <si>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</si>
  <si>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</si>
  <si>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</si>
  <si>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</si>
  <si>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</si>
  <si>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</si>
  <si>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</si>
  <si>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</si>
  <si>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</si>
  <si>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</si>
  <si>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</si>
  <si>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</si>
  <si>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</si>
  <si>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</si>
  <si>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</si>
  <si>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</si>
  <si>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</si>
  <si>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</si>
  <si>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</si>
  <si>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</si>
  <si>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</si>
  <si>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</si>
  <si>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</si>
  <si>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</si>
  <si>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</si>
  <si>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</si>
  <si>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</si>
  <si>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</si>
  <si>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</si>
  <si>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</si>
  <si>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</si>
  <si>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</si>
  <si>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</si>
  <si>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</si>
  <si>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</si>
  <si>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</si>
  <si>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</si>
  <si>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</si>
  <si>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</si>
  <si>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</si>
  <si>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</si>
  <si>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</si>
  <si>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</si>
  <si>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</si>
  <si>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</si>
  <si>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</si>
  <si>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</si>
  <si>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</si>
  <si>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</si>
  <si>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</si>
  <si>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</si>
  <si>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</si>
  <si>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</si>
  <si>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</si>
  <si>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</si>
  <si>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</si>
  <si>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</si>
  <si>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</si>
  <si>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</si>
  <si>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</si>
  <si>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</si>
  <si>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</si>
  <si>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</si>
  <si>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</si>
  <si>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</si>
  <si>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</si>
  <si>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</si>
  <si>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</si>
  <si>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</si>
  <si>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</si>
  <si>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</si>
  <si>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</si>
  <si>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</si>
  <si>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</si>
  <si>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</si>
  <si>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</si>
  <si>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</si>
  <si>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</si>
  <si>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</si>
  <si>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</si>
  <si>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</si>
  <si>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</si>
  <si>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</si>
  <si>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</si>
  <si>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</si>
  <si>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</si>
  <si>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</si>
  <si>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</si>
  <si>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</si>
  <si>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</si>
  <si>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</si>
  <si>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</si>
  <si>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</si>
  <si>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</si>
  <si>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</si>
  <si>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</si>
  <si>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</si>
  <si>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</si>
  <si>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</si>
  <si>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</si>
  <si>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</si>
  <si>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</si>
  <si>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</si>
  <si>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</si>
  <si>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</si>
  <si>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</si>
  <si>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</si>
  <si>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</si>
  <si>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</si>
  <si>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</si>
  <si>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</si>
  <si>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</si>
  <si>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</si>
  <si>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</si>
  <si>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</si>
  <si>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</si>
  <si>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</si>
  <si>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</si>
  <si>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</si>
  <si>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</si>
  <si>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</si>
  <si>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</si>
  <si>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</si>
  <si>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</si>
  <si>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</si>
  <si>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</si>
  <si>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</si>
  <si>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</si>
  <si>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</si>
  <si>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</si>
  <si>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</si>
  <si>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</si>
  <si>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</si>
  <si>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</si>
  <si>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</si>
  <si>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</si>
  <si>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</si>
  <si>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</si>
  <si>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</si>
  <si>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</si>
  <si>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</si>
  <si>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</si>
  <si>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</si>
  <si>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</si>
  <si>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</si>
  <si>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</si>
  <si>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</si>
  <si>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</si>
  <si>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</si>
  <si>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</si>
  <si>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</si>
  <si>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</si>
  <si>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</si>
  <si>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</si>
  <si>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</si>
  <si>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</si>
  <si>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</si>
  <si>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</si>
  <si>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</si>
  <si>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</si>
  <si>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</si>
  <si>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</si>
  <si>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</si>
  <si>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</si>
  <si>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</si>
  <si>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</si>
  <si>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</si>
  <si>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</si>
  <si>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</si>
  <si>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</si>
  <si>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</si>
  <si>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</si>
  <si>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</si>
  <si>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</si>
  <si>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</si>
  <si>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</si>
  <si>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</si>
  <si>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</si>
  <si>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</si>
  <si>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</si>
  <si>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</si>
  <si>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</si>
  <si>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</si>
  <si>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</si>
  <si>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</si>
  <si>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</si>
  <si>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</si>
  <si>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</si>
  <si>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</si>
  <si>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</si>
  <si>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</si>
  <si>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</si>
  <si>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</si>
  <si>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</si>
  <si>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</si>
  <si>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</si>
  <si>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</si>
  <si>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</si>
  <si>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</si>
  <si>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</si>
  <si>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</si>
  <si>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</si>
  <si>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</si>
  <si>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</si>
  <si>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</si>
  <si>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</si>
  <si>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</si>
  <si>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</si>
  <si>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</si>
  <si>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</si>
  <si>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</si>
  <si>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</si>
  <si>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</si>
  <si>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</si>
  <si>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</si>
  <si>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</si>
  <si>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</si>
  <si>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</si>
  <si>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</si>
  <si>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</si>
  <si>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</si>
  <si>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</si>
  <si>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</si>
  <si>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</si>
  <si>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</si>
  <si>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</si>
  <si>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</si>
  <si>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</si>
  <si>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</si>
  <si>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</si>
  <si>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</si>
  <si>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</si>
  <si>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</si>
  <si>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</si>
  <si>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</si>
  <si>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</si>
  <si>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</si>
  <si>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</si>
  <si>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</si>
  <si>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</si>
  <si>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</si>
  <si>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</si>
  <si>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</si>
  <si>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</si>
  <si>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</si>
  <si>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</si>
  <si>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</si>
  <si>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</si>
  <si>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</si>
  <si>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</si>
  <si>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</si>
  <si>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</si>
  <si>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</si>
  <si>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</si>
  <si>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</si>
  <si>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</si>
  <si>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</si>
  <si>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</si>
  <si>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</si>
  <si>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</si>
  <si>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</si>
  <si>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</si>
  <si>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</si>
  <si>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</si>
  <si>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</si>
  <si>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</si>
  <si>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</si>
  <si>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</si>
  <si>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</si>
  <si>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</si>
  <si>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</si>
  <si>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</si>
  <si>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</si>
  <si>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</si>
  <si>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</si>
  <si>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</si>
  <si>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</si>
  <si>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</si>
  <si>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</si>
  <si>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</si>
  <si>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</si>
  <si>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</si>
  <si>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</si>
  <si>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</si>
  <si>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</si>
  <si>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</si>
  <si>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</si>
  <si>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</si>
  <si>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</si>
  <si>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</si>
  <si>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</si>
  <si>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</si>
  <si>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</si>
  <si>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</si>
  <si>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</si>
  <si>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</si>
  <si>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</si>
  <si>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</si>
  <si>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</si>
  <si>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</si>
  <si>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</si>
  <si>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</si>
  <si>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</si>
  <si>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</si>
  <si>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</si>
  <si>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</si>
  <si>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</si>
  <si>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</si>
  <si>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</si>
  <si>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</si>
  <si>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</si>
  <si>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</si>
  <si>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</si>
  <si>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</si>
  <si>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</si>
  <si>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</si>
  <si>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</si>
  <si>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</si>
  <si>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</si>
  <si>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</si>
  <si>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</si>
  <si>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</si>
  <si>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</si>
  <si>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</si>
  <si>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</si>
  <si>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</si>
  <si>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</si>
  <si>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</si>
  <si>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</si>
  <si>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</si>
  <si>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</si>
  <si>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</si>
  <si>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</si>
  <si>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</si>
  <si>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</si>
  <si>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</si>
  <si>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</si>
  <si>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</si>
  <si>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</si>
  <si>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</si>
  <si>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</si>
  <si>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</si>
  <si>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</si>
  <si>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</si>
  <si>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</si>
  <si>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</si>
  <si>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</si>
  <si>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</si>
  <si>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</si>
  <si>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</si>
  <si>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</si>
  <si>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</si>
  <si>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</si>
  <si>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</si>
  <si>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</si>
  <si>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</si>
  <si>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</si>
  <si>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</si>
  <si>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</si>
  <si>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</si>
  <si>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</si>
  <si>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</si>
  <si>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</si>
  <si>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</si>
  <si>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</si>
  <si>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</si>
  <si>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</si>
  <si>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</si>
  <si>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</si>
  <si>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</si>
  <si>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</si>
  <si>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</si>
  <si>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</si>
  <si>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</si>
  <si>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</si>
  <si>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</si>
  <si>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</si>
  <si>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</si>
  <si>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</si>
  <si>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</si>
  <si>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</si>
  <si>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</si>
  <si>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</si>
  <si>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</si>
  <si>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</si>
  <si>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</si>
  <si>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</si>
  <si>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</si>
  <si>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</si>
  <si>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</si>
  <si>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</si>
  <si>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</si>
  <si>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</si>
  <si>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</si>
  <si>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</si>
  <si>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</si>
  <si>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</si>
  <si>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</si>
  <si>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</si>
  <si>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</si>
  <si>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</si>
  <si>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</si>
  <si>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</si>
  <si>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</si>
  <si>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</si>
  <si>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</si>
  <si>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</si>
  <si>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</si>
  <si>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</si>
  <si>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</si>
  <si>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</si>
  <si>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</si>
  <si>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</si>
  <si>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</si>
  <si>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</si>
  <si>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</si>
  <si>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</si>
  <si>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</si>
  <si>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</si>
  <si>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</si>
  <si>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</si>
  <si>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</si>
  <si>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</si>
  <si>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</si>
  <si>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</si>
  <si>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</si>
  <si>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</si>
  <si>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</si>
  <si>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</si>
  <si>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</si>
  <si>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</si>
  <si>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</si>
  <si>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</si>
  <si>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</si>
  <si>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</si>
  <si>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</si>
  <si>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</si>
  <si>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</si>
  <si>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</si>
  <si>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</si>
  <si>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</si>
  <si>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</si>
  <si>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</si>
  <si>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</si>
  <si>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</si>
  <si>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</si>
  <si>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</si>
  <si>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</si>
  <si>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</si>
  <si>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</si>
  <si>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</si>
  <si>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</si>
  <si>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</si>
  <si>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</si>
  <si>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</si>
  <si>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</si>
  <si>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</si>
  <si>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</si>
  <si>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</si>
  <si>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</si>
  <si>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</si>
  <si>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</si>
  <si>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</si>
  <si>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</si>
  <si>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</si>
  <si>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</si>
  <si>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</si>
  <si>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</si>
  <si>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</si>
  <si>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</si>
  <si>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</si>
  <si>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</si>
  <si>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</si>
  <si>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</si>
  <si>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</si>
  <si>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</si>
  <si>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</si>
  <si>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</si>
  <si>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</si>
  <si>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</si>
  <si>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</si>
  <si>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</si>
  <si>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</si>
  <si>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</si>
  <si>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</si>
  <si>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</si>
  <si>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</si>
  <si>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</si>
  <si>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</si>
  <si>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</si>
  <si>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</si>
  <si>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</si>
  <si>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</si>
  <si>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</si>
  <si>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</si>
  <si>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</si>
  <si>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</si>
  <si>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</si>
  <si>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</si>
  <si>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</si>
  <si>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</si>
  <si>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</si>
  <si>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</si>
  <si>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</si>
  <si>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</si>
  <si>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</si>
  <si>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</si>
  <si>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</si>
  <si>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</si>
  <si>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</si>
  <si>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</si>
  <si>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</si>
  <si>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</si>
  <si>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</si>
  <si>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</si>
  <si>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</si>
  <si>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</si>
  <si>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</si>
  <si>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</si>
  <si>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</si>
  <si>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</si>
  <si>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</si>
  <si>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</si>
  <si>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</si>
  <si>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</si>
  <si>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</si>
  <si>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</si>
  <si>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</si>
  <si>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</si>
  <si>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</si>
  <si>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</si>
  <si>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</si>
  <si>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</si>
  <si>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</si>
  <si>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</si>
  <si>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</si>
  <si>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</si>
  <si>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</si>
  <si>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</si>
  <si>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</si>
  <si>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</si>
  <si>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</si>
  <si>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</si>
  <si>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</si>
  <si>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</si>
  <si>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</si>
  <si>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</si>
  <si>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</si>
  <si>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</si>
  <si>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</si>
  <si>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</si>
  <si>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</si>
  <si>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</si>
  <si>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</si>
  <si>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</si>
  <si>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</si>
  <si>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</si>
  <si>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</si>
  <si>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</si>
  <si>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</si>
  <si>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</si>
  <si>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</si>
  <si>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</si>
  <si>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</si>
  <si>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</si>
  <si>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</si>
  <si>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</si>
  <si>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</si>
  <si>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</si>
  <si>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</si>
  <si>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</si>
  <si>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</si>
  <si>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</si>
  <si>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</si>
  <si>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</si>
  <si>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</si>
  <si>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</si>
  <si>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</si>
  <si>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</si>
  <si>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</si>
  <si>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</si>
  <si>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</si>
  <si>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</si>
  <si>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</si>
  <si>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</si>
  <si>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</si>
  <si>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</si>
  <si>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</si>
  <si>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</si>
  <si>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</si>
  <si>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</si>
  <si>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</si>
  <si>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</si>
  <si>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</si>
  <si>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</si>
  <si>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</si>
  <si>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</si>
  <si>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</si>
  <si>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</si>
  <si>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</si>
  <si>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</si>
  <si>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</si>
  <si>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</si>
  <si>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</si>
  <si>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</si>
  <si>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</si>
  <si>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</si>
  <si>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</si>
  <si>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</si>
  <si>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</si>
  <si>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</si>
  <si>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</si>
  <si>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</si>
  <si>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</si>
  <si>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</si>
  <si>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</si>
  <si>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</si>
  <si>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</si>
  <si>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</si>
  <si>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</si>
  <si>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</si>
  <si>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</si>
  <si>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</si>
  <si>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</si>
  <si>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</si>
  <si>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</si>
  <si>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</si>
  <si>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</si>
  <si>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</si>
  <si>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</si>
  <si>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</si>
  <si>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</si>
  <si>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</si>
  <si>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</si>
  <si>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</si>
  <si>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</si>
  <si>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</si>
  <si>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</si>
  <si>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</si>
  <si>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</si>
  <si>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</si>
  <si>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</si>
  <si>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</si>
  <si>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</si>
  <si>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</si>
  <si>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</si>
  <si>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</si>
  <si>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</si>
  <si>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</si>
  <si>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</si>
  <si>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</si>
  <si>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</si>
  <si>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</si>
  <si>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</si>
  <si>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</si>
  <si>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</si>
  <si>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</si>
  <si>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</si>
  <si>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</si>
  <si>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</si>
  <si>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</si>
  <si>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</si>
  <si>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</si>
  <si>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</si>
  <si>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</si>
  <si>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</si>
  <si>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</si>
  <si>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</si>
  <si>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</si>
  <si>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</si>
  <si>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</si>
  <si>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</si>
  <si>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</si>
  <si>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</si>
  <si>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</si>
  <si>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</si>
  <si>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</si>
  <si>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</si>
  <si>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</si>
  <si>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</si>
  <si>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</si>
  <si>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</si>
  <si>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</si>
  <si>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</si>
  <si>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</si>
  <si>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</si>
  <si>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</si>
  <si>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</si>
  <si>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</si>
  <si>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</si>
  <si>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</si>
  <si>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</si>
  <si>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</si>
  <si>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</si>
  <si>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</si>
  <si>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</si>
  <si>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</si>
  <si>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</si>
  <si>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</si>
  <si>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</si>
  <si>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</si>
  <si>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</si>
  <si>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</si>
  <si>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</si>
  <si>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</si>
  <si>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</si>
  <si>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</si>
  <si>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</si>
  <si>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</si>
  <si>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</si>
  <si>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</si>
  <si>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</si>
  <si>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</si>
  <si>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</si>
  <si>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</si>
  <si>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</si>
  <si>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</si>
  <si>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</si>
  <si>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</si>
  <si>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</si>
  <si>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</si>
  <si>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</si>
  <si>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</si>
  <si>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</si>
  <si>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</si>
  <si>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</si>
  <si>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</si>
  <si>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</si>
  <si>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</si>
  <si>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</si>
  <si>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</si>
  <si>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</si>
  <si>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</si>
  <si>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</si>
  <si>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</si>
  <si>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</si>
  <si>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</si>
  <si>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</si>
  <si>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</si>
  <si>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</si>
  <si>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</si>
  <si>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</si>
  <si>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</si>
  <si>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</si>
  <si>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</si>
  <si>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</si>
  <si>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</si>
  <si>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</si>
  <si>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</si>
  <si>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</si>
  <si>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</si>
  <si>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</si>
  <si>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</si>
  <si>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</si>
  <si>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</si>
  <si>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</si>
  <si>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</si>
  <si>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</si>
  <si>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</si>
  <si>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</si>
  <si>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</si>
  <si>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</si>
  <si>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</si>
  <si>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</si>
  <si>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</si>
  <si>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</si>
  <si>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</si>
  <si>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</si>
  <si>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</si>
  <si>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</si>
  <si>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</si>
  <si>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</si>
  <si>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</si>
  <si>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</si>
  <si>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</si>
  <si>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</si>
  <si>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</si>
  <si>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</si>
  <si>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</si>
  <si>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</si>
  <si>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</si>
  <si>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</si>
  <si>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</si>
  <si>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</si>
  <si>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</si>
  <si>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</si>
  <si>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</si>
  <si>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</si>
  <si>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</si>
  <si>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</si>
  <si>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</si>
  <si>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</si>
  <si>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</si>
  <si>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</si>
  <si>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</si>
  <si>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</si>
  <si>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</si>
  <si>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</si>
  <si>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</si>
  <si>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</si>
  <si>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</si>
  <si>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</si>
  <si>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</si>
  <si>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</si>
  <si>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</si>
  <si>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</si>
  <si>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</si>
  <si>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</si>
  <si>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</si>
  <si>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</si>
  <si>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</si>
  <si>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</si>
  <si>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</si>
  <si>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</si>
  <si>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</si>
  <si>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</si>
  <si>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</si>
  <si>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</si>
  <si>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</si>
  <si>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</si>
  <si>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</si>
  <si>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</si>
  <si>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</si>
  <si>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</si>
  <si>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</si>
  <si>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</si>
  <si>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</si>
  <si>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</si>
  <si>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</si>
  <si>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</si>
  <si>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</si>
  <si>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</si>
  <si>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</si>
  <si>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</si>
  <si>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</si>
  <si>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</si>
  <si>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</si>
  <si>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</si>
  <si>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</si>
  <si>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</si>
  <si>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</si>
  <si>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</si>
  <si>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</si>
  <si>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</si>
  <si>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</si>
  <si>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</si>
  <si>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</si>
  <si>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</si>
  <si>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</si>
  <si>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</si>
  <si>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</si>
  <si>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</si>
  <si>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</si>
  <si>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</si>
  <si>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</si>
  <si>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</si>
  <si>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</si>
  <si>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</si>
  <si>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</si>
  <si>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</si>
  <si>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</si>
  <si>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</si>
  <si>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</si>
  <si>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</si>
  <si>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</si>
  <si>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</si>
  <si>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</si>
  <si>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</si>
  <si>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</si>
  <si>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</si>
  <si>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</si>
  <si>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</si>
  <si>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</si>
  <si>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</si>
  <si>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</si>
  <si>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</si>
  <si>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</si>
  <si>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</si>
  <si>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</si>
  <si>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</si>
  <si>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</si>
  <si>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</si>
  <si>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</si>
  <si>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</si>
  <si>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</si>
  <si>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</si>
  <si>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</si>
  <si>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</si>
  <si>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</si>
  <si>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</si>
  <si>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</si>
  <si>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</si>
  <si>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</si>
  <si>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</si>
  <si>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</si>
  <si>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</si>
  <si>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</si>
  <si>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</si>
  <si>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</si>
  <si>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</si>
  <si>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</si>
  <si>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</si>
  <si>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</si>
  <si>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</si>
  <si>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</si>
  <si>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</si>
  <si>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</si>
  <si>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</si>
  <si>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</si>
  <si>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</si>
  <si>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</si>
  <si>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</si>
  <si>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</si>
  <si>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</si>
  <si>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</si>
  <si>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</si>
  <si>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</si>
  <si>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</si>
  <si>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</si>
  <si>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</si>
  <si>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</si>
  <si>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</si>
  <si>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</si>
  <si>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</si>
  <si>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</si>
  <si>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</si>
  <si>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</si>
  <si>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</si>
  <si>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</si>
  <si>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</si>
  <si>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</si>
  <si>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</si>
  <si>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</si>
  <si>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</si>
  <si>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</si>
  <si>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</si>
  <si>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</si>
  <si>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</si>
  <si>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</si>
  <si>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</si>
  <si>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</si>
  <si>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</si>
  <si>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</si>
  <si>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</si>
  <si>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</si>
  <si>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</si>
  <si>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</si>
  <si>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</si>
  <si>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</si>
  <si>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</si>
  <si>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</si>
  <si>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</si>
  <si>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</si>
  <si>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</si>
  <si>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</si>
  <si>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</si>
  <si>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</si>
  <si>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</si>
  <si>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</si>
  <si>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</si>
  <si>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</si>
  <si>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</si>
  <si>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</si>
  <si>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</si>
  <si>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</si>
  <si>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</si>
  <si>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</si>
  <si>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</si>
  <si>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</si>
  <si>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</si>
  <si>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</si>
  <si>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</si>
  <si>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</si>
  <si>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</si>
  <si>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</si>
  <si>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</si>
  <si>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</si>
  <si>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</si>
  <si>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</si>
  <si>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</si>
  <si>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</si>
  <si>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</si>
  <si>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</si>
  <si>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</si>
  <si>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</si>
  <si>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</si>
  <si>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</si>
  <si>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</si>
  <si>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</si>
  <si>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</si>
  <si>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</si>
  <si>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</si>
  <si>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</si>
  <si>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</si>
  <si>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</si>
  <si>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</si>
  <si>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</si>
  <si>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</si>
  <si>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</si>
  <si>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</si>
  <si>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</si>
  <si>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</si>
  <si>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</si>
  <si>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</si>
  <si>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</si>
  <si>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</si>
  <si>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</si>
  <si>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</si>
  <si>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</si>
  <si>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</si>
  <si>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</si>
  <si>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</si>
  <si>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</si>
  <si>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</si>
  <si>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</si>
  <si>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</si>
  <si>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</si>
  <si>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</si>
  <si>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</si>
  <si>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</si>
  <si>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</si>
  <si>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</si>
  <si>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</si>
  <si>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</si>
  <si>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</si>
  <si>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</si>
  <si>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</si>
  <si>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</si>
  <si>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</si>
  <si>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</si>
  <si>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</si>
  <si>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</si>
  <si>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</si>
  <si>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</si>
  <si>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</si>
  <si>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</si>
  <si>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</si>
  <si>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</si>
  <si>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</si>
  <si>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</si>
  <si>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</si>
  <si>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</si>
  <si>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</si>
  <si>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</si>
  <si>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</si>
  <si>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</si>
  <si>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</si>
  <si>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</si>
  <si>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</si>
  <si>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</si>
  <si>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</si>
  <si>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</si>
  <si>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</si>
  <si>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</si>
  <si>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</si>
  <si>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</si>
  <si>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</si>
  <si>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</si>
  <si>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</si>
  <si>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</si>
  <si>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</si>
  <si>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</si>
  <si>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</si>
  <si>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</si>
  <si>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</si>
  <si>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</si>
  <si>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</si>
  <si>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</si>
  <si>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</si>
  <si>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</si>
  <si>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</si>
  <si>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</si>
  <si>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</si>
  <si>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</si>
  <si>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</si>
  <si>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</si>
  <si>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</si>
  <si>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</si>
  <si>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</si>
  <si>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</si>
  <si>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</si>
  <si>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</si>
  <si>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</si>
  <si>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</si>
  <si>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</si>
  <si>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</si>
  <si>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</si>
  <si>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</si>
  <si>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</si>
  <si>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</si>
  <si>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</si>
  <si>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</si>
  <si>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</si>
  <si>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</si>
  <si>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</si>
  <si>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</si>
  <si>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</si>
  <si>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</si>
  <si>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</si>
  <si>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</si>
  <si>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</si>
  <si>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</si>
  <si>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</si>
  <si>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</si>
  <si>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</si>
  <si>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</si>
  <si>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</si>
  <si>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</si>
  <si>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</si>
  <si>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</si>
  <si>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</si>
  <si>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</si>
  <si>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</si>
  <si>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</si>
  <si>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</si>
  <si>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</si>
  <si>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</si>
  <si>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</si>
  <si>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</si>
  <si>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</si>
  <si>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</si>
  <si>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</si>
  <si>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</si>
  <si>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</si>
  <si>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</si>
  <si>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</si>
  <si>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</si>
  <si>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</si>
  <si>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</si>
  <si>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</si>
  <si>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</si>
  <si>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</si>
  <si>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</si>
  <si>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</si>
  <si>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</si>
  <si>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</si>
  <si>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</si>
  <si>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</si>
  <si>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</si>
  <si>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</si>
  <si>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</si>
  <si>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</si>
  <si>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</si>
  <si>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</si>
  <si>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</si>
  <si>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</si>
  <si>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</si>
  <si>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</si>
  <si>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</si>
  <si>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</si>
  <si>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</si>
  <si>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</si>
  <si>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</si>
  <si>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</si>
  <si>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</si>
  <si>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</si>
  <si>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</si>
  <si>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</si>
  <si>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</si>
  <si>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</si>
  <si>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</si>
  <si>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</si>
  <si>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</si>
  <si>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</si>
  <si>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</si>
  <si>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</si>
  <si>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</si>
  <si>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</si>
  <si>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</si>
  <si>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</si>
  <si>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</si>
  <si>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</si>
  <si>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</si>
  <si>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</si>
  <si>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</si>
  <si>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</si>
  <si>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</si>
  <si>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</si>
  <si>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</si>
  <si>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</si>
  <si>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</si>
  <si>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</si>
  <si>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</si>
  <si>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</si>
  <si>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</si>
  <si>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</si>
  <si>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</si>
  <si>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</si>
  <si>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</si>
  <si>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</si>
  <si>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</si>
  <si>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</si>
  <si>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</si>
  <si>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</si>
  <si>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</si>
  <si>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</si>
  <si>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</si>
  <si>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</si>
  <si>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</si>
  <si>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</si>
  <si>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</si>
  <si>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</si>
  <si>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</si>
  <si>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</si>
  <si>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</si>
  <si>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</si>
  <si>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</si>
  <si>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</si>
  <si>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</si>
  <si>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</si>
  <si>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</si>
  <si>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</si>
  <si>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</si>
  <si>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</si>
  <si>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</si>
  <si>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</si>
  <si>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</si>
  <si>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</si>
  <si>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</si>
  <si>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</si>
  <si>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</si>
  <si>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</si>
  <si>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</si>
  <si>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</si>
  <si>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</si>
  <si>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</si>
  <si>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</si>
  <si>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</si>
  <si>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</si>
  <si>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</si>
  <si>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</si>
  <si>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</si>
  <si>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</si>
  <si>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</si>
  <si>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</si>
  <si>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</si>
  <si>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</si>
  <si>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</si>
  <si>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</si>
  <si>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</si>
  <si>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</si>
  <si>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</si>
  <si>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</si>
  <si>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</si>
  <si>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</si>
  <si>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</si>
  <si>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</si>
  <si>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</si>
  <si>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</si>
  <si>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</si>
  <si>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</si>
  <si>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</si>
  <si>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</si>
  <si>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</si>
  <si>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</si>
  <si>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</si>
  <si>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</si>
  <si>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</si>
  <si>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</si>
  <si>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</si>
  <si>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</si>
  <si>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</si>
  <si>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</si>
  <si>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</si>
  <si>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</si>
  <si>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</si>
  <si>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</si>
  <si>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</si>
  <si>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</si>
  <si>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</si>
  <si>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</si>
  <si>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</si>
  <si>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</si>
  <si>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</si>
  <si>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</si>
  <si>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</si>
  <si>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</si>
  <si>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</si>
  <si>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</si>
  <si>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</si>
  <si>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</si>
  <si>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</si>
  <si>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</si>
  <si>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</si>
  <si>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</si>
  <si>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</si>
  <si>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</si>
  <si>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</si>
  <si>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</si>
  <si>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</si>
  <si>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</si>
  <si>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</si>
  <si>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</si>
  <si>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</si>
  <si>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</si>
  <si>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</si>
  <si>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</si>
  <si>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</si>
  <si>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</si>
  <si>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</si>
  <si>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</si>
  <si>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</si>
  <si>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</si>
  <si>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</si>
  <si>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</si>
  <si>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</si>
  <si>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</si>
  <si>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</si>
  <si>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</si>
  <si>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</si>
  <si>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</si>
  <si>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</si>
  <si>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</si>
  <si>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</si>
  <si>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</si>
  <si>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</si>
  <si>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</si>
  <si>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</si>
  <si>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</si>
  <si>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</si>
  <si>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</si>
  <si>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</si>
  <si>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</si>
  <si>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</si>
  <si>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</si>
  <si>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</si>
  <si>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</si>
  <si>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</si>
  <si>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</si>
  <si>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</si>
  <si>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</si>
  <si>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</si>
  <si>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</si>
  <si>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</si>
  <si>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</si>
  <si>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</si>
  <si>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</si>
  <si>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</si>
  <si>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</si>
  <si>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</si>
  <si>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</si>
  <si>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</si>
  <si>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</si>
  <si>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</si>
  <si>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</si>
  <si>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</si>
  <si>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</si>
  <si>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</si>
  <si>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</si>
  <si>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</si>
  <si>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</si>
  <si>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</si>
  <si>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</si>
  <si>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</si>
  <si>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</si>
  <si>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</si>
  <si>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</si>
  <si>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</si>
  <si>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</si>
  <si>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</si>
  <si>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</si>
  <si>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</si>
  <si>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</si>
  <si>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</si>
  <si>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</si>
  <si>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</si>
  <si>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</si>
  <si>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</si>
  <si>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</si>
  <si>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</si>
  <si>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</si>
  <si>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</si>
  <si>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</si>
  <si>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</si>
  <si>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</si>
  <si>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</si>
  <si>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</si>
  <si>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</si>
  <si>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</si>
  <si>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</si>
  <si>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</si>
  <si>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</si>
  <si>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</si>
  <si>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</si>
  <si>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</si>
  <si>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</si>
  <si>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</si>
  <si>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</si>
  <si>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</si>
  <si>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</si>
  <si>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</si>
  <si>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</si>
  <si>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</si>
  <si>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</si>
  <si>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</si>
  <si>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</si>
  <si>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</si>
  <si>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</si>
  <si>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</si>
  <si>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</si>
  <si>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</si>
  <si>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</si>
  <si>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</si>
  <si>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</si>
  <si>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</si>
  <si>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</si>
  <si>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</si>
  <si>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</si>
  <si>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</si>
  <si>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</si>
  <si>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</si>
  <si>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</si>
  <si>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</si>
  <si>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</si>
  <si>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</si>
  <si>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</si>
  <si>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</si>
  <si>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</si>
  <si>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</si>
  <si>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</si>
  <si>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</si>
  <si>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</si>
  <si>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</si>
  <si>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</si>
  <si>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</si>
  <si>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</si>
  <si>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</si>
  <si>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</si>
  <si>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</si>
  <si>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</si>
  <si>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</si>
  <si>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</si>
  <si>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</si>
  <si>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</si>
  <si>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</si>
  <si>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</si>
  <si>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</si>
  <si>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</si>
  <si>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</si>
  <si>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</si>
  <si>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</si>
  <si>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</si>
  <si>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</si>
  <si>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</si>
  <si>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</si>
  <si>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</si>
  <si>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</si>
  <si>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</si>
  <si>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</si>
  <si>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</si>
  <si>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</si>
  <si>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</si>
  <si>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</si>
  <si>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</si>
  <si>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</si>
  <si>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</si>
  <si>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</si>
  <si>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</si>
  <si>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</si>
  <si>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</si>
  <si>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</si>
  <si>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</si>
  <si>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</si>
  <si>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</si>
  <si>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</si>
  <si>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</si>
  <si>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</si>
  <si>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</si>
  <si>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</si>
  <si>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</si>
  <si>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</si>
  <si>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</si>
  <si>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</si>
  <si>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</si>
  <si>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</si>
  <si>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</si>
  <si>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</si>
  <si>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</si>
  <si>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</si>
  <si>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</si>
  <si>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</si>
  <si>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</si>
  <si>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</si>
  <si>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</si>
  <si>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</si>
  <si>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</si>
  <si>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</si>
  <si>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</si>
  <si>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</si>
  <si>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</si>
  <si>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</si>
  <si>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</si>
  <si>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</si>
  <si>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</si>
  <si>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</si>
  <si>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</si>
  <si>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</si>
  <si>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</si>
  <si>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</si>
  <si>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</si>
  <si>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</si>
  <si>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</si>
  <si>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</si>
  <si>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</si>
  <si>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</si>
  <si>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</si>
  <si>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</si>
  <si>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</si>
  <si>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</si>
  <si>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</si>
  <si>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</si>
  <si>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</si>
  <si>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</si>
  <si>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</si>
  <si>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</si>
  <si>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</si>
  <si>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</si>
  <si>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</si>
  <si>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</si>
  <si>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</si>
  <si>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</si>
  <si>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</si>
  <si>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</si>
  <si>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</si>
  <si>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</si>
  <si>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</si>
  <si>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</si>
  <si>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</si>
  <si>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</si>
  <si>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</si>
  <si>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</si>
  <si>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</si>
  <si>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</si>
  <si>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</si>
  <si>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</si>
  <si>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</si>
  <si>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</si>
  <si>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</si>
  <si>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</si>
  <si>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</si>
  <si>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</si>
  <si>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</si>
  <si>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</si>
  <si>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</si>
  <si>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</si>
  <si>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</si>
  <si>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</si>
  <si>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</si>
  <si>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</si>
  <si>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</si>
  <si>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</si>
  <si>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</si>
  <si>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</si>
  <si>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</si>
  <si>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</si>
  <si>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</si>
  <si>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</si>
  <si>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</si>
  <si>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</si>
  <si>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</si>
  <si>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</si>
  <si>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</si>
  <si>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</si>
  <si>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</si>
  <si>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</si>
  <si>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</si>
  <si>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</si>
  <si>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</si>
  <si>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</si>
  <si>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</si>
  <si>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</si>
  <si>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</si>
  <si>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</si>
  <si>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</si>
  <si>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</si>
  <si>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</si>
  <si>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</si>
  <si>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</si>
  <si>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</si>
  <si>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</si>
  <si>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</si>
  <si>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</si>
  <si>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</si>
  <si>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</si>
  <si>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</si>
  <si>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</si>
  <si>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</si>
  <si>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</si>
  <si>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</si>
  <si>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</si>
  <si>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</si>
  <si>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</si>
  <si>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</si>
  <si>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</si>
  <si>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</si>
  <si>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</si>
  <si>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</si>
  <si>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</si>
  <si>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</si>
  <si>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</si>
  <si>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</si>
  <si>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</si>
  <si>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</si>
  <si>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</si>
  <si>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</si>
  <si>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</si>
  <si>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</si>
  <si>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</si>
  <si>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</si>
  <si>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</si>
  <si>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</si>
  <si>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</si>
  <si>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</si>
  <si>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</si>
  <si>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</si>
  <si>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</si>
  <si>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</si>
  <si>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</si>
  <si>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</si>
  <si>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</si>
  <si>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</si>
  <si>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</si>
  <si>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</si>
  <si>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</si>
  <si>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</si>
  <si>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</si>
  <si>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</si>
  <si>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</si>
  <si>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</si>
  <si>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</si>
  <si>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</si>
  <si>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</si>
  <si>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</si>
  <si>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</si>
  <si>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</si>
  <si>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</si>
  <si>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</si>
  <si>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</si>
  <si>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</si>
  <si>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</si>
  <si>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</si>
  <si>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</si>
  <si>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</si>
  <si>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</si>
  <si>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</si>
  <si>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</si>
  <si>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</si>
  <si>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</si>
  <si>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</si>
  <si>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</si>
  <si>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</si>
  <si>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</si>
  <si>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</si>
  <si>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</si>
  <si>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</si>
  <si>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</si>
  <si>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</si>
  <si>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</si>
  <si>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</si>
  <si>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</si>
  <si>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</si>
  <si>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</si>
  <si>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</si>
  <si>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</si>
  <si>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</si>
  <si>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</si>
  <si>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</si>
  <si>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</si>
  <si>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</si>
  <si>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</si>
  <si>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</si>
  <si>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</si>
  <si>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</si>
  <si>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</si>
  <si>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</si>
  <si>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</si>
  <si>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</si>
  <si>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</si>
  <si>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</si>
  <si>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</si>
  <si>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</si>
  <si>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</si>
  <si>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</si>
  <si>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</si>
  <si>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</si>
  <si>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</si>
  <si>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</si>
  <si>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</si>
  <si>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</si>
  <si>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</si>
  <si>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</si>
  <si>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</si>
  <si>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</si>
  <si>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</si>
  <si>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</si>
  <si>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</si>
  <si>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</si>
  <si>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</si>
  <si>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</si>
  <si>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</si>
  <si>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</si>
  <si>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</si>
  <si>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</si>
  <si>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</si>
  <si>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</si>
  <si>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</si>
  <si>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</si>
  <si>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</si>
  <si>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</si>
  <si>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</si>
  <si>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</si>
  <si>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</si>
  <si>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</si>
  <si>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</si>
  <si>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</si>
  <si>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</si>
  <si>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</si>
  <si>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</si>
  <si>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</si>
  <si>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</si>
  <si>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</si>
  <si>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</si>
  <si>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</si>
  <si>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</si>
  <si>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</si>
  <si>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</si>
  <si>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</si>
  <si>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</si>
  <si>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</si>
  <si>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</si>
  <si>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</si>
  <si>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</si>
  <si>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</si>
  <si>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</si>
  <si>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</si>
  <si>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</si>
  <si>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</si>
  <si>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</si>
  <si>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</si>
  <si>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</si>
  <si>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</si>
  <si>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</si>
  <si>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</si>
  <si>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</si>
  <si>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</si>
  <si>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</si>
  <si>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</si>
  <si>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</si>
  <si>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</si>
  <si>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</si>
  <si>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</si>
  <si>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</si>
  <si>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</si>
  <si>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</si>
  <si>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</si>
  <si>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</si>
  <si>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</si>
  <si>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</si>
  <si>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</si>
  <si>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</si>
  <si>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</si>
  <si>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</si>
  <si>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</si>
  <si>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</si>
  <si>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</si>
  <si>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</si>
  <si>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</si>
  <si>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</si>
  <si>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</si>
  <si>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</si>
  <si>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</si>
  <si>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</si>
  <si>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</si>
  <si>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</si>
  <si>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</si>
  <si>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</si>
  <si>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</si>
  <si>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</si>
  <si>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</si>
  <si>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</si>
  <si>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</si>
  <si>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</si>
  <si>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</si>
  <si>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</si>
  <si>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</si>
  <si>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</si>
  <si>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</si>
  <si>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</si>
  <si>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</si>
  <si>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</si>
  <si>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</si>
  <si>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</si>
  <si>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</si>
  <si>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</si>
  <si>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</si>
  <si>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</si>
  <si>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</si>
  <si>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</si>
  <si>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</si>
  <si>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</si>
  <si>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</si>
  <si>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</si>
  <si>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</si>
  <si>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</si>
  <si>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</si>
  <si>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</si>
  <si>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</si>
  <si>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</si>
  <si>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</si>
  <si>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</si>
  <si>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</si>
  <si>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</si>
  <si>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</si>
  <si>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</si>
  <si>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</si>
  <si>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</si>
  <si>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</si>
  <si>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</si>
  <si>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</si>
  <si>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</si>
  <si>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</si>
  <si>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</si>
  <si>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</si>
  <si>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</si>
  <si>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</si>
  <si>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</si>
  <si>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</si>
  <si>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</si>
  <si>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</si>
  <si>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</si>
  <si>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</si>
  <si>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</si>
  <si>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</si>
  <si>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</si>
  <si>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</si>
  <si>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</si>
  <si>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</si>
  <si>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</si>
  <si>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</si>
  <si>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</si>
  <si>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</si>
  <si>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</si>
  <si>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</si>
  <si>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</si>
  <si>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</si>
  <si>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</si>
  <si>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</si>
  <si>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</si>
  <si>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</si>
  <si>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</si>
  <si>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</si>
  <si>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</si>
  <si>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</si>
  <si>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</si>
  <si>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</si>
  <si>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</si>
  <si>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</si>
  <si>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</si>
  <si>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</si>
  <si>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</si>
  <si>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</si>
  <si>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</si>
  <si>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</si>
  <si>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</si>
  <si>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</si>
  <si>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</si>
  <si>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</si>
  <si>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</si>
  <si>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</si>
  <si>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</si>
  <si>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</si>
  <si>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</si>
  <si>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</si>
  <si>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</si>
  <si>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</si>
  <si>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</si>
  <si>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</si>
  <si>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</si>
  <si>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</si>
  <si>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</si>
  <si>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</si>
  <si>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</si>
  <si>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</si>
  <si>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</si>
  <si>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</si>
  <si>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</si>
  <si>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</si>
  <si>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</si>
  <si>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</si>
  <si>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</si>
  <si>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</si>
  <si>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</si>
  <si>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</si>
  <si>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</si>
  <si>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</si>
  <si>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</si>
  <si>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</si>
  <si>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</si>
  <si>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</si>
  <si>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</si>
  <si>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</si>
  <si>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</si>
  <si>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</si>
  <si>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</si>
  <si>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</si>
  <si>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</si>
  <si>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</si>
  <si>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</si>
  <si>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</si>
  <si>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</si>
  <si>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</si>
  <si>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</si>
  <si>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</si>
  <si>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</si>
  <si>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</si>
  <si>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</si>
  <si>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</si>
  <si>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</si>
  <si>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</si>
  <si>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</si>
  <si>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</si>
  <si>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</si>
  <si>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</si>
  <si>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</si>
  <si>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</si>
  <si>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</si>
  <si>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</si>
  <si>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</si>
  <si>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</si>
  <si>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</si>
  <si>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</si>
  <si>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</si>
  <si>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</si>
  <si>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</si>
  <si>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</si>
  <si>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</si>
  <si>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</si>
  <si>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</si>
  <si>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</si>
  <si>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</si>
  <si>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</si>
  <si>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</si>
  <si>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</si>
  <si>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</si>
  <si>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</si>
  <si>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</si>
  <si>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</si>
  <si>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</si>
  <si>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</si>
  <si>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</si>
  <si>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</si>
  <si>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</si>
  <si>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</si>
  <si>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</si>
  <si>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</si>
  <si>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</si>
  <si>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</si>
  <si>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</si>
  <si>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</si>
  <si>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</si>
  <si>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</si>
  <si>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</si>
  <si>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</si>
  <si>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</si>
  <si>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</si>
  <si>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</si>
  <si>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</si>
  <si>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</si>
  <si>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</si>
  <si>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</si>
  <si>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</si>
  <si>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</si>
  <si>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</si>
  <si>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</si>
  <si>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</si>
  <si>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</si>
  <si>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</si>
  <si>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</si>
  <si>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</si>
  <si>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</si>
  <si>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</si>
  <si>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</si>
  <si>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</si>
  <si>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</si>
  <si>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</si>
  <si>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</si>
  <si>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</si>
  <si>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</si>
  <si>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</si>
  <si>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</si>
  <si>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</si>
  <si>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</si>
  <si>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</si>
  <si>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</si>
  <si>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</si>
  <si>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</si>
  <si>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</si>
  <si>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</si>
  <si>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</si>
  <si>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</si>
  <si>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</si>
  <si>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</si>
  <si>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</si>
  <si>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</si>
  <si>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</si>
  <si>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</si>
  <si>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</si>
  <si>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</si>
  <si>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</si>
  <si>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</si>
  <si>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</si>
  <si>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</si>
  <si>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</si>
  <si>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</si>
  <si>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</si>
  <si>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</si>
  <si>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</si>
  <si>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</si>
  <si>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</si>
  <si>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</si>
  <si>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</si>
  <si>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</si>
  <si>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</si>
  <si>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</si>
  <si>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</si>
  <si>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</si>
  <si>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</si>
  <si>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</si>
  <si>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</si>
  <si>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</si>
  <si>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</si>
  <si>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</si>
  <si>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</si>
  <si>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</si>
  <si>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</si>
  <si>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</si>
  <si>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</si>
  <si>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</si>
  <si>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</si>
  <si>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</si>
  <si>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</si>
  <si>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</si>
  <si>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</si>
  <si>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</si>
  <si>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</si>
  <si>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</si>
  <si>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</si>
  <si>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</si>
  <si>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</si>
  <si>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</si>
  <si>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</si>
  <si>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</si>
  <si>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</si>
  <si>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</si>
  <si>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</si>
  <si>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</si>
  <si>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</si>
  <si>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</si>
  <si>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</si>
  <si>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</si>
  <si>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</si>
  <si>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</si>
  <si>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</si>
  <si>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</si>
  <si>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</si>
  <si>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</si>
  <si>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</si>
  <si>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</si>
  <si>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</si>
  <si>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</si>
  <si>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</si>
  <si>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</si>
  <si>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</si>
  <si>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</si>
  <si>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</si>
  <si>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</si>
  <si>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</si>
  <si>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</si>
  <si>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</si>
  <si>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</si>
  <si>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</si>
  <si>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</si>
  <si>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</si>
  <si>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</si>
  <si>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</si>
  <si>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</si>
  <si>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</si>
  <si>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</si>
  <si>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</si>
  <si>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</si>
  <si>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</si>
  <si>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</si>
  <si>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</si>
  <si>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</si>
  <si>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</si>
  <si>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</si>
  <si>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</si>
  <si>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</si>
  <si>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</si>
  <si>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</si>
  <si>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</si>
  <si>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</si>
  <si>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</si>
  <si>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</si>
  <si>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</si>
  <si>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</si>
  <si>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</si>
  <si>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</si>
  <si>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</si>
  <si>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</si>
  <si>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</si>
  <si>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</si>
  <si>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</si>
  <si>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</si>
  <si>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</si>
  <si>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</si>
  <si>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</si>
  <si>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</si>
  <si>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</si>
  <si>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</si>
  <si>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</si>
  <si>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</si>
  <si>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</si>
  <si>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</si>
  <si>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</si>
  <si>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</si>
  <si>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</si>
  <si>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</si>
  <si>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</si>
  <si>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</si>
  <si>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</si>
  <si>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</si>
  <si>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</si>
  <si>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</si>
  <si>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</si>
  <si>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</si>
  <si>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</si>
  <si>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</si>
  <si>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</si>
  <si>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</si>
  <si>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</si>
  <si>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</si>
  <si>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</si>
  <si>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</si>
  <si>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</si>
  <si>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</si>
  <si>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</si>
  <si>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</si>
  <si>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</si>
  <si>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</si>
  <si>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</si>
  <si>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</si>
  <si>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</si>
  <si>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</si>
  <si>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</si>
  <si>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</si>
  <si>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</si>
  <si>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</si>
  <si>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</si>
  <si>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</si>
  <si>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</si>
  <si>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</si>
  <si>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</si>
  <si>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</si>
  <si>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</si>
  <si>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</si>
  <si>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</si>
  <si>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</si>
  <si>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</si>
  <si>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</si>
  <si>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</si>
  <si>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</si>
  <si>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</si>
  <si>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</si>
  <si>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</si>
  <si>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</si>
  <si>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</si>
  <si>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</si>
  <si>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</si>
  <si>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</si>
  <si>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</si>
  <si>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</si>
  <si>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</si>
  <si>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</si>
  <si>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</si>
  <si>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</si>
  <si>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</si>
  <si>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</si>
  <si>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</si>
  <si>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</si>
  <si>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</si>
  <si>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</si>
  <si>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</si>
  <si>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</si>
  <si>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</si>
  <si>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</si>
  <si>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</si>
  <si>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</si>
  <si>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</si>
  <si>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</si>
  <si>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</si>
  <si>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</si>
  <si>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</si>
  <si>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</si>
  <si>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</si>
  <si>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</si>
  <si>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</si>
  <si>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</si>
  <si>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</si>
  <si>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</si>
  <si>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</si>
  <si>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</si>
  <si>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</si>
  <si>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</si>
  <si>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</si>
  <si>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</si>
  <si>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</si>
  <si>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</si>
  <si>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</si>
  <si>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</si>
  <si>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</si>
  <si>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</si>
  <si>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</si>
  <si>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</si>
  <si>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</si>
  <si>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</si>
  <si>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</si>
  <si>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</si>
  <si>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</si>
  <si>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</si>
  <si>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</si>
  <si>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</si>
  <si>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</si>
  <si>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</si>
  <si>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</si>
  <si>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</si>
  <si>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</si>
  <si>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</si>
  <si>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</si>
  <si>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</si>
  <si>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</si>
  <si>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</si>
  <si>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</si>
  <si>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</si>
  <si>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</si>
  <si>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</si>
  <si>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</si>
  <si>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</si>
  <si>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</si>
  <si>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</si>
  <si>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</si>
  <si>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</si>
  <si>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</si>
  <si>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</si>
  <si>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</si>
  <si>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</si>
  <si>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</si>
  <si>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</si>
  <si>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</si>
  <si>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</si>
  <si>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</si>
  <si>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</si>
  <si>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</si>
  <si>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</si>
  <si>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</si>
  <si>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</si>
  <si>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</si>
  <si>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</si>
  <si>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</si>
  <si>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</si>
  <si>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</si>
  <si>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</si>
  <si>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</si>
  <si>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</si>
  <si>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</si>
  <si>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</si>
  <si>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</si>
  <si>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</si>
  <si>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</si>
  <si>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</si>
  <si>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</si>
  <si>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</si>
  <si>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</si>
  <si>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</si>
  <si>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</si>
  <si>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</si>
  <si>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</si>
  <si>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</si>
  <si>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</si>
  <si>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</si>
  <si>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</si>
  <si>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</si>
  <si>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</si>
  <si>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</si>
  <si>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</si>
  <si>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</si>
  <si>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</si>
  <si>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</si>
  <si>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</si>
  <si>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</si>
  <si>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</si>
  <si>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</si>
  <si>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</si>
  <si>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</si>
  <si>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</si>
  <si>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</si>
  <si>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</si>
  <si>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</si>
  <si>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</si>
  <si>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</si>
  <si>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</si>
  <si>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</si>
  <si>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</si>
  <si>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</si>
  <si>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</si>
  <si>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</si>
  <si>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</si>
  <si>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</si>
  <si>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</si>
  <si>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</si>
  <si>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</si>
  <si>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</si>
  <si>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</si>
  <si>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</si>
  <si>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</si>
  <si>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</si>
  <si>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</si>
  <si>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</si>
  <si>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</si>
  <si>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</si>
  <si>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</si>
  <si>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</si>
  <si>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</si>
  <si>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</si>
  <si>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</si>
  <si>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</si>
  <si>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</si>
  <si>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</si>
  <si>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</si>
  <si>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</si>
  <si>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</si>
  <si>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</si>
  <si>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</si>
  <si>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</si>
  <si>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</si>
  <si>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</si>
  <si>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</si>
  <si>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</si>
  <si>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</si>
  <si>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</si>
  <si>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</si>
  <si>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</si>
  <si>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</si>
  <si>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</si>
  <si>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</si>
  <si>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</si>
  <si>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</si>
  <si>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</si>
  <si>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</si>
  <si>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</si>
  <si>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</si>
  <si>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</si>
  <si>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</si>
  <si>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</si>
  <si>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</si>
  <si>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</si>
  <si>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</si>
  <si>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</si>
  <si>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</si>
  <si>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</si>
  <si>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</si>
  <si>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</si>
  <si>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</si>
  <si>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</si>
  <si>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</si>
  <si>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</si>
  <si>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</si>
  <si>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</si>
  <si>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</si>
  <si>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</si>
  <si>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</si>
  <si>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</si>
  <si>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</si>
  <si>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</si>
  <si>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</si>
  <si>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</si>
  <si>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</si>
  <si>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</si>
  <si>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</si>
  <si>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</si>
  <si>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</si>
  <si>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</si>
  <si>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</si>
  <si>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</si>
  <si>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</si>
  <si>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</si>
  <si>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</si>
  <si>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</si>
  <si>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</si>
  <si>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</si>
  <si>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</si>
  <si>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</si>
  <si>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</si>
  <si>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</si>
  <si>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</si>
  <si>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</si>
  <si>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</si>
  <si>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</si>
  <si>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</si>
  <si>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</si>
  <si>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</si>
  <si>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</si>
  <si>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</si>
  <si>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</si>
  <si>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</si>
  <si>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</si>
  <si>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</si>
  <si>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</si>
  <si>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</si>
  <si>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</si>
  <si>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</si>
  <si>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</si>
  <si>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</si>
  <si>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</si>
  <si>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</si>
  <si>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</si>
  <si>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</si>
  <si>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</si>
  <si>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</si>
  <si>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</si>
  <si>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</si>
  <si>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</si>
  <si>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</si>
  <si>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</si>
  <si>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</si>
  <si>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</si>
  <si>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</si>
  <si>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</si>
  <si>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</si>
  <si>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</si>
  <si>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</si>
  <si>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</si>
  <si>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</si>
  <si>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</si>
  <si>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</si>
  <si>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</si>
  <si>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</si>
  <si>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</si>
  <si>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</si>
  <si>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</si>
  <si>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</si>
  <si>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</si>
  <si>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</si>
  <si>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</si>
  <si>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</si>
  <si>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</si>
  <si>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</si>
  <si>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</si>
  <si>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</si>
  <si>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</si>
  <si>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</si>
  <si>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</si>
  <si>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</si>
  <si>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</si>
  <si>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</si>
  <si>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</si>
  <si>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</si>
  <si>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</si>
  <si>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</si>
  <si>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</si>
  <si>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</si>
  <si>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</si>
  <si>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</si>
  <si>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</si>
  <si>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</si>
  <si>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</si>
  <si>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</si>
  <si>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</si>
  <si>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</si>
  <si>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</si>
  <si>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</si>
  <si>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</si>
  <si>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</si>
  <si>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</si>
  <si>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</si>
  <si>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</si>
  <si>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</si>
  <si>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</si>
  <si>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</si>
  <si>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</si>
  <si>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</si>
  <si>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</si>
  <si>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</si>
  <si>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</si>
  <si>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</si>
  <si>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</si>
  <si>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</si>
  <si>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</si>
  <si>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</si>
  <si>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</si>
  <si>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</si>
  <si>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</si>
  <si>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</si>
  <si>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</si>
  <si>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</si>
  <si>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</si>
  <si>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</si>
  <si>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</si>
  <si>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</si>
  <si>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</si>
  <si>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</si>
  <si>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</si>
  <si>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</si>
  <si>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</si>
  <si>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</si>
  <si>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</si>
  <si>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</si>
  <si>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</si>
  <si>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</si>
  <si>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</si>
  <si>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</si>
  <si>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</si>
  <si>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</si>
  <si>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</si>
  <si>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</si>
  <si>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</si>
  <si>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</si>
  <si>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</si>
  <si>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</si>
  <si>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</si>
  <si>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</si>
  <si>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</si>
  <si>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</si>
  <si>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</si>
  <si>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</si>
  <si>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</si>
  <si>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</si>
  <si>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</si>
  <si>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</si>
  <si>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</si>
  <si>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</si>
  <si>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</si>
  <si>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</si>
  <si>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</si>
  <si>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</si>
  <si>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</si>
  <si>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</si>
  <si>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</si>
  <si>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</si>
  <si>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</si>
  <si>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</si>
  <si>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</si>
  <si>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</si>
  <si>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</si>
  <si>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</si>
  <si>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</si>
  <si>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</si>
  <si>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</si>
  <si>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</si>
  <si>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</si>
  <si>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</si>
  <si>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</si>
  <si>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</si>
  <si>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</si>
  <si>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</si>
  <si>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</si>
  <si>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</si>
  <si>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</si>
  <si>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</si>
  <si>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</si>
  <si>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</si>
  <si>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</si>
  <si>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</si>
  <si>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</si>
  <si>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</si>
  <si>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</si>
  <si>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</si>
  <si>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</si>
  <si>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</si>
  <si>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</si>
  <si>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</si>
  <si>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</si>
  <si>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</si>
  <si>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</si>
  <si>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</si>
  <si>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</si>
  <si>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</si>
  <si>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</si>
  <si>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</si>
  <si>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</si>
  <si>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</si>
  <si>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</si>
  <si>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</si>
  <si>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</si>
  <si>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</si>
  <si>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</si>
  <si>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</si>
  <si>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</si>
  <si>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</si>
  <si>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</si>
  <si>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</si>
  <si>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</si>
  <si>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</si>
  <si>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</si>
  <si>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</si>
  <si>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</si>
  <si>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</si>
  <si>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</si>
  <si>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</si>
  <si>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</si>
  <si>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</si>
  <si>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</si>
  <si>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</si>
  <si>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</si>
  <si>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</si>
  <si>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</si>
  <si>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</si>
  <si>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</si>
  <si>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</si>
  <si>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</si>
  <si>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</si>
  <si>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</si>
  <si>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</si>
  <si>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</si>
  <si>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</si>
  <si>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</si>
  <si>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</si>
  <si>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</si>
  <si>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</si>
  <si>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</si>
  <si>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</si>
  <si>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</si>
  <si>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</si>
  <si>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</si>
  <si>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</si>
  <si>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</si>
  <si>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</si>
  <si>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</si>
  <si>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</si>
  <si>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</si>
  <si>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</si>
  <si>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</si>
  <si>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</si>
  <si>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</si>
  <si>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</si>
  <si>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</si>
  <si>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</si>
  <si>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</si>
  <si>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</si>
  <si>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</si>
  <si>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</si>
  <si>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</si>
  <si>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</si>
  <si>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</si>
  <si>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</si>
  <si>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</si>
  <si>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</si>
  <si>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</si>
  <si>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</si>
  <si>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</si>
  <si>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</si>
  <si>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</si>
  <si>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</si>
  <si>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</si>
  <si>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</si>
  <si>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</si>
  <si>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</si>
  <si>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</si>
  <si>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</si>
  <si>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</si>
  <si>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</si>
  <si>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</si>
  <si>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</si>
  <si>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</si>
  <si>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</si>
  <si>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</si>
  <si>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</si>
  <si>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</si>
  <si>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</si>
  <si>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</si>
  <si>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</si>
  <si>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</si>
  <si>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</si>
  <si>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</si>
  <si>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</si>
  <si>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</si>
  <si>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</si>
  <si>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</si>
  <si>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</si>
  <si>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</si>
  <si>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</si>
  <si>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</si>
  <si>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</si>
  <si>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</si>
  <si>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</si>
  <si>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</si>
  <si>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</si>
  <si>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</si>
  <si>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</si>
  <si>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</si>
  <si>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</si>
  <si>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</si>
  <si>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</si>
  <si>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</si>
  <si>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</si>
  <si>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</si>
  <si>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</si>
  <si>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</si>
  <si>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</si>
  <si>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</si>
  <si>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</si>
  <si>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</si>
  <si>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</si>
  <si>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</si>
  <si>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</si>
  <si>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</si>
  <si>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</si>
  <si>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</si>
  <si>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</si>
  <si>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</si>
  <si>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</si>
  <si>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</si>
  <si>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</si>
  <si>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</si>
  <si>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</si>
  <si>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</si>
  <si>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</si>
  <si>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</si>
  <si>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</si>
  <si>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</si>
  <si>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</si>
  <si>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</si>
  <si>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</si>
  <si>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</si>
  <si>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</si>
  <si>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</si>
  <si>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</si>
  <si>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</si>
  <si>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</si>
  <si>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</si>
  <si>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</si>
  <si>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</si>
  <si>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</si>
  <si>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</si>
  <si>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</si>
  <si>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</si>
  <si>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</si>
  <si>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</si>
  <si>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</si>
  <si>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</si>
  <si>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</si>
  <si>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</si>
  <si>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</si>
  <si>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</si>
  <si>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</si>
  <si>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</si>
  <si>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</si>
  <si>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</si>
  <si>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</si>
  <si>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</si>
  <si>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</si>
  <si>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</si>
  <si>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</si>
  <si>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</si>
  <si>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</si>
  <si>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</si>
  <si>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</si>
  <si>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</si>
  <si>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</si>
  <si>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</si>
  <si>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</si>
  <si>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</si>
  <si>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</si>
  <si>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</si>
  <si>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</si>
  <si>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</si>
  <si>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</si>
  <si>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</si>
  <si>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</si>
  <si>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</si>
  <si>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</si>
  <si>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</si>
  <si>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</si>
  <si>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</si>
  <si>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</si>
  <si>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</si>
  <si>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</si>
  <si>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</si>
  <si>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</si>
  <si>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</si>
  <si>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</si>
  <si>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</si>
  <si>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</si>
  <si>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</si>
  <si>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</si>
  <si>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</si>
  <si>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</si>
  <si>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</si>
  <si>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</si>
  <si>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</si>
  <si>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</si>
  <si>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</si>
  <si>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</si>
  <si>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</si>
  <si>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</si>
  <si>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</si>
  <si>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</si>
  <si>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</si>
  <si>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</si>
  <si>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</si>
  <si>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</si>
  <si>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</si>
  <si>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</si>
  <si>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</si>
  <si>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</si>
  <si>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</si>
  <si>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</si>
  <si>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</si>
  <si>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</si>
  <si>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</si>
  <si>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</si>
  <si>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</si>
  <si>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</si>
  <si>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</si>
  <si>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</si>
  <si>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</si>
  <si>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</si>
  <si>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</si>
  <si>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</si>
  <si>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</si>
  <si>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</si>
  <si>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</si>
  <si>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</si>
  <si>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</si>
  <si>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</si>
  <si>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</si>
  <si>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</si>
  <si>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</si>
  <si>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</si>
  <si>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</si>
  <si>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</si>
  <si>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</si>
  <si>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</si>
  <si>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</si>
  <si>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</si>
  <si>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</si>
  <si>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</si>
  <si>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</si>
  <si>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</si>
  <si>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</si>
  <si>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</si>
  <si>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</si>
  <si>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</si>
  <si>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</si>
  <si>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</si>
  <si>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</si>
  <si>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</si>
  <si>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</si>
  <si>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</si>
  <si>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</si>
  <si>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</si>
  <si>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</si>
  <si>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</si>
  <si>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</si>
  <si>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</si>
  <si>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</si>
  <si>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</si>
  <si>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</si>
  <si>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</si>
  <si>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</si>
  <si>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</si>
  <si>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</si>
  <si>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</si>
  <si>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</si>
  <si>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</si>
  <si>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</si>
  <si>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</si>
  <si>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</si>
  <si>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</si>
  <si>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</si>
  <si>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</si>
  <si>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</si>
  <si>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</si>
  <si>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</si>
  <si>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</si>
  <si>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</si>
  <si>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</si>
  <si>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</si>
  <si>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</si>
  <si>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</si>
  <si>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</si>
  <si>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</si>
  <si>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</si>
  <si>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</si>
  <si>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</si>
  <si>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</si>
  <si>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</si>
  <si>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</si>
  <si>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</si>
  <si>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</si>
  <si>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</si>
  <si>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</si>
  <si>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</si>
  <si>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</si>
  <si>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</si>
  <si>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</si>
  <si>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</si>
  <si>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</si>
  <si>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</si>
  <si>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</si>
  <si>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</si>
  <si>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</si>
  <si>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</si>
  <si>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</si>
  <si>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</si>
  <si>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</si>
  <si>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</si>
  <si>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</si>
  <si>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</si>
  <si>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</si>
  <si>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</si>
  <si>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</si>
  <si>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</si>
  <si>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</si>
  <si>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</si>
  <si>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</si>
  <si>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</si>
  <si>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</si>
  <si>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</si>
  <si>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</si>
  <si>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</si>
  <si>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</si>
  <si>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</si>
  <si>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</si>
  <si>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</si>
  <si>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</si>
  <si>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</si>
  <si>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</si>
  <si>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</si>
  <si>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</si>
  <si>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</si>
  <si>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</si>
  <si>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</si>
  <si>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</si>
  <si>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</si>
  <si>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</si>
  <si>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</si>
  <si>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</si>
  <si>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</si>
  <si>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</si>
  <si>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</si>
  <si>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</si>
  <si>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</si>
  <si>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</si>
  <si>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</si>
  <si>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</si>
  <si>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</si>
  <si>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</si>
  <si>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</si>
  <si>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</si>
  <si>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</si>
  <si>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</si>
  <si>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</si>
  <si>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</si>
  <si>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</si>
  <si>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</si>
  <si>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</si>
  <si>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</si>
  <si>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</si>
  <si>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</si>
  <si>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</si>
  <si>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</si>
  <si>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</si>
  <si>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</si>
  <si>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</si>
  <si>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</si>
  <si>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</si>
  <si>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</si>
  <si>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</si>
  <si>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</si>
  <si>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</si>
  <si>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</si>
  <si>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</si>
  <si>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</si>
  <si>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</si>
  <si>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</si>
  <si>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</si>
  <si>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</si>
  <si>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</si>
  <si>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</si>
  <si>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</si>
  <si>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</si>
  <si>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</si>
  <si>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</si>
  <si>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</si>
  <si>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</si>
  <si>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</si>
  <si>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</si>
  <si>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</si>
  <si>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</si>
  <si>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</si>
  <si>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</si>
  <si>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</si>
  <si>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</si>
  <si>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</si>
  <si>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</si>
  <si>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</si>
  <si>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</si>
  <si>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</si>
  <si>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</si>
  <si>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</si>
  <si>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</si>
  <si>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</si>
  <si>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</si>
  <si>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</si>
  <si>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</si>
  <si>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</si>
  <si>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</si>
  <si>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</si>
  <si>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</si>
  <si>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</si>
  <si>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</si>
  <si>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</si>
  <si>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</si>
  <si>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</si>
  <si>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</si>
  <si>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</si>
  <si>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</si>
  <si>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</si>
  <si>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</si>
  <si>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</si>
  <si>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</si>
  <si>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</si>
  <si>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</si>
  <si>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</si>
  <si>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</si>
  <si>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</si>
  <si>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</si>
  <si>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</si>
  <si>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</si>
  <si>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</si>
  <si>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</si>
  <si>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</si>
  <si>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</si>
  <si>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</si>
  <si>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</si>
  <si>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</si>
  <si>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</si>
  <si>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</si>
  <si>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</si>
  <si>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</si>
  <si>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</si>
  <si>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</si>
  <si>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</si>
  <si>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</si>
  <si>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</si>
  <si>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</si>
  <si>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</si>
  <si>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</si>
  <si>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</si>
  <si>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</si>
  <si>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</si>
  <si>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</si>
  <si>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</si>
  <si>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</si>
  <si>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</si>
  <si>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</si>
  <si>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</si>
  <si>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</si>
  <si>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</si>
  <si>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</si>
  <si>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</si>
  <si>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</si>
  <si>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</si>
  <si>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</si>
  <si>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</si>
  <si>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</si>
  <si>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</si>
  <si>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</si>
  <si>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</si>
  <si>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</si>
  <si>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</si>
  <si>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</si>
  <si>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</si>
  <si>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</si>
  <si>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</si>
  <si>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</si>
  <si>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</si>
  <si>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</si>
  <si>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</si>
  <si>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</si>
  <si>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</si>
  <si>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</si>
  <si>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</si>
  <si>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</si>
  <si>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</si>
  <si>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</si>
  <si>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</si>
  <si>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</si>
  <si>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</si>
  <si>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</si>
  <si>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</si>
  <si>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</si>
  <si>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</si>
  <si>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</si>
  <si>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</si>
  <si>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</si>
  <si>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</si>
  <si>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</si>
  <si>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</si>
  <si>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</si>
  <si>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</si>
  <si>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</si>
  <si>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</si>
  <si>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</si>
  <si>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</si>
  <si>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</si>
  <si>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</si>
  <si>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</si>
  <si>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</si>
  <si>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</si>
  <si>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</si>
  <si>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</si>
  <si>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</si>
  <si>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</si>
  <si>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</si>
  <si>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</si>
  <si>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</si>
  <si>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</si>
  <si>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</si>
  <si>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</si>
  <si>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</si>
  <si>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</si>
  <si>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</si>
  <si>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</si>
  <si>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</si>
  <si>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</si>
  <si>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</si>
  <si>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</si>
  <si>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</si>
  <si>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</si>
  <si>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</si>
  <si>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</si>
  <si>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</si>
  <si>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</si>
  <si>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</si>
  <si>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</si>
  <si>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</si>
  <si>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</si>
  <si>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</si>
  <si>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</si>
  <si>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</si>
  <si>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</si>
  <si>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</si>
  <si>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</si>
  <si>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</si>
  <si>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</si>
  <si>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</si>
  <si>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</si>
  <si>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</si>
  <si>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</si>
  <si>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</si>
  <si>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</si>
  <si>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</si>
  <si>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</si>
  <si>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</si>
  <si>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</si>
  <si>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</si>
  <si>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</si>
  <si>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</si>
  <si>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</si>
  <si>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</si>
  <si>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</si>
  <si>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</si>
  <si>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</si>
  <si>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</si>
  <si>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</si>
  <si>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</si>
  <si>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</si>
  <si>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</si>
  <si>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</si>
  <si>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</si>
  <si>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</si>
  <si>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</si>
  <si>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</si>
  <si>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</si>
  <si>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</si>
  <si>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</si>
  <si>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</si>
  <si>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</si>
  <si>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</si>
  <si>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</si>
  <si>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</si>
  <si>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</si>
  <si>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</si>
  <si>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</si>
  <si>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</si>
  <si>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</si>
  <si>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</si>
  <si>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</si>
  <si>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</si>
  <si>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</si>
  <si>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</si>
  <si>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</si>
  <si>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</si>
  <si>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</si>
  <si>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</si>
  <si>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</si>
  <si>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</si>
  <si>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</si>
  <si>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</si>
  <si>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</si>
  <si>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</si>
  <si>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</si>
  <si>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</si>
  <si>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</si>
  <si>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</si>
  <si>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</si>
  <si>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</si>
  <si>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</si>
  <si>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</si>
  <si>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</si>
  <si>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</si>
  <si>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</si>
  <si>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</si>
  <si>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</si>
  <si>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</si>
  <si>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</si>
  <si>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</si>
  <si>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</si>
  <si>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</si>
  <si>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</si>
  <si>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</si>
  <si>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</si>
  <si>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</si>
  <si>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</si>
  <si>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</si>
  <si>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</si>
  <si>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</si>
  <si>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</si>
  <si>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</si>
  <si>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</si>
  <si>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</si>
  <si>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</si>
  <si>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</si>
  <si>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</si>
  <si>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</si>
  <si>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</si>
  <si>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</si>
  <si>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</si>
  <si>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</si>
  <si>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</si>
  <si>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</si>
  <si>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</si>
  <si>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</si>
  <si>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</si>
  <si>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</si>
  <si>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</si>
  <si>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</si>
  <si>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</si>
  <si>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</si>
  <si>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</si>
  <si>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</si>
  <si>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</si>
  <si>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</si>
  <si>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</si>
  <si>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</si>
  <si>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</si>
  <si>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</si>
  <si>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</si>
  <si>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</si>
  <si>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</si>
  <si>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</si>
  <si>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</si>
  <si>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</si>
  <si>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</si>
  <si>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</si>
  <si>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</si>
  <si>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</si>
  <si>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</si>
  <si>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</si>
  <si>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</si>
  <si>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</si>
  <si>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</si>
  <si>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</si>
  <si>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</si>
  <si>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</si>
  <si>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</si>
  <si>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</si>
  <si>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</si>
  <si>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</si>
  <si>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</si>
  <si>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</si>
  <si>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</si>
  <si>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</si>
  <si>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</si>
  <si>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</si>
  <si>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</si>
  <si>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</si>
  <si>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</si>
  <si>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</si>
  <si>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</si>
  <si>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</si>
  <si>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</si>
  <si>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</si>
  <si>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</si>
  <si>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</si>
  <si>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</si>
  <si>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</si>
  <si>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</si>
  <si>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</si>
  <si>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</si>
  <si>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</si>
  <si>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</si>
  <si>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</si>
  <si>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</si>
  <si>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</si>
  <si>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</si>
  <si>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</si>
  <si>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</si>
  <si>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</si>
  <si>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</si>
  <si>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</si>
  <si>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</si>
  <si>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</si>
  <si>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</si>
  <si>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</si>
  <si>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</si>
  <si>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</si>
  <si>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</si>
  <si>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</si>
  <si>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</si>
  <si>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</si>
  <si>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</si>
  <si>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</si>
  <si>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</si>
  <si>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</si>
  <si>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</si>
  <si>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</si>
  <si>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</si>
  <si>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</si>
  <si>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</si>
  <si>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</si>
  <si>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</si>
  <si>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</si>
  <si>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</si>
  <si>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</si>
  <si>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</si>
  <si>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</si>
  <si>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</si>
  <si>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</si>
  <si>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</si>
  <si>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</si>
  <si>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</si>
  <si>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</si>
  <si>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</si>
  <si>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</si>
  <si>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</si>
  <si>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</si>
  <si>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</si>
  <si>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</si>
  <si>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</si>
  <si>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</si>
  <si>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</si>
  <si>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</si>
  <si>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</si>
  <si>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</si>
  <si>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</si>
  <si>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</si>
  <si>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</si>
  <si>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</si>
  <si>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</si>
  <si>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</si>
  <si>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</si>
  <si>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</si>
  <si>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</si>
  <si>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</si>
  <si>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</si>
  <si>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</si>
  <si>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</si>
  <si>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</si>
  <si>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</si>
  <si>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</si>
  <si>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</si>
  <si>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</si>
  <si>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</si>
  <si>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</si>
  <si>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</si>
  <si>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</si>
  <si>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</si>
  <si>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</si>
  <si>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</si>
  <si>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</si>
  <si>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</si>
  <si>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</si>
  <si>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</si>
  <si>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</si>
  <si>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</si>
  <si>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</si>
  <si>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</si>
  <si>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</si>
  <si>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</si>
  <si>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</si>
  <si>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</si>
  <si>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</si>
  <si>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</si>
  <si>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</si>
  <si>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</si>
  <si>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</si>
  <si>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</si>
  <si>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</si>
  <si>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</si>
  <si>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</si>
  <si>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</si>
  <si>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</si>
  <si>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</si>
  <si>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</si>
  <si>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</si>
  <si>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</si>
  <si>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</si>
  <si>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</si>
  <si>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</si>
  <si>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</si>
  <si>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</si>
  <si>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</si>
  <si>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</si>
  <si>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</si>
  <si>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</si>
  <si>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</si>
  <si>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</si>
  <si>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</si>
  <si>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</si>
  <si>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</si>
  <si>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</si>
  <si>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</si>
  <si>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</si>
  <si>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</si>
  <si>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</si>
  <si>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</si>
  <si>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</si>
  <si>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</si>
  <si>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</si>
  <si>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</si>
  <si>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</si>
  <si>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</si>
  <si>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</si>
  <si>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</si>
  <si>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</si>
  <si>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</si>
  <si>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</si>
  <si>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</si>
  <si>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</si>
  <si>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</si>
  <si>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</si>
  <si>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</si>
  <si>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</si>
  <si>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</si>
  <si>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</si>
  <si>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</si>
  <si>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</si>
  <si>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</si>
  <si>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</si>
  <si>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</si>
  <si>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</si>
  <si>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</si>
  <si>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</si>
  <si>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</si>
  <si>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</si>
  <si>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</si>
  <si>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</si>
  <si>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</si>
  <si>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</si>
  <si>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</si>
  <si>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</si>
  <si>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</si>
  <si>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</si>
  <si>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</si>
  <si>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</si>
  <si>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</si>
  <si>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</si>
  <si>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</si>
  <si>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</si>
  <si>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</si>
  <si>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</si>
  <si>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</si>
  <si>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</si>
  <si>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</si>
  <si>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</si>
  <si>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</si>
  <si>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</si>
  <si>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</si>
  <si>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</si>
  <si>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</si>
  <si>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</si>
  <si>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</si>
  <si>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</si>
  <si>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</si>
  <si>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</si>
  <si>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</si>
  <si>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</si>
  <si>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</si>
  <si>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</si>
  <si>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</si>
  <si>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</si>
  <si>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</si>
  <si>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</si>
  <si>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</si>
  <si>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</si>
  <si>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</si>
  <si>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</si>
  <si>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</si>
  <si>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</si>
  <si>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</si>
  <si>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</si>
  <si>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</si>
  <si>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</si>
  <si>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</si>
  <si>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</si>
  <si>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</si>
  <si>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</si>
  <si>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</si>
  <si>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</si>
  <si>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</si>
  <si>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</si>
  <si>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</si>
  <si>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</si>
  <si>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</si>
  <si>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</si>
  <si>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</si>
  <si>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</si>
  <si>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</si>
  <si>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</si>
  <si>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</si>
  <si>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</si>
  <si>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</si>
  <si>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</si>
  <si>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</si>
  <si>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</si>
  <si>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</si>
  <si>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</si>
  <si>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</si>
  <si>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</si>
  <si>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</si>
  <si>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</si>
  <si>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</si>
  <si>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</si>
  <si>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</si>
  <si>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</si>
  <si>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</si>
  <si>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</si>
  <si>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</si>
  <si>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</si>
  <si>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</si>
  <si>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</si>
  <si>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</si>
  <si>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</si>
  <si>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</si>
  <si>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</si>
  <si>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</si>
  <si>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</si>
  <si>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</si>
  <si>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</si>
  <si>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</si>
  <si>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</si>
  <si>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</si>
  <si>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</si>
  <si>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</si>
  <si>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</si>
  <si>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</si>
  <si>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</si>
  <si>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</si>
  <si>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</si>
  <si>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</si>
  <si>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</si>
  <si>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</si>
  <si>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</si>
  <si>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</si>
  <si>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</si>
  <si>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</si>
  <si>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</si>
  <si>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</si>
  <si>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</si>
  <si>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</si>
  <si>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</si>
  <si>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</si>
  <si>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</si>
  <si>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</si>
  <si>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</si>
  <si>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</si>
  <si>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</si>
  <si>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</si>
  <si>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</si>
  <si>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</si>
  <si>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</si>
  <si>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</si>
  <si>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</si>
  <si>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</si>
  <si>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</si>
  <si>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</si>
  <si>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</si>
  <si>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</si>
  <si>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</si>
  <si>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</si>
  <si>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</si>
  <si>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</si>
  <si>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</si>
  <si>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</si>
  <si>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</si>
  <si>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</si>
  <si>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</si>
  <si>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</si>
  <si>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</si>
  <si>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</si>
  <si>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</si>
  <si>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</si>
  <si>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</si>
  <si>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</si>
  <si>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</si>
  <si>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</si>
  <si>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</si>
  <si>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</si>
  <si>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</si>
  <si>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</si>
  <si>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</si>
  <si>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</si>
  <si>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</si>
  <si>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</si>
  <si>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</si>
  <si>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</si>
  <si>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</si>
  <si>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</si>
  <si>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</si>
  <si>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</si>
  <si>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</si>
  <si>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</si>
  <si>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</si>
  <si>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</si>
  <si>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</si>
  <si>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</si>
  <si>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</si>
  <si>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</si>
  <si>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</si>
  <si>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</si>
  <si>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</si>
  <si>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</si>
  <si>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</si>
  <si>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</si>
  <si>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</si>
  <si>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</si>
  <si>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</si>
  <si>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</si>
  <si>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</si>
  <si>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</si>
  <si>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</si>
  <si>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</si>
  <si>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</si>
  <si>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</si>
  <si>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</si>
  <si>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</si>
  <si>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</si>
  <si>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</si>
  <si>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</si>
  <si>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</si>
  <si>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</si>
  <si>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</si>
  <si>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</si>
  <si>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</si>
  <si>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</si>
  <si>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</si>
  <si>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</si>
  <si>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</si>
  <si>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</si>
  <si>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</si>
  <si>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</si>
  <si>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</si>
  <si>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</si>
  <si>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</si>
  <si>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</si>
  <si>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</si>
  <si>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</si>
  <si>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</si>
  <si>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</si>
  <si>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</si>
  <si>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</si>
  <si>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</si>
  <si>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</si>
  <si>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</si>
  <si>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</si>
  <si>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</si>
  <si>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</si>
  <si>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</si>
  <si>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</si>
  <si>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</si>
  <si>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</si>
  <si>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</si>
  <si>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</si>
  <si>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</si>
  <si>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</si>
  <si>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</si>
  <si>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</si>
  <si>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</si>
  <si>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</si>
  <si>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</si>
  <si>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</si>
  <si>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</si>
  <si>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</si>
  <si>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</si>
  <si>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</si>
  <si>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</si>
  <si>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</si>
  <si>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</si>
  <si>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</si>
  <si>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</si>
  <si>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</si>
  <si>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</si>
  <si>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</si>
  <si>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</si>
  <si>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</si>
  <si>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</si>
  <si>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</si>
  <si>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</si>
  <si>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</si>
  <si>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</si>
  <si>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</si>
  <si>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</si>
  <si>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</si>
  <si>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</si>
  <si>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</si>
  <si>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</si>
  <si>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</si>
  <si>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</si>
  <si>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</si>
  <si>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</si>
  <si>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</si>
  <si>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</si>
  <si>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</si>
  <si>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</si>
  <si>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</si>
  <si>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</si>
  <si>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</si>
  <si>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</si>
  <si>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</si>
  <si>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</si>
  <si>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</si>
  <si>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</si>
  <si>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</si>
  <si>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</si>
  <si>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</si>
  <si>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</si>
  <si>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</si>
  <si>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</si>
  <si>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</si>
  <si>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</si>
  <si>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</si>
  <si>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</si>
  <si>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</si>
  <si>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</si>
  <si>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</si>
  <si>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</si>
  <si>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</si>
  <si>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</si>
  <si>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</si>
  <si>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</si>
  <si>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</si>
  <si>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</si>
  <si>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</si>
  <si>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</si>
  <si>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</si>
  <si>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</si>
  <si>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</si>
  <si>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</si>
  <si>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</si>
  <si>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</si>
  <si>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</si>
  <si>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</si>
  <si>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</si>
  <si>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</si>
  <si>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</si>
  <si>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</si>
  <si>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</si>
  <si>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</si>
  <si>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</si>
  <si>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</si>
  <si>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</si>
  <si>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</si>
  <si>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</si>
  <si>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</si>
  <si>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</si>
  <si>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</si>
  <si>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</si>
  <si>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</si>
  <si>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</si>
  <si>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</si>
  <si>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</si>
  <si>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</si>
  <si>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</si>
  <si>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</si>
  <si>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</si>
  <si>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</si>
  <si>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</si>
  <si>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</si>
  <si>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</si>
  <si>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</si>
  <si>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</si>
  <si>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</si>
  <si>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</si>
  <si>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</si>
  <si>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</si>
  <si>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</si>
  <si>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</si>
  <si>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</si>
  <si>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</si>
  <si>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</si>
  <si>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</si>
  <si>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</si>
  <si>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</si>
  <si>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</si>
  <si>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</si>
  <si>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</si>
  <si>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</si>
  <si>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</si>
  <si>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</si>
  <si>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</si>
  <si>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</si>
  <si>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</si>
  <si>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</si>
  <si>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</si>
  <si>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</si>
  <si>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</si>
  <si>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</si>
  <si>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</si>
  <si>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</si>
  <si>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</si>
  <si>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</si>
  <si>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</si>
  <si>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</si>
  <si>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</si>
  <si>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</si>
  <si>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</si>
  <si>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</si>
  <si>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</si>
  <si>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</si>
  <si>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</si>
  <si>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</si>
  <si>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</si>
  <si>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</si>
  <si>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</si>
  <si>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</si>
  <si>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</si>
  <si>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</si>
  <si>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</si>
  <si>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</si>
  <si>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</si>
  <si>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</si>
  <si>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</si>
  <si>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</si>
  <si>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</si>
  <si>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</si>
  <si>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</si>
  <si>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</si>
  <si>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</si>
  <si>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</si>
  <si>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</si>
  <si>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</si>
  <si>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</si>
  <si>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</si>
  <si>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</si>
  <si>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</si>
  <si>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</si>
  <si>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</si>
  <si>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</si>
  <si>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</si>
  <si>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</si>
  <si>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</si>
  <si>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</si>
  <si>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</si>
  <si>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</si>
  <si>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</si>
  <si>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</si>
  <si>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</si>
  <si>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</si>
  <si>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</si>
  <si>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</si>
  <si>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</si>
  <si>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</si>
  <si>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</si>
  <si>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</si>
  <si>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</si>
  <si>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</si>
  <si>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</si>
  <si>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</si>
  <si>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</si>
  <si>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</si>
  <si>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</si>
  <si>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</si>
  <si>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</si>
  <si>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</si>
  <si>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</si>
  <si>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</si>
  <si>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</si>
  <si>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</si>
  <si>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</si>
  <si>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</si>
  <si>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</si>
  <si>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</si>
  <si>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</si>
  <si>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</si>
  <si>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</si>
  <si>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</si>
  <si>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</si>
  <si>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</si>
  <si>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</si>
  <si>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</si>
  <si>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</si>
  <si>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</si>
  <si>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</si>
  <si>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</si>
  <si>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</si>
  <si>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</si>
  <si>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</si>
  <si>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</si>
  <si>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</si>
  <si>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</si>
  <si>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</si>
  <si>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</si>
  <si>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</si>
  <si>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</si>
  <si>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</si>
  <si>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</si>
  <si>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</si>
  <si>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</si>
  <si>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</si>
  <si>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</si>
  <si>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</si>
  <si>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</si>
  <si>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</si>
  <si>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</si>
  <si>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</si>
  <si>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</si>
  <si>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</si>
  <si>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</si>
  <si>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</si>
  <si>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</si>
  <si>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</si>
  <si>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</si>
  <si>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</si>
  <si>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</si>
  <si>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</si>
  <si>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</si>
  <si>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</si>
  <si>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</si>
  <si>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</si>
  <si>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</si>
  <si>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</si>
  <si>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</si>
  <si>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</si>
  <si>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</si>
  <si>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</si>
  <si>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</si>
  <si>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</si>
  <si>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</si>
  <si>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</si>
  <si>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</si>
  <si>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</si>
  <si>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</si>
  <si>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</si>
  <si>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</si>
  <si>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</si>
  <si>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</si>
  <si>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</si>
  <si>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</si>
  <si>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</si>
  <si>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</si>
  <si>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</si>
  <si>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</si>
  <si>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</si>
  <si>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</si>
  <si>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</si>
  <si>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</si>
  <si>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</si>
  <si>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</si>
  <si>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</si>
  <si>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</si>
  <si>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</si>
  <si>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</si>
  <si>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</si>
  <si>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</si>
  <si>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</si>
  <si>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</si>
  <si>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</si>
  <si>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</si>
  <si>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</si>
  <si>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</si>
  <si>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</si>
  <si>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</si>
  <si>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</si>
  <si>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</si>
  <si>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</si>
  <si>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</si>
  <si>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</si>
  <si>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</si>
  <si>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</si>
  <si>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</si>
  <si>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</si>
  <si>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</si>
  <si>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</si>
  <si>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</si>
  <si>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</si>
  <si>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</si>
  <si>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</si>
  <si>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</si>
  <si>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</si>
  <si>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</si>
  <si>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</si>
  <si>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</si>
  <si>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</si>
  <si>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</si>
  <si>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</si>
  <si>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</si>
  <si>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</si>
  <si>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</si>
  <si>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</si>
  <si>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</si>
  <si>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</si>
  <si>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</si>
  <si>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</si>
  <si>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</si>
  <si>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</si>
  <si>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</si>
  <si>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</si>
  <si>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</si>
  <si>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</si>
  <si>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</si>
  <si>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</si>
  <si>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</si>
  <si>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</si>
  <si>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</si>
  <si>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</si>
  <si>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</si>
  <si>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</si>
  <si>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</si>
  <si>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</si>
  <si>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</si>
  <si>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</si>
  <si>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</si>
  <si>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</si>
  <si>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</si>
  <si>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</si>
  <si>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</si>
  <si>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</si>
  <si>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</si>
  <si>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</si>
  <si>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</si>
  <si>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</si>
  <si>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</si>
  <si>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</si>
  <si>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</si>
  <si>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</si>
  <si>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</si>
  <si>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</si>
  <si>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</si>
  <si>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</si>
  <si>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</si>
  <si>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</si>
  <si>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</si>
  <si>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</si>
  <si>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</si>
  <si>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</si>
  <si>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</si>
  <si>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</si>
  <si>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</si>
  <si>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</si>
  <si>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</si>
  <si>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</si>
  <si>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</si>
  <si>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</si>
  <si>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</si>
  <si>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</si>
  <si>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</si>
  <si>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</si>
  <si>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</si>
  <si>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</si>
  <si>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</si>
  <si>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</si>
  <si>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</si>
  <si>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</si>
  <si>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</si>
  <si>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</si>
  <si>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</si>
  <si>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</si>
  <si>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</si>
  <si>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</si>
  <si>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</si>
  <si>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</si>
  <si>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</si>
  <si>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</si>
  <si>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</si>
  <si>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</si>
  <si>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</si>
  <si>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</si>
  <si>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</si>
  <si>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</si>
  <si>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</si>
  <si>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</si>
  <si>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</si>
  <si>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</si>
  <si>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</si>
  <si>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</si>
  <si>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</si>
  <si>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</si>
  <si>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</si>
  <si>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</si>
  <si>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</si>
  <si>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</si>
  <si>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</si>
  <si>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</si>
  <si>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</si>
  <si>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</si>
  <si>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</si>
  <si>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</si>
  <si>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</si>
  <si>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</si>
  <si>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</si>
  <si>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</si>
  <si>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</si>
  <si>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</si>
  <si>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</si>
  <si>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</si>
  <si>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</si>
  <si>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</si>
  <si>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</si>
  <si>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</si>
  <si>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</si>
  <si>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</si>
  <si>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</si>
  <si>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</si>
  <si>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</si>
  <si>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</si>
  <si>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</si>
  <si>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</si>
  <si>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</si>
  <si>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</si>
  <si>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</si>
  <si>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</si>
  <si>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</si>
  <si>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</si>
  <si>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</si>
  <si>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</si>
  <si>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</si>
  <si>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</si>
  <si>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</si>
  <si>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</si>
  <si>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</si>
  <si>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</si>
  <si>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</si>
  <si>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</si>
  <si>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</si>
  <si>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</si>
  <si>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</si>
  <si>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</si>
  <si>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</si>
  <si>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</si>
  <si>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</si>
  <si>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</si>
  <si>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</si>
  <si>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</si>
  <si>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</si>
  <si>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</si>
  <si>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</si>
  <si>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</si>
  <si>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</si>
  <si>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</si>
  <si>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</si>
  <si>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</si>
  <si>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</si>
  <si>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</si>
  <si>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</si>
  <si>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</si>
  <si>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</si>
  <si>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</si>
  <si>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</si>
  <si>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</si>
  <si>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</si>
  <si>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</si>
  <si>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</si>
  <si>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</si>
  <si>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</si>
  <si>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</si>
  <si>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</si>
  <si>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</si>
  <si>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</si>
  <si>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</si>
  <si>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</si>
  <si>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</si>
  <si>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</si>
  <si>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</si>
  <si>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</si>
  <si>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</si>
  <si>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</si>
  <si>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</si>
  <si>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</si>
  <si>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</si>
  <si>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</si>
  <si>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</si>
  <si>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</si>
  <si>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</si>
  <si>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</si>
  <si>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</si>
  <si>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</si>
  <si>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</si>
  <si>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</si>
  <si>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</si>
  <si>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</si>
  <si>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</si>
  <si>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</si>
  <si>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</si>
  <si>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</si>
  <si>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</si>
  <si>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</si>
  <si>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</si>
  <si>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</si>
  <si>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</si>
  <si>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</si>
  <si>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</si>
  <si>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</si>
  <si>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</si>
  <si>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</si>
  <si>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</si>
  <si>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</si>
  <si>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</si>
  <si>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</si>
  <si>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</si>
  <si>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</si>
  <si>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</si>
  <si>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</si>
  <si>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</si>
  <si>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</si>
  <si>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</si>
  <si>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</si>
  <si>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</si>
  <si>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</si>
  <si>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</si>
  <si>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</si>
  <si>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</si>
  <si>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</si>
  <si>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</si>
  <si>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</si>
  <si>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</si>
  <si>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</si>
  <si>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</si>
  <si>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</si>
  <si>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</si>
  <si>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</si>
  <si>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</si>
  <si>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</si>
  <si>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</si>
  <si>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</si>
  <si>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</si>
  <si>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</si>
  <si>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</si>
  <si>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</si>
  <si>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</si>
  <si>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</si>
  <si>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</si>
  <si>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</si>
  <si>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</si>
  <si>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</si>
  <si>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</si>
  <si>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</si>
  <si>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</si>
  <si>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</si>
  <si>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</si>
  <si>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</si>
  <si>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</si>
  <si>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</si>
  <si>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</si>
  <si>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</si>
  <si>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</si>
  <si>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</si>
  <si>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</si>
  <si>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</si>
  <si>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</si>
  <si>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</si>
  <si>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</si>
  <si>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</si>
  <si>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</si>
  <si>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</si>
  <si>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</si>
  <si>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</si>
  <si>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</si>
  <si>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</si>
  <si>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</si>
  <si>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</si>
  <si>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</si>
  <si>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</si>
  <si>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</si>
  <si>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</si>
  <si>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</si>
  <si>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</si>
  <si>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</si>
  <si>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</si>
  <si>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</si>
  <si>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</si>
  <si>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</si>
  <si>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</si>
  <si>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</si>
  <si>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</si>
  <si>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</si>
  <si>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</si>
  <si>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</si>
  <si>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</si>
  <si>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</si>
  <si>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</si>
  <si>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</si>
  <si>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</si>
  <si>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</si>
  <si>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</si>
  <si>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</si>
  <si>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</si>
  <si>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</si>
  <si>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</si>
  <si>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</si>
  <si>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</si>
  <si>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</si>
  <si>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</si>
  <si>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</si>
  <si>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</si>
  <si>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</si>
  <si>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</si>
  <si>
    <t>Successful Mean</t>
  </si>
  <si>
    <t>Successful Median</t>
  </si>
  <si>
    <t>Successful Min</t>
  </si>
  <si>
    <t>Successful Max</t>
  </si>
  <si>
    <t>Successful Variance</t>
  </si>
  <si>
    <t>Successful SD</t>
  </si>
  <si>
    <t>Unsuccessful Mean</t>
  </si>
  <si>
    <t>Unsuccessful Median</t>
  </si>
  <si>
    <t>Unsuccessful Min</t>
  </si>
  <si>
    <t>Unsuccessful Max</t>
  </si>
  <si>
    <t>Unsuccessful Variance</t>
  </si>
  <si>
    <t>Unsuccessful 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</si>
</sst>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44" fontId="1" fillId="0" borderId="0" xfId="0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 Table Catagory!PivotTable1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Catagory'!$B$3:$B$4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Catagory'!$B$5:$B$14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C9-3A44-A63F-4403C5FB16A6}"/>
            </c:ext>
          </c:extLst>
        </c:ser>
        <c:ser>
          <c:idx val="1"/>
          <c:order val="1"/>
          <c:tx>
            <c:strRef>
              <c:f>'Pivot Table Catagory'!$C$3:$C$4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Catagory'!$C$5:$C$14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C9-3A44-A63F-4403C5FB16A6}"/>
            </c:ext>
          </c:extLst>
        </c:ser>
        <c:ser>
          <c:idx val="2"/>
          <c:order val="2"/>
          <c:tx>
            <c:strRef>
              <c:f>'Pivot Table Catagory'!$D$3:$D$4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Catagory'!$D$5:$D$14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C9-3A44-A63F-4403C5FB16A6}"/>
            </c:ext>
          </c:extLst>
        </c:ser>
        <c:ser>
          <c:idx val="3"/>
          <c:order val="3"/>
          <c:tx>
            <c:strRef>
              <c:f>'Pivot Table Catagory'!$E$3:$E$4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Catagory'!$E$5:$E$14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C9-3A44-A63F-4403C5FB1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0973184"/>
        <c:axId val="2058870736"/>
      </c:barChart>
      <c:catAx>
        <c:axId val="204097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870736"/>
        <c:crosses val="autoZero"/>
        <c:auto val="1"/>
        <c:lblAlgn val="ctr"/>
        <c:lblOffset val="100"/>
        <c:noMultiLvlLbl val="0"/>
      </c:catAx>
      <c:valAx>
        <c:axId val="205887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97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[Excel_Challenge.xlsx]Sub-Catagory!PivotTable2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'Sub-Catagory'!$B$4:$B$5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A-CB4E-903E-8B0A9F17A76C}"/>
            </c:ext>
          </c:extLst>
        </c:ser>
        <c:ser>
          <c:idx val="1"/>
          <c:order val="1"/>
          <c:tx>
            <c:strRef>
              <c:f>'Sub-Catagory'!$C$4:$C$5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8A-CB4E-903E-8B0A9F17A76C}"/>
            </c:ext>
          </c:extLst>
        </c:ser>
        <c:ser>
          <c:idx val="2"/>
          <c:order val="2"/>
          <c:tx>
            <c:strRef>
              <c:f>'Sub-Catagory'!$D$4:$D$5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8A-CB4E-903E-8B0A9F17A76C}"/>
            </c:ext>
          </c:extLst>
        </c:ser>
        <c:ser>
          <c:idx val="3"/>
          <c:order val="3"/>
          <c:tx>
            <c:strRef>
              <c:f>'Sub-Catagory'!$E$4:$E$5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8A-CB4E-903E-8B0A9F17A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3073360"/>
        <c:axId val="2091242768"/>
      </c:barChart>
      <c:catAx>
        <c:axId val="200307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242768"/>
        <c:crosses val="autoZero"/>
        <c:auto val="1"/>
        <c:lblAlgn val="ctr"/>
        <c:lblOffset val="100"/>
        <c:noMultiLvlLbl val="0"/>
      </c:catAx>
      <c:valAx>
        <c:axId val="20912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07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08-8F40-B0B9-70597CFA079B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08-8F40-B0B9-70597CFA079B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08-8F40-B0B9-70597CFA079B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08-8F40-B0B9-70597CFA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0361760"/>
        <c:axId val="2003576096"/>
      </c:lineChart>
      <c:catAx>
        <c:axId val="19903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576096"/>
        <c:crosses val="autoZero"/>
        <c:auto val="1"/>
        <c:lblAlgn val="ctr"/>
        <c:lblOffset val="100"/>
        <c:noMultiLvlLbl val="0"/>
      </c:catAx>
      <c:valAx>
        <c:axId val="20035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36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48-5E43-B72D-7860EEF71075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48-5E43-B72D-7860EEF71075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48-5E43-B72D-7860EEF71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864816"/>
        <c:axId val="2071685792"/>
      </c:lineChart>
      <c:catAx>
        <c:axId val="207186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685792"/>
        <c:crosses val="autoZero"/>
        <c:auto val="1"/>
        <c:lblAlgn val="ctr"/>
        <c:lblOffset val="100"/>
        <c:noMultiLvlLbl val="0"/>
      </c:catAx>
      <c:valAx>
        <c:axId val="20716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8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1</xdr:row>
      <xdr:rowOff>0</xdr:rowOff>
    </xdr:from>
    <xdr:to>
      <xdr:col>11</xdr:col>
      <xdr:colOff>647700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60B4BE-BA8F-BE4F-A619-4CF298B8A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9</xdr:row>
      <xdr:rowOff>88900</xdr:rowOff>
    </xdr:from>
    <xdr:to>
      <xdr:col>11</xdr:col>
      <xdr:colOff>641350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884D1-8AE8-504D-9A85-92ADB1E68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3</xdr:row>
      <xdr:rowOff>25400</xdr:rowOff>
    </xdr:from>
    <xdr:to>
      <xdr:col>11</xdr:col>
      <xdr:colOff>749300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B20F7-96C0-534B-9EA7-439F5036C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482600</xdr:colOff>
      <xdr:row>14</xdr:row>
      <xdr:rowOff>0</xdr:rowOff>
    </xdr:from>
    <xdr:to>
      <xdr:col>5</xdr:col>
      <xdr:colOff>876300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43DCC-98C8-D241-9904-FD38486AD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3.697843055554" createdVersion="7" refreshedVersion="7" minRefreshableVersion="3" recordCount="4115" xr:uid="{F3F17AB1-DAB4-5E49-B945-5ECB99903EF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3.710287847221" createdVersion="7" refreshedVersion="7" minRefreshableVersion="3" recordCount="4115" xr:uid="{DB78E1D0-1D7D-0040-A572-954C6862466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8B2F4-571F-C84E-8E63-7296A28E360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77BE1-D539-4A42-AFF6-3F6F1E72C2D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A186C-E120-B742-9C77-E7DFA6E1EBB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ame="Month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M1" zoomScale="55" zoomScaleNormal="55" workbookViewId="0">
      <selection activeCell="P4" sqref="P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7" customWidth="1"/>
    <col min="16" max="16" width="15" style="9" bestFit="1" customWidth="1"/>
    <col min="17" max="17" width="11" bestFit="1" customWidth="1"/>
    <col min="18" max="18" width="11.33203125" bestFit="1" customWidth="1"/>
    <col min="19" max="19" width="20.832031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9">
        <f>IF(L2=0, "No Backers", E2/L2)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13">
        <f>(((J2/60)/60)/24)+DATE(1970,1,1)</f>
        <v>42177.007071759261</v>
      </c>
      <c r="T2" s="13">
        <f>(((I2/60/60)/24+DATE(1970,1,1)))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9">
        <f t="shared" ref="P3:P66" si="1">IF(L3=0, "No Backers", E3/L3)</f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3">
        <f t="shared" ref="S3:S66" si="4">(((J3/60)/60)/24)+DATE(1970,1,1)</f>
        <v>42766.600497685184</v>
      </c>
      <c r="T3" s="13">
        <f t="shared" ref="T3:T66" si="5">(((I3/60/60)/24+DATE(1970,1,1)))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9">
        <f t="shared" ref="P67:P130" si="7">IF(L67=0, "No Backers", 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RIGHT(N67,LEN(N67)-SEARCH("/",N67))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(((I67/60/60)/24+DATE(1970,1,1)))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str">
        <f t="shared" si="7"/>
        <v>No Backers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str">
        <f t="shared" si="7"/>
        <v>No Backers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9" t="str">
        <f t="shared" ref="P131:P194" si="13">IF(L131=0, "No Backers", E131/L131)</f>
        <v>No Backers</v>
      </c>
      <c r="Q131" t="str">
        <f t="shared" ref="Q131:Q194" si="14">LEFT(N131, SEARCH("/",N131)-1)</f>
        <v>film &amp; video</v>
      </c>
      <c r="R131" t="str">
        <f t="shared" ref="R131:R194" si="15">RIGHT(N131,LEN(N131)-SEARCH("/",N131))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(((I131/60/60)/24+DATE(1970,1,1)))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str">
        <f t="shared" si="13"/>
        <v>No Backers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str">
        <f t="shared" si="13"/>
        <v>No Backers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str">
        <f t="shared" si="13"/>
        <v>No Backers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str">
        <f t="shared" si="13"/>
        <v>No Backers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str">
        <f t="shared" si="13"/>
        <v>No Backers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str">
        <f t="shared" si="13"/>
        <v>No Backers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str">
        <f t="shared" si="13"/>
        <v>No Backers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str">
        <f t="shared" si="13"/>
        <v>No Backers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str">
        <f t="shared" si="13"/>
        <v>No Backers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str">
        <f t="shared" si="13"/>
        <v>No Backers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str">
        <f t="shared" si="13"/>
        <v>No Backers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str">
        <f t="shared" si="13"/>
        <v>No Backers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str">
        <f t="shared" si="13"/>
        <v>No Backers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str">
        <f t="shared" si="13"/>
        <v>No Backers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str">
        <f t="shared" si="13"/>
        <v>No Backers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str">
        <f t="shared" si="13"/>
        <v>No Backers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str">
        <f t="shared" si="13"/>
        <v>No Backers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str">
        <f t="shared" si="13"/>
        <v>No Backers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str">
        <f t="shared" si="13"/>
        <v>No Backers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str">
        <f t="shared" si="13"/>
        <v>No Backers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str">
        <f t="shared" si="13"/>
        <v>No Backers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9" t="str">
        <f t="shared" ref="P195:P258" si="19">IF(L195=0, "No Backers", E195/L195)</f>
        <v>No Backers</v>
      </c>
      <c r="Q195" t="str">
        <f t="shared" ref="Q195:Q258" si="20">LEFT(N195, SEARCH("/",N195)-1)</f>
        <v>film &amp; video</v>
      </c>
      <c r="R195" t="str">
        <f t="shared" ref="R195:R258" si="21">RIGHT(N195,LEN(N195)-SEARCH("/",N195))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(((I195/60/60)/24+DATE(1970,1,1)))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str">
        <f t="shared" si="19"/>
        <v>No Backers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str">
        <f t="shared" si="19"/>
        <v>No Backers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str">
        <f t="shared" si="19"/>
        <v>No Backers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str">
        <f t="shared" si="19"/>
        <v>No Backers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str">
        <f t="shared" si="19"/>
        <v>No Backers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str">
        <f t="shared" si="19"/>
        <v>No Backers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str">
        <f t="shared" si="19"/>
        <v>No Backers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str">
        <f t="shared" si="19"/>
        <v>No Backers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str">
        <f t="shared" si="19"/>
        <v>No Backers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str">
        <f t="shared" si="19"/>
        <v>No Backers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str">
        <f t="shared" si="19"/>
        <v>No Backers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str">
        <f t="shared" si="19"/>
        <v>No Backers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str">
        <f t="shared" si="19"/>
        <v>No Backers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str">
        <f t="shared" si="19"/>
        <v>No Backers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str">
        <f t="shared" si="19"/>
        <v>No Backers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str">
        <f t="shared" si="19"/>
        <v>No Backers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str">
        <f t="shared" si="19"/>
        <v>No Backers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str">
        <f t="shared" si="19"/>
        <v>No Backers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9">
        <f t="shared" ref="P259:P322" si="25">IF(L259=0, "No Backers", E259/L259)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RIGHT(N259,LEN(N259)-SEARCH("/",N259))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(((I259/60/60)/24+DATE(1970,1,1)))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9">
        <f t="shared" ref="P323:P386" si="31">IF(L323=0, "No Backers", E323/L323)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RIGHT(N323,LEN(N323)-SEARCH("/",N323))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(((I323/60/60)/24+DATE(1970,1,1)))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9">
        <f t="shared" ref="P387:P450" si="37">IF(L387=0, "No Backers", E387/L387)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RIGHT(N387,LEN(N387)-SEARCH("/",N387))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(((I387/60/60)/24+DATE(1970,1,1)))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str">
        <f t="shared" si="37"/>
        <v>No Backers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str">
        <f t="shared" si="37"/>
        <v>No Backers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str">
        <f t="shared" si="37"/>
        <v>No Backers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str">
        <f t="shared" si="37"/>
        <v>No Backers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str">
        <f t="shared" si="37"/>
        <v>No Backers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str">
        <f t="shared" si="37"/>
        <v>No Backers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str">
        <f t="shared" si="37"/>
        <v>No Backers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9">
        <f t="shared" ref="P451:P514" si="43">IF(L451=0, "No Backers", E451/L451)</f>
        <v>9</v>
      </c>
      <c r="Q451" t="str">
        <f t="shared" ref="Q451:Q514" si="44">LEFT(N451, SEARCH("/",N451)-1)</f>
        <v>film &amp; video</v>
      </c>
      <c r="R451" t="str">
        <f t="shared" ref="R451:R514" si="45">RIGHT(N451,LEN(N451)-SEARCH("/",N451))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(((I451/60/60)/24+DATE(1970,1,1)))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str">
        <f t="shared" si="43"/>
        <v>No Backers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str">
        <f t="shared" si="43"/>
        <v>No Backers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str">
        <f t="shared" si="43"/>
        <v>No Backers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str">
        <f t="shared" si="43"/>
        <v>No Backers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str">
        <f t="shared" si="43"/>
        <v>No Backers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str">
        <f t="shared" si="43"/>
        <v>No Backers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str">
        <f t="shared" si="43"/>
        <v>No Backers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str">
        <f t="shared" si="43"/>
        <v>No Backers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str">
        <f t="shared" si="43"/>
        <v>No Backers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str">
        <f t="shared" si="43"/>
        <v>No Backers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str">
        <f t="shared" si="43"/>
        <v>No Backers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str">
        <f t="shared" si="43"/>
        <v>No Backers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str">
        <f t="shared" si="43"/>
        <v>No Backers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str">
        <f t="shared" si="43"/>
        <v>No Backers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str">
        <f t="shared" si="43"/>
        <v>No Backers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str">
        <f t="shared" si="43"/>
        <v>No Backers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str">
        <f t="shared" si="43"/>
        <v>No Backers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str">
        <f t="shared" si="43"/>
        <v>No Backers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9">
        <f t="shared" ref="P515:P578" si="49">IF(L515=0, "No Backers", E515/L515)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RIGHT(N515,LEN(N515)-SEARCH("/",N515))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(((I515/60/60)/24+DATE(1970,1,1)))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str">
        <f t="shared" si="49"/>
        <v>No Backers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str">
        <f t="shared" si="49"/>
        <v>No Backers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str">
        <f t="shared" si="49"/>
        <v>No Backers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str">
        <f t="shared" si="49"/>
        <v>No Backers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str">
        <f t="shared" si="49"/>
        <v>No Backers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str">
        <f t="shared" si="49"/>
        <v>No Backers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str">
        <f t="shared" si="49"/>
        <v>No Backers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str">
        <f t="shared" si="49"/>
        <v>No Backers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str">
        <f t="shared" si="49"/>
        <v>No Backers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str">
        <f t="shared" si="49"/>
        <v>No Backers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9">
        <f t="shared" ref="P579:P642" si="55">IF(L579=0, "No Backers", E579/L579)</f>
        <v>10</v>
      </c>
      <c r="Q579" t="str">
        <f t="shared" ref="Q579:Q642" si="56">LEFT(N579, SEARCH("/",N579)-1)</f>
        <v>technology</v>
      </c>
      <c r="R579" t="str">
        <f t="shared" ref="R579:R642" si="57">RIGHT(N579,LEN(N579)-SEARCH("/",N579))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(((I579/60/60)/24+DATE(1970,1,1)))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str">
        <f t="shared" si="55"/>
        <v>No Backers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str">
        <f t="shared" si="55"/>
        <v>No Backers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str">
        <f t="shared" si="55"/>
        <v>No Backers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str">
        <f t="shared" si="55"/>
        <v>No Backers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str">
        <f t="shared" si="55"/>
        <v>No Backers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str">
        <f t="shared" si="55"/>
        <v>No Backers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str">
        <f t="shared" si="55"/>
        <v>No Backers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str">
        <f t="shared" si="55"/>
        <v>No Backers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str">
        <f t="shared" si="55"/>
        <v>No Backers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str">
        <f t="shared" si="55"/>
        <v>No Backers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str">
        <f t="shared" si="55"/>
        <v>No Backers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str">
        <f t="shared" si="55"/>
        <v>No Backers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str">
        <f t="shared" si="55"/>
        <v>No Backers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str">
        <f t="shared" si="55"/>
        <v>No Backers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str">
        <f t="shared" si="55"/>
        <v>No Backers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str">
        <f t="shared" si="55"/>
        <v>No Backers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str">
        <f t="shared" si="55"/>
        <v>No Backers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str">
        <f t="shared" si="55"/>
        <v>No Backers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str">
        <f t="shared" si="55"/>
        <v>No Backers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9">
        <f t="shared" ref="P643:P706" si="61">IF(L643=0, "No Backers", E643/L643)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RIGHT(N643,LEN(N643)-SEARCH("/",N643))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(((I643/60/60)/24+DATE(1970,1,1)))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str">
        <f t="shared" si="61"/>
        <v>No Backers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9">
        <f t="shared" ref="P707:P770" si="67">IF(L707=0, "No Backers", E707/L707)</f>
        <v>195.4</v>
      </c>
      <c r="Q707" t="str">
        <f t="shared" ref="Q707:Q770" si="68">LEFT(N707, SEARCH("/",N707)-1)</f>
        <v>technology</v>
      </c>
      <c r="R707" t="str">
        <f t="shared" ref="R707:R770" si="69">RIGHT(N707,LEN(N707)-SEARCH("/",N707))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(((I707/60/60)/24+DATE(1970,1,1)))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str">
        <f t="shared" si="67"/>
        <v>No Backers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str">
        <f t="shared" si="67"/>
        <v>No Backers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str">
        <f t="shared" si="67"/>
        <v>No Backers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str">
        <f t="shared" si="67"/>
        <v>No Backers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str">
        <f t="shared" si="67"/>
        <v>No Backers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str">
        <f t="shared" si="67"/>
        <v>No Backers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str">
        <f t="shared" si="67"/>
        <v>No Backers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9">
        <f t="shared" ref="P771:P834" si="73">IF(L771=0, "No Backers", E771/L771)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RIGHT(N771,LEN(N771)-SEARCH("/",N771))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(((I771/60/60)/24+DATE(1970,1,1)))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str">
        <f t="shared" si="73"/>
        <v>No Backers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9">
        <f t="shared" ref="P835:P898" si="79">IF(L835=0, "No Backers", E835/L835)</f>
        <v>148.78048780487805</v>
      </c>
      <c r="Q835" t="str">
        <f t="shared" ref="Q835:Q898" si="80">LEFT(N835, SEARCH("/",N835)-1)</f>
        <v>music</v>
      </c>
      <c r="R835" t="str">
        <f t="shared" ref="R835:R898" si="81">RIGHT(N835,LEN(N835)-SEARCH("/",N835))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(((I835/60/60)/24+DATE(1970,1,1)))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str">
        <f t="shared" si="79"/>
        <v>No Backers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str">
        <f t="shared" si="79"/>
        <v>No Backers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9" t="str">
        <f t="shared" ref="P899:P962" si="85">IF(L899=0, "No Backers", E899/L899)</f>
        <v>No Backers</v>
      </c>
      <c r="Q899" t="str">
        <f t="shared" ref="Q899:Q962" si="86">LEFT(N899, SEARCH("/",N899)-1)</f>
        <v>music</v>
      </c>
      <c r="R899" t="str">
        <f t="shared" ref="R899:R962" si="87">RIGHT(N899,LEN(N899)-SEARCH("/",N899))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(((I899/60/60)/24+DATE(1970,1,1)))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str">
        <f t="shared" si="85"/>
        <v>No Backers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str">
        <f t="shared" si="85"/>
        <v>No Backers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str">
        <f t="shared" si="85"/>
        <v>No Backers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str">
        <f t="shared" si="85"/>
        <v>No Backers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str">
        <f t="shared" si="85"/>
        <v>No Backers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str">
        <f t="shared" si="85"/>
        <v>No Backers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str">
        <f t="shared" si="85"/>
        <v>No Backers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str">
        <f t="shared" si="85"/>
        <v>No Backers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str">
        <f t="shared" si="85"/>
        <v>No Backers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str">
        <f t="shared" si="85"/>
        <v>No Backers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str">
        <f t="shared" si="85"/>
        <v>No Backers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str">
        <f t="shared" si="85"/>
        <v>No Backers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str">
        <f t="shared" si="85"/>
        <v>No Backers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9">
        <f t="shared" ref="P963:P1026" si="91">IF(L963=0, "No Backers", E963/L963)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RIGHT(N963,LEN(N963)-SEARCH("/",N963))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(((I963/60/60)/24+DATE(1970,1,1)))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str">
        <f t="shared" si="91"/>
        <v>No Backers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9">
        <f t="shared" ref="P1027:P1090" si="97">IF(L1027=0, "No Backers", E1027/L1027)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RIGHT(N1027,LEN(N1027)-SEARCH("/",N1027))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(((I1027/60/60)/24+DATE(1970,1,1)))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str">
        <f t="shared" si="97"/>
        <v>No Backers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str">
        <f t="shared" si="97"/>
        <v>No Backers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str">
        <f t="shared" si="97"/>
        <v>No Backers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str">
        <f t="shared" si="97"/>
        <v>No Backers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str">
        <f t="shared" si="97"/>
        <v>No Backers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str">
        <f t="shared" si="97"/>
        <v>No Backers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str">
        <f t="shared" si="97"/>
        <v>No Backers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str">
        <f t="shared" si="97"/>
        <v>No Backers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str">
        <f t="shared" si="97"/>
        <v>No Backers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str">
        <f t="shared" si="97"/>
        <v>No Backers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str">
        <f t="shared" si="97"/>
        <v>No Backers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str">
        <f t="shared" si="97"/>
        <v>No Backers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str">
        <f t="shared" si="97"/>
        <v>No Backers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str">
        <f t="shared" si="97"/>
        <v>No Backers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str">
        <f t="shared" si="97"/>
        <v>No Backers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str">
        <f t="shared" si="97"/>
        <v>No Backers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str">
        <f t="shared" si="97"/>
        <v>No Backers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9">
        <f t="shared" ref="P1091:P1154" si="103">IF(L1091=0, "No Backers", E1091/L1091)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RIGHT(N1091,LEN(N1091)-SEARCH("/",N1091))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(((I1091/60/60)/24+DATE(1970,1,1)))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str">
        <f t="shared" si="103"/>
        <v>No Backers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str">
        <f t="shared" si="103"/>
        <v>No Backers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str">
        <f t="shared" si="103"/>
        <v>No Backers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str">
        <f t="shared" si="103"/>
        <v>No Backers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str">
        <f t="shared" si="103"/>
        <v>No Backers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str">
        <f t="shared" si="103"/>
        <v>No Backers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str">
        <f t="shared" si="103"/>
        <v>No Backers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str">
        <f t="shared" si="103"/>
        <v>No Backers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str">
        <f t="shared" si="103"/>
        <v>No Backers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str">
        <f t="shared" si="103"/>
        <v>No Backers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str">
        <f t="shared" si="103"/>
        <v>No Backers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9">
        <f t="shared" ref="P1155:P1218" si="109">IF(L1155=0, "No Backers", E1155/L1155)</f>
        <v>50</v>
      </c>
      <c r="Q1155" t="str">
        <f t="shared" ref="Q1155:Q1218" si="110">LEFT(N1155, SEARCH("/",N1155)-1)</f>
        <v>food</v>
      </c>
      <c r="R1155" t="str">
        <f t="shared" ref="R1155:R1218" si="111">RIGHT(N1155,LEN(N1155)-SEARCH("/",N1155))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(((I1155/60/60)/24+DATE(1970,1,1)))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str">
        <f t="shared" si="109"/>
        <v>No Backers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str">
        <f t="shared" si="109"/>
        <v>No Backers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str">
        <f t="shared" si="109"/>
        <v>No Backers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str">
        <f t="shared" si="109"/>
        <v>No Backers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str">
        <f t="shared" si="109"/>
        <v>No Backers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str">
        <f t="shared" si="109"/>
        <v>No Backers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str">
        <f t="shared" si="109"/>
        <v>No Backers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9">
        <f t="shared" ref="P1219:P1282" si="115">IF(L1219=0, "No Backers", E1219/L1219)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RIGHT(N1219,LEN(N1219)-SEARCH("/",N1219))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(((I1219/60/60)/24+DATE(1970,1,1)))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str">
        <f t="shared" si="115"/>
        <v>No Backers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str">
        <f t="shared" si="115"/>
        <v>No Backers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str">
        <f t="shared" si="115"/>
        <v>No Backers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str">
        <f t="shared" si="115"/>
        <v>No Backers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str">
        <f t="shared" si="115"/>
        <v>No Backers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str">
        <f t="shared" si="115"/>
        <v>No Backers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str">
        <f t="shared" si="115"/>
        <v>No Backers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9">
        <f t="shared" ref="P1283:P1346" si="121">IF(L1283=0, "No Backers", E1283/L1283)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RIGHT(N1283,LEN(N1283)-SEARCH("/",N1283))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(((I1283/60/60)/24+DATE(1970,1,1)))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str">
        <f t="shared" si="121"/>
        <v>No Backers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str">
        <f t="shared" si="121"/>
        <v>No Backers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str">
        <f t="shared" si="121"/>
        <v>No Backers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9">
        <f t="shared" ref="P1347:P1410" si="127">IF(L1347=0, "No Backers", E1347/L1347)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RIGHT(N1347,LEN(N1347)-SEARCH("/",N1347))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(((I1347/60/60)/24+DATE(1970,1,1)))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9" t="str">
        <f t="shared" ref="P1411:P1474" si="133">IF(L1411=0, "No Backers", E1411/L1411)</f>
        <v>No Backers</v>
      </c>
      <c r="Q1411" t="str">
        <f t="shared" ref="Q1411:Q1474" si="134">LEFT(N1411, SEARCH("/",N1411)-1)</f>
        <v>publishing</v>
      </c>
      <c r="R1411" t="str">
        <f t="shared" ref="R1411:R1474" si="135">RIGHT(N1411,LEN(N1411)-SEARCH("/",N1411))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(((I1411/60/60)/24+DATE(1970,1,1)))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str">
        <f t="shared" si="133"/>
        <v>No Backers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str">
        <f t="shared" si="133"/>
        <v>No Backers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str">
        <f t="shared" si="133"/>
        <v>No Backers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str">
        <f t="shared" si="133"/>
        <v>No Backers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str">
        <f t="shared" si="133"/>
        <v>No Backers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str">
        <f t="shared" si="133"/>
        <v>No Backers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str">
        <f t="shared" si="133"/>
        <v>No Backers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str">
        <f t="shared" si="133"/>
        <v>No Backers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str">
        <f t="shared" si="133"/>
        <v>No Backers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str">
        <f t="shared" si="133"/>
        <v>No Backers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str">
        <f t="shared" si="133"/>
        <v>No Backers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str">
        <f t="shared" si="133"/>
        <v>No Backers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str">
        <f t="shared" si="133"/>
        <v>No Backers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str">
        <f t="shared" si="133"/>
        <v>No Backers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str">
        <f t="shared" si="133"/>
        <v>No Backers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str">
        <f t="shared" si="133"/>
        <v>No Backers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str">
        <f t="shared" si="133"/>
        <v>No Backers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str">
        <f t="shared" si="133"/>
        <v>No Backers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9">
        <f t="shared" ref="P1475:P1538" si="139">IF(L1475=0, "No Backers", E1475/L1475)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RIGHT(N1475,LEN(N1475)-SEARCH("/",N1475))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(((I1475/60/60)/24+DATE(1970,1,1)))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str">
        <f t="shared" si="139"/>
        <v>No Backers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str">
        <f t="shared" si="139"/>
        <v>No Backers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str">
        <f t="shared" si="139"/>
        <v>No Backers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str">
        <f t="shared" si="139"/>
        <v>No Backers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str">
        <f t="shared" si="139"/>
        <v>No Backers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str">
        <f t="shared" si="139"/>
        <v>No Backers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9">
        <f t="shared" ref="P1539:P1602" si="145">IF(L1539=0, "No Backers", E1539/L1539)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RIGHT(N1539,LEN(N1539)-SEARCH("/",N1539))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(((I1539/60/60)/24+DATE(1970,1,1)))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str">
        <f t="shared" si="145"/>
        <v>No Backers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str">
        <f t="shared" si="145"/>
        <v>No Backers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str">
        <f t="shared" si="145"/>
        <v>No Backers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str">
        <f t="shared" si="145"/>
        <v>No Backers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str">
        <f t="shared" si="145"/>
        <v>No Backers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str">
        <f t="shared" si="145"/>
        <v>No Backers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str">
        <f t="shared" si="145"/>
        <v>No Backers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str">
        <f t="shared" si="145"/>
        <v>No Backers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str">
        <f t="shared" si="145"/>
        <v>No Backers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str">
        <f t="shared" si="145"/>
        <v>No Backers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str">
        <f t="shared" si="145"/>
        <v>No Backers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str">
        <f t="shared" si="145"/>
        <v>No Backers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str">
        <f t="shared" si="145"/>
        <v>No Backers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str">
        <f t="shared" si="145"/>
        <v>No Backers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str">
        <f t="shared" si="145"/>
        <v>No Backers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str">
        <f t="shared" si="145"/>
        <v>No Backers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9">
        <f t="shared" ref="P1603:P1666" si="151">IF(L1603=0, "No Backers", E1603/L1603)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RIGHT(N1603,LEN(N1603)-SEARCH("/",N1603))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(((I1603/60/60)/24+DATE(1970,1,1)))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9">
        <f t="shared" ref="P1667:P1730" si="157">IF(L1667=0, "No Backers", E1667/L1667)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RIGHT(N1667,LEN(N1667)-SEARCH("/",N1667))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(((I1667/60/60)/24+DATE(1970,1,1)))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str">
        <f t="shared" si="157"/>
        <v>No Backers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str">
        <f t="shared" si="157"/>
        <v>No Backers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str">
        <f t="shared" si="157"/>
        <v>No Backers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str">
        <f t="shared" si="157"/>
        <v>No Backers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str">
        <f t="shared" si="157"/>
        <v>No Backers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str">
        <f t="shared" si="157"/>
        <v>No Backers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str">
        <f t="shared" si="157"/>
        <v>No Backers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str">
        <f t="shared" si="157"/>
        <v>No Backers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9" t="str">
        <f t="shared" ref="P1731:P1794" si="163">IF(L1731=0, "No Backers", E1731/L1731)</f>
        <v>No Backers</v>
      </c>
      <c r="Q1731" t="str">
        <f t="shared" ref="Q1731:Q1794" si="164">LEFT(N1731, SEARCH("/",N1731)-1)</f>
        <v>music</v>
      </c>
      <c r="R1731" t="str">
        <f t="shared" ref="R1731:R1794" si="165">RIGHT(N1731,LEN(N1731)-SEARCH("/",N1731))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(((I1731/60/60)/24+DATE(1970,1,1)))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str">
        <f t="shared" si="163"/>
        <v>No Backers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str">
        <f t="shared" si="163"/>
        <v>No Backers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str">
        <f t="shared" si="163"/>
        <v>No Backers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str">
        <f t="shared" si="163"/>
        <v>No Backers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str">
        <f t="shared" si="163"/>
        <v>No Backers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str">
        <f t="shared" si="163"/>
        <v>No Backers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9">
        <f t="shared" ref="P1795:P1858" si="169">IF(L1795=0, "No Backers", E1795/L1795)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RIGHT(N1795,LEN(N1795)-SEARCH("/",N1795))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(((I1795/60/60)/24+DATE(1970,1,1)))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str">
        <f t="shared" si="169"/>
        <v>No Backers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str">
        <f t="shared" si="169"/>
        <v>No Backers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str">
        <f t="shared" si="169"/>
        <v>No Backers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9">
        <f t="shared" ref="P1859:P1922" si="175">IF(L1859=0, "No Backers", E1859/L1859)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RIGHT(N1859,LEN(N1859)-SEARCH("/",N1859))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(((I1859/60/60)/24+DATE(1970,1,1)))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str">
        <f t="shared" si="175"/>
        <v>No Backers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str">
        <f t="shared" si="175"/>
        <v>No Backers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str">
        <f t="shared" si="175"/>
        <v>No Backers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str">
        <f t="shared" si="175"/>
        <v>No Backers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str">
        <f t="shared" si="175"/>
        <v>No Backers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9">
        <f t="shared" ref="P1923:P1986" si="181">IF(L1923=0, "No Backers", E1923/L1923)</f>
        <v>54</v>
      </c>
      <c r="Q1923" t="str">
        <f t="shared" ref="Q1923:Q1986" si="182">LEFT(N1923, SEARCH("/",N1923)-1)</f>
        <v>music</v>
      </c>
      <c r="R1923" t="str">
        <f t="shared" ref="R1923:R1986" si="183">RIGHT(N1923,LEN(N1923)-SEARCH("/",N1923))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(((I1923/60/60)/24+DATE(1970,1,1)))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str">
        <f t="shared" si="181"/>
        <v>No Backers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9">
        <f t="shared" ref="P1987:P2050" si="187">IF(L1987=0, "No Backers", E1987/L1987)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RIGHT(N1987,LEN(N1987)-SEARCH("/",N1987))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(((I1987/60/60)/24+DATE(1970,1,1)))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str">
        <f t="shared" si="187"/>
        <v>No Backers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str">
        <f t="shared" si="187"/>
        <v>No Backers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str">
        <f t="shared" si="187"/>
        <v>No Backers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str">
        <f t="shared" si="187"/>
        <v>No Backers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9">
        <f t="shared" ref="P2051:P2114" si="193">IF(L2051=0, "No Backers", E2051/L2051)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RIGHT(N2051,LEN(N2051)-SEARCH("/",N2051))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(((I2051/60/60)/24+DATE(1970,1,1)))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9">
        <f t="shared" ref="P2115:P2178" si="199">IF(L2115=0, "No Backers", E2115/L2115)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RIGHT(N2115,LEN(N2115)-SEARCH("/",N2115))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(((I2115/60/60)/24+DATE(1970,1,1)))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str">
        <f t="shared" si="199"/>
        <v>No Backers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str">
        <f t="shared" si="199"/>
        <v>No Backers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9">
        <f t="shared" ref="P2179:P2242" si="205">IF(L2179=0, "No Backers", E2179/L2179)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RIGHT(N2179,LEN(N2179)-SEARCH("/",N2179))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(((I2179/60/60)/24+DATE(1970,1,1)))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9">
        <f t="shared" ref="P2243:P2306" si="211">IF(L2243=0, "No Backers", E2243/L2243)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RIGHT(N2243,LEN(N2243)-SEARCH("/",N2243))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(((I2243/60/60)/24+DATE(1970,1,1)))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9">
        <f t="shared" ref="P2307:P2370" si="217">IF(L2307=0, "No Backers", E2307/L2307)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RIGHT(N2307,LEN(N2307)-SEARCH("/",N2307))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(((I2307/60/60)/24+DATE(1970,1,1)))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str">
        <f t="shared" si="217"/>
        <v>No Backers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str">
        <f t="shared" si="217"/>
        <v>No Backers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str">
        <f t="shared" si="217"/>
        <v>No Backers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str">
        <f t="shared" si="217"/>
        <v>No Backers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str">
        <f t="shared" si="217"/>
        <v>No Backers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str">
        <f t="shared" si="217"/>
        <v>No Backers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str">
        <f t="shared" si="217"/>
        <v>No Backers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str">
        <f t="shared" si="217"/>
        <v>No Backers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str">
        <f t="shared" si="217"/>
        <v>No Backers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str">
        <f t="shared" si="217"/>
        <v>No Backers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str">
        <f t="shared" si="217"/>
        <v>No Backers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str">
        <f t="shared" si="217"/>
        <v>No Backers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str">
        <f t="shared" si="217"/>
        <v>No Backers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str">
        <f t="shared" si="217"/>
        <v>No Backers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9" t="str">
        <f t="shared" ref="P2371:P2434" si="223">IF(L2371=0, "No Backers", E2371/L2371)</f>
        <v>No Backers</v>
      </c>
      <c r="Q2371" t="str">
        <f t="shared" ref="Q2371:Q2434" si="224">LEFT(N2371, SEARCH("/",N2371)-1)</f>
        <v>technology</v>
      </c>
      <c r="R2371" t="str">
        <f t="shared" ref="R2371:R2434" si="225">RIGHT(N2371,LEN(N2371)-SEARCH("/",N2371))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(((I2371/60/60)/24+DATE(1970,1,1)))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str">
        <f t="shared" si="223"/>
        <v>No Backers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str">
        <f t="shared" si="223"/>
        <v>No Backers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str">
        <f t="shared" si="223"/>
        <v>No Backers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str">
        <f t="shared" si="223"/>
        <v>No Backers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str">
        <f t="shared" si="223"/>
        <v>No Backers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str">
        <f t="shared" si="223"/>
        <v>No Backers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str">
        <f t="shared" si="223"/>
        <v>No Backers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str">
        <f t="shared" si="223"/>
        <v>No Backers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str">
        <f t="shared" si="223"/>
        <v>No Backers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str">
        <f t="shared" si="223"/>
        <v>No Backers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str">
        <f t="shared" si="223"/>
        <v>No Backers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str">
        <f t="shared" si="223"/>
        <v>No Backers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str">
        <f t="shared" si="223"/>
        <v>No Backers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str">
        <f t="shared" si="223"/>
        <v>No Backers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str">
        <f t="shared" si="223"/>
        <v>No Backers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str">
        <f t="shared" si="223"/>
        <v>No Backers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str">
        <f t="shared" si="223"/>
        <v>No Backers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str">
        <f t="shared" si="223"/>
        <v>No Backers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str">
        <f t="shared" si="223"/>
        <v>No Backers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9" t="str">
        <f t="shared" ref="P2435:P2498" si="229">IF(L2435=0, "No Backers", E2435/L2435)</f>
        <v>No Backers</v>
      </c>
      <c r="Q2435" t="str">
        <f t="shared" ref="Q2435:Q2498" si="230">LEFT(N2435, SEARCH("/",N2435)-1)</f>
        <v>food</v>
      </c>
      <c r="R2435" t="str">
        <f t="shared" ref="R2435:R2498" si="231">RIGHT(N2435,LEN(N2435)-SEARCH("/",N2435))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(((I2435/60/60)/24+DATE(1970,1,1)))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str">
        <f t="shared" si="229"/>
        <v>No Backers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str">
        <f t="shared" si="229"/>
        <v>No Backers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9">
        <f t="shared" ref="P2499:P2562" si="235">IF(L2499=0, "No Backers", E2499/L2499)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RIGHT(N2499,LEN(N2499)-SEARCH("/",N2499))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(((I2499/60/60)/24+DATE(1970,1,1)))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str">
        <f t="shared" si="235"/>
        <v>No Backers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str">
        <f t="shared" si="235"/>
        <v>No Backers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str">
        <f t="shared" si="235"/>
        <v>No Backers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str">
        <f t="shared" si="235"/>
        <v>No Backers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str">
        <f t="shared" si="235"/>
        <v>No Backers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str">
        <f t="shared" si="235"/>
        <v>No Backers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str">
        <f t="shared" si="235"/>
        <v>No Backers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str">
        <f t="shared" si="235"/>
        <v>No Backers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str">
        <f t="shared" si="235"/>
        <v>No Backers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str">
        <f t="shared" si="235"/>
        <v>No Backers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str">
        <f t="shared" si="235"/>
        <v>No Backers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9" t="str">
        <f t="shared" ref="P2563:P2626" si="241">IF(L2563=0, "No Backers", E2563/L2563)</f>
        <v>No Backers</v>
      </c>
      <c r="Q2563" t="str">
        <f t="shared" ref="Q2563:Q2626" si="242">LEFT(N2563, SEARCH("/",N2563)-1)</f>
        <v>food</v>
      </c>
      <c r="R2563" t="str">
        <f t="shared" ref="R2563:R2626" si="243">RIGHT(N2563,LEN(N2563)-SEARCH("/",N2563))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(((I2563/60/60)/24+DATE(1970,1,1)))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str">
        <f t="shared" si="241"/>
        <v>No Backers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str">
        <f t="shared" si="241"/>
        <v>No Backers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str">
        <f t="shared" si="241"/>
        <v>No Backers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str">
        <f t="shared" si="241"/>
        <v>No Backers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str">
        <f t="shared" si="241"/>
        <v>No Backers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str">
        <f t="shared" si="241"/>
        <v>No Backers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str">
        <f t="shared" si="241"/>
        <v>No Backers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str">
        <f t="shared" si="241"/>
        <v>No Backers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str">
        <f t="shared" si="241"/>
        <v>No Backers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str">
        <f t="shared" si="241"/>
        <v>No Backers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str">
        <f t="shared" si="241"/>
        <v>No Backers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str">
        <f t="shared" si="241"/>
        <v>No Backers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str">
        <f t="shared" si="241"/>
        <v>No Backers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9">
        <f t="shared" ref="P2627:P2690" si="247">IF(L2627=0, "No Backers", E2627/L2627)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RIGHT(N2627,LEN(N2627)-SEARCH("/",N2627))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(((I2627/60/60)/24+DATE(1970,1,1)))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str">
        <f t="shared" si="247"/>
        <v>No Backers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str">
        <f t="shared" si="247"/>
        <v>No Backers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str">
        <f t="shared" si="247"/>
        <v>No Backers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9">
        <f t="shared" ref="P2691:P2754" si="253">IF(L2691=0, "No Backers", E2691/L2691)</f>
        <v>1</v>
      </c>
      <c r="Q2691" t="str">
        <f t="shared" ref="Q2691:Q2754" si="254">LEFT(N2691, SEARCH("/",N2691)-1)</f>
        <v>food</v>
      </c>
      <c r="R2691" t="str">
        <f t="shared" ref="R2691:R2754" si="255">RIGHT(N2691,LEN(N2691)-SEARCH("/",N2691))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(((I2691/60/60)/24+DATE(1970,1,1)))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str">
        <f t="shared" si="253"/>
        <v>No Backers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str">
        <f t="shared" si="253"/>
        <v>No Backers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str">
        <f t="shared" si="253"/>
        <v>No Backers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str">
        <f t="shared" si="253"/>
        <v>No Backers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9">
        <f t="shared" ref="P2755:P2818" si="259">IF(L2755=0, "No Backers", E2755/L2755)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RIGHT(N2755,LEN(N2755)-SEARCH("/",N2755))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(((I2755/60/60)/24+DATE(1970,1,1)))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str">
        <f t="shared" si="259"/>
        <v>No Backers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str">
        <f t="shared" si="259"/>
        <v>No Backers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str">
        <f t="shared" si="259"/>
        <v>No Backers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str">
        <f t="shared" si="259"/>
        <v>No Backers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str">
        <f t="shared" si="259"/>
        <v>No Backers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str">
        <f t="shared" si="259"/>
        <v>No Backers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9">
        <f t="shared" ref="P2819:P2882" si="265">IF(L2819=0, "No Backers", E2819/L2819)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RIGHT(N2819,LEN(N2819)-SEARCH("/",N2819))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(((I2819/60/60)/24+DATE(1970,1,1)))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str">
        <f t="shared" si="265"/>
        <v>No Backers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str">
        <f t="shared" si="265"/>
        <v>No Backers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str">
        <f t="shared" si="265"/>
        <v>No Backers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str">
        <f t="shared" si="265"/>
        <v>No Backers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str">
        <f t="shared" si="265"/>
        <v>No Backers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str">
        <f t="shared" si="265"/>
        <v>No Backers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str">
        <f t="shared" si="265"/>
        <v>No Backers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str">
        <f t="shared" si="265"/>
        <v>No Backers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str">
        <f t="shared" si="265"/>
        <v>No Backers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str">
        <f t="shared" si="265"/>
        <v>No Backers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9" t="str">
        <f t="shared" ref="P2883:P2946" si="271">IF(L2883=0, "No Backers", E2883/L2883)</f>
        <v>No Backers</v>
      </c>
      <c r="Q2883" t="str">
        <f t="shared" ref="Q2883:Q2946" si="272">LEFT(N2883, SEARCH("/",N2883)-1)</f>
        <v>theater</v>
      </c>
      <c r="R2883" t="str">
        <f t="shared" ref="R2883:R2946" si="273">RIGHT(N2883,LEN(N2883)-SEARCH("/",N2883))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(((I2883/60/60)/24+DATE(1970,1,1)))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str">
        <f t="shared" si="271"/>
        <v>No Backers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str">
        <f t="shared" si="271"/>
        <v>No Backers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str">
        <f t="shared" si="271"/>
        <v>No Backers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str">
        <f t="shared" si="271"/>
        <v>No Backers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9" t="str">
        <f t="shared" ref="P2947:P3010" si="277">IF(L2947=0, "No Backers", E2947/L2947)</f>
        <v>No Backers</v>
      </c>
      <c r="Q2947" t="str">
        <f t="shared" ref="Q2947:Q3010" si="278">LEFT(N2947, SEARCH("/",N2947)-1)</f>
        <v>theater</v>
      </c>
      <c r="R2947" t="str">
        <f t="shared" ref="R2947:R3010" si="279">RIGHT(N2947,LEN(N2947)-SEARCH("/",N2947))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(((I2947/60/60)/24+DATE(1970,1,1)))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str">
        <f t="shared" si="277"/>
        <v>No Backers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str">
        <f t="shared" si="277"/>
        <v>No Backers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str">
        <f t="shared" si="277"/>
        <v>No Backers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str">
        <f t="shared" si="277"/>
        <v>No Backers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str">
        <f t="shared" si="277"/>
        <v>No Backers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9">
        <f t="shared" ref="P3011:P3074" si="283">IF(L3011=0, "No Backers", E3011/L3011)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RIGHT(N3011,LEN(N3011)-SEARCH("/",N3011))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(((I3011/60/60)/24+DATE(1970,1,1)))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str">
        <f t="shared" si="283"/>
        <v>No Backers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str">
        <f t="shared" si="283"/>
        <v>No Backers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str">
        <f t="shared" si="283"/>
        <v>No Backers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str">
        <f t="shared" si="283"/>
        <v>No Backers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9">
        <f t="shared" ref="P3075:P3138" si="289">IF(L3075=0, "No Backers", E3075/L3075)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RIGHT(N3075,LEN(N3075)-SEARCH("/",N3075))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(((I3075/60/60)/24+DATE(1970,1,1)))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str">
        <f t="shared" si="289"/>
        <v>No Backers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str">
        <f t="shared" si="289"/>
        <v>No Backers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str">
        <f t="shared" si="289"/>
        <v>No Backers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str">
        <f t="shared" si="289"/>
        <v>No Backers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9">
        <f t="shared" ref="P3139:P3202" si="295">IF(L3139=0, "No Backers", E3139/L3139)</f>
        <v>50</v>
      </c>
      <c r="Q3139" t="str">
        <f t="shared" ref="Q3139:Q3202" si="296">LEFT(N3139, SEARCH("/",N3139)-1)</f>
        <v>theater</v>
      </c>
      <c r="R3139" t="str">
        <f t="shared" ref="R3139:R3202" si="297">RIGHT(N3139,LEN(N3139)-SEARCH("/",N3139))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(((I3139/60/60)/24+DATE(1970,1,1)))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str">
        <f t="shared" si="295"/>
        <v>No Backers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str">
        <f t="shared" si="295"/>
        <v>No Backers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str">
        <f t="shared" si="295"/>
        <v>No Backers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str">
        <f t="shared" si="295"/>
        <v>No Backers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str">
        <f t="shared" si="295"/>
        <v>No Backers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9">
        <f t="shared" ref="P3203:P3266" si="301">IF(L3203=0, "No Backers", E3203/L3203)</f>
        <v>12.5</v>
      </c>
      <c r="Q3203" t="str">
        <f t="shared" ref="Q3203:Q3266" si="302">LEFT(N3203, SEARCH("/",N3203)-1)</f>
        <v>theater</v>
      </c>
      <c r="R3203" t="str">
        <f t="shared" ref="R3203:R3266" si="303">RIGHT(N3203,LEN(N3203)-SEARCH("/",N3203))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(((I3203/60/60)/24+DATE(1970,1,1)))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str">
        <f t="shared" si="301"/>
        <v>No Backers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str">
        <f t="shared" si="301"/>
        <v>No Backers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9">
        <f t="shared" ref="P3267:P3330" si="307">IF(L3267=0, "No Backers", E3267/L3267)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RIGHT(N3267,LEN(N3267)-SEARCH("/",N3267))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(((I3267/60/60)/24+DATE(1970,1,1)))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9">
        <f t="shared" ref="P3331:P3394" si="313">IF(L3331=0, "No Backers", E3331/L3331)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RIGHT(N3331,LEN(N3331)-SEARCH("/",N3331))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(((I3331/60/60)/24+DATE(1970,1,1)))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9">
        <f t="shared" ref="P3395:P3458" si="319">IF(L3395=0, "No Backers", E3395/L3395)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RIGHT(N3395,LEN(N3395)-SEARCH("/",N3395))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(((I3395/60/60)/24+DATE(1970,1,1)))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9">
        <f t="shared" ref="P3459:P3522" si="325">IF(L3459=0, "No Backers", E3459/L3459)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RIGHT(N3459,LEN(N3459)-SEARCH("/",N3459))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(((I3459/60/60)/24+DATE(1970,1,1)))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9">
        <f t="shared" ref="P3523:P3586" si="331">IF(L3523=0, "No Backers", E3523/L3523)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RIGHT(N3523,LEN(N3523)-SEARCH("/",N3523))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(((I3523/60/60)/24+DATE(1970,1,1)))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9">
        <f t="shared" ref="P3587:P3650" si="337">IF(L3587=0, "No Backers", E3587/L3587)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RIGHT(N3587,LEN(N3587)-SEARCH("/",N3587))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(((I3587/60/60)/24+DATE(1970,1,1)))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str">
        <f t="shared" si="337"/>
        <v>No Backers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str">
        <f t="shared" si="337"/>
        <v>No Backers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str">
        <f t="shared" si="337"/>
        <v>No Backers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str">
        <f t="shared" si="337"/>
        <v>No Backers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9">
        <f t="shared" ref="P3651:P3714" si="343">IF(L3651=0, "No Backers", E3651/L3651)</f>
        <v>97.5</v>
      </c>
      <c r="Q3651" t="str">
        <f t="shared" ref="Q3651:Q3714" si="344">LEFT(N3651, SEARCH("/",N3651)-1)</f>
        <v>theater</v>
      </c>
      <c r="R3651" t="str">
        <f t="shared" ref="R3651:R3714" si="345">RIGHT(N3651,LEN(N3651)-SEARCH("/",N3651))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(((I3651/60/60)/24+DATE(1970,1,1)))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9">
        <f t="shared" ref="P3715:P3778" si="349">IF(L3715=0, "No Backers", E3715/L3715)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RIGHT(N3715,LEN(N3715)-SEARCH("/",N3715))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(((I3715/60/60)/24+DATE(1970,1,1)))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str">
        <f t="shared" si="349"/>
        <v>No Backers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str">
        <f t="shared" si="349"/>
        <v>No Backers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str">
        <f t="shared" si="349"/>
        <v>No Backers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str">
        <f t="shared" si="349"/>
        <v>No Backers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9">
        <f t="shared" ref="P3779:P3842" si="355">IF(L3779=0, "No Backers", E3779/L3779)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RIGHT(N3779,LEN(N3779)-SEARCH("/",N3779))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(((I3779/60/60)/24+DATE(1970,1,1)))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str">
        <f t="shared" si="355"/>
        <v>No Backers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str">
        <f t="shared" si="355"/>
        <v>No Backers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str">
        <f t="shared" si="355"/>
        <v>No Backers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str">
        <f t="shared" si="355"/>
        <v>No Backers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9">
        <f t="shared" ref="P3843:P3906" si="361">IF(L3843=0, "No Backers", E3843/L3843)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RIGHT(N3843,LEN(N3843)-SEARCH("/",N3843))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(((I3843/60/60)/24+DATE(1970,1,1)))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str">
        <f t="shared" si="361"/>
        <v>No Backers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str">
        <f t="shared" si="361"/>
        <v>No Backers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str">
        <f t="shared" si="361"/>
        <v>No Backers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str">
        <f t="shared" si="361"/>
        <v>No Backers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str">
        <f t="shared" si="361"/>
        <v>No Backers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str">
        <f t="shared" si="361"/>
        <v>No Backers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str">
        <f t="shared" si="361"/>
        <v>No Backers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str">
        <f t="shared" si="361"/>
        <v>No Backers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str">
        <f t="shared" si="361"/>
        <v>No Backers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str">
        <f t="shared" si="361"/>
        <v>No Backers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str">
        <f t="shared" si="361"/>
        <v>No Backers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str">
        <f t="shared" si="361"/>
        <v>No Backers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str">
        <f t="shared" si="361"/>
        <v>No Backers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9">
        <f t="shared" ref="P3907:P3970" si="367">IF(L3907=0, "No Backers", E3907/L3907)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RIGHT(N3907,LEN(N3907)-SEARCH("/",N3907))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(((I3907/60/60)/24+DATE(1970,1,1)))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str">
        <f t="shared" si="367"/>
        <v>No Backers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str">
        <f t="shared" si="367"/>
        <v>No Backers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str">
        <f t="shared" si="367"/>
        <v>No Backers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str">
        <f t="shared" si="367"/>
        <v>No Backers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str">
        <f t="shared" si="367"/>
        <v>No Backers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str">
        <f t="shared" si="367"/>
        <v>No Backers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str">
        <f t="shared" si="367"/>
        <v>No Backers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str">
        <f t="shared" si="367"/>
        <v>No Backers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str">
        <f t="shared" si="367"/>
        <v>No Backers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str">
        <f t="shared" si="367"/>
        <v>No Backers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str">
        <f t="shared" si="367"/>
        <v>No Backers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str">
        <f t="shared" si="367"/>
        <v>No Backers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9">
        <f t="shared" ref="P3971:P4034" si="373">IF(L3971=0, "No Backers", E3971/L3971)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RIGHT(N3971,LEN(N3971)-SEARCH("/",N3971))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(((I3971/60/60)/24+DATE(1970,1,1)))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str">
        <f t="shared" si="373"/>
        <v>No Backers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str">
        <f t="shared" si="373"/>
        <v>No Backers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str">
        <f t="shared" si="373"/>
        <v>No Backers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str">
        <f t="shared" si="373"/>
        <v>No Backers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str">
        <f t="shared" si="373"/>
        <v>No Backers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str">
        <f t="shared" si="373"/>
        <v>No Backers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str">
        <f t="shared" si="373"/>
        <v>No Backers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str">
        <f t="shared" si="373"/>
        <v>No Backers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str">
        <f t="shared" si="373"/>
        <v>No Backers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9">
        <f t="shared" ref="P4035:P4098" si="379">IF(L4035=0, "No Backers", E4035/L4035)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RIGHT(N4035,LEN(N4035)-SEARCH("/",N4035))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(((I4035/60/60)/24+DATE(1970,1,1)))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str">
        <f t="shared" si="379"/>
        <v>No Backers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str">
        <f t="shared" si="379"/>
        <v>No Backers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str">
        <f t="shared" si="379"/>
        <v>No Backers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str">
        <f t="shared" si="379"/>
        <v>No Backers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str">
        <f t="shared" si="379"/>
        <v>No Backers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str">
        <f t="shared" si="379"/>
        <v>No Backers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str">
        <f t="shared" si="379"/>
        <v>No Backers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str">
        <f t="shared" si="379"/>
        <v>No Backers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str">
        <f t="shared" si="379"/>
        <v>No Backers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9" t="str">
        <f t="shared" ref="P4099:P4115" si="385">IF(L4099=0, "No Backers", E4099/L4099)</f>
        <v>No Backers</v>
      </c>
      <c r="Q4099" t="str">
        <f t="shared" ref="Q4099:Q4115" si="386">LEFT(N4099, SEARCH("/",N4099)-1)</f>
        <v>theater</v>
      </c>
      <c r="R4099" t="str">
        <f t="shared" ref="R4099:R4115" si="387">RIGHT(N4099,LEN(N4099)-SEARCH("/",N4099))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(((I4099/60/60)/24+DATE(1970,1,1)))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str">
        <f t="shared" si="385"/>
        <v>No Backers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str">
        <f t="shared" si="385"/>
        <v>No Backers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str">
        <f t="shared" si="385"/>
        <v>No Backers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str">
        <f t="shared" si="385"/>
        <v>No Backers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N4115" xr:uid="{00000000-0001-0000-0000-000000000000}"/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0FB00-6A97-6F47-958F-B75CAF6FBDB0}">
  <sheetPr codeName="Sheet2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0" t="s">
        <v>8223</v>
      </c>
      <c r="B1" t="s">
        <v>8310</v>
      </c>
    </row>
    <row r="3" spans="1:6" x14ac:dyDescent="0.2">
      <c r="A3" s="10" t="s">
        <v>8322</v>
      </c>
      <c r="B3" s="10" t="s">
        <v>8323</v>
      </c>
    </row>
    <row r="4" spans="1:6" x14ac:dyDescent="0.2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11" t="s">
        <v>8313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">
      <c r="A6" s="11" t="s">
        <v>8314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1" t="s">
        <v>8315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">
      <c r="A8" s="11" t="s">
        <v>8316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8317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1" t="s">
        <v>8318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">
      <c r="A11" s="11" t="s">
        <v>8319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">
      <c r="A12" s="11" t="s">
        <v>8320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">
      <c r="A13" s="11" t="s">
        <v>8321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1" t="s">
        <v>8312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3B849-E8DD-124C-B5FB-5DA4240F17F6}">
  <sheetPr codeName="Sheet3"/>
  <dimension ref="A1:F47"/>
  <sheetViews>
    <sheetView topLeftCell="A9" workbookViewId="0">
      <selection activeCell="F20" sqref="F2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0" t="s">
        <v>8308</v>
      </c>
      <c r="B1" t="s">
        <v>8310</v>
      </c>
    </row>
    <row r="2" spans="1:6" x14ac:dyDescent="0.2">
      <c r="A2" s="10" t="s">
        <v>8223</v>
      </c>
      <c r="B2" t="s">
        <v>8310</v>
      </c>
    </row>
    <row r="4" spans="1:6" x14ac:dyDescent="0.2">
      <c r="A4" s="10" t="s">
        <v>8322</v>
      </c>
      <c r="B4" s="10" t="s">
        <v>8323</v>
      </c>
    </row>
    <row r="5" spans="1:6" x14ac:dyDescent="0.2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2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1" t="s">
        <v>8312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99AED-47A4-EB49-8519-5F04743D2C46}">
  <sheetPr codeName="Sheet4"/>
  <dimension ref="A1:F18"/>
  <sheetViews>
    <sheetView workbookViewId="0">
      <selection activeCell="F7" sqref="F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0" t="s">
        <v>8308</v>
      </c>
      <c r="B1" t="s">
        <v>8310</v>
      </c>
    </row>
    <row r="2" spans="1:6" x14ac:dyDescent="0.2">
      <c r="A2" s="10" t="s">
        <v>8379</v>
      </c>
      <c r="B2" t="s">
        <v>8310</v>
      </c>
    </row>
    <row r="4" spans="1:6" x14ac:dyDescent="0.2">
      <c r="A4" s="10" t="s">
        <v>8322</v>
      </c>
      <c r="B4" s="10" t="s">
        <v>8323</v>
      </c>
    </row>
    <row r="5" spans="1:6" x14ac:dyDescent="0.2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11" t="s">
        <v>8373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2">
      <c r="A7" s="11" t="s">
        <v>8374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2">
      <c r="A8" s="11" t="s">
        <v>8375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2">
      <c r="A9" s="11" t="s">
        <v>8376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2">
      <c r="A10" s="11" t="s">
        <v>8367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2">
      <c r="A11" s="11" t="s">
        <v>8377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2">
      <c r="A12" s="11" t="s">
        <v>8368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2">
      <c r="A13" s="11" t="s">
        <v>8369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2">
      <c r="A14" s="11" t="s">
        <v>8370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2">
      <c r="A15" s="11" t="s">
        <v>8371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2">
      <c r="A16" s="11" t="s">
        <v>8372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2">
      <c r="A17" s="11" t="s">
        <v>8378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2">
      <c r="A18" s="11" t="s">
        <v>8312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DDD0E-9FE2-5641-A4D9-1022FE79664A}">
  <sheetPr codeName="Sheet5"/>
  <dimension ref="A1:H13"/>
  <sheetViews>
    <sheetView workbookViewId="0">
      <selection activeCell="B6" sqref="B6"/>
    </sheetView>
  </sheetViews>
  <sheetFormatPr baseColWidth="10" defaultRowHeight="15" x14ac:dyDescent="0.2"/>
  <cols>
    <col min="1" max="1" width="11.66406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2">
      <c r="A2" t="s">
        <v>8388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8389</v>
      </c>
      <c r="B3">
        <f>COUNTIFS(Sheet1!D:D,"&gt;=1000",Sheet1!D:D,"&lt;5000",Sheet1!F:F,"successful")</f>
        <v>932</v>
      </c>
      <c r="C3">
        <f>COUNTIFS(Sheet1!F:F,"failed",Sheet1!D:D, "&gt;=1000", Sheet1!D:D, "&lt;5000")</f>
        <v>420</v>
      </c>
      <c r="D3">
        <f>COUNTIFS(Sheet1!F:F,"Canceled",Sheet1!D:D, "&gt;=1000", Sheet1!D:D, "&lt;5000")</f>
        <v>60</v>
      </c>
      <c r="E3">
        <f t="shared" ref="E3:E12" si="0">SUM(B3:D3)</f>
        <v>1412</v>
      </c>
      <c r="F3" s="14">
        <f t="shared" ref="F3:F12" si="1">B3/E3</f>
        <v>0.66005665722379603</v>
      </c>
      <c r="G3" s="14">
        <f t="shared" ref="G3:G12" si="2">C3/E3</f>
        <v>0.29745042492917845</v>
      </c>
      <c r="H3" s="14">
        <f t="shared" ref="H3:H12" si="3">D3/E3</f>
        <v>4.2492917847025496E-2</v>
      </c>
    </row>
    <row r="4" spans="1:8" x14ac:dyDescent="0.2">
      <c r="A4" t="s">
        <v>8390</v>
      </c>
      <c r="B4">
        <f>COUNTIFS(Sheet1!F:F,"successful",Sheet1!D:D,"&gt;=5000",Sheet1!D:D,"&lt;10000")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8391</v>
      </c>
      <c r="B5">
        <f>COUNTIFS(Sheet1!F:F,"successful",Sheet1!D:D, "&gt;=10000", Sheet1!D:D, "&lt;15000")</f>
        <v>168</v>
      </c>
      <c r="C5">
        <f>COUNTIFS(Sheet1!F:F,"failed",Sheet1!D:D, "&gt;=10000", Sheet1!D:D, "&lt;15000")</f>
        <v>144</v>
      </c>
      <c r="D5">
        <f>COUNTIFS(Sheet1!F:F,"canceled",Sheet1!D:D, "&gt;=10000", Sheet1!D:D, 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8392</v>
      </c>
      <c r="B6">
        <f>COUNTIFS(Sheet1!F:F,"successful",Sheet1!D:D, "&gt;=15000", Sheet1!D:D, "&lt;20000")</f>
        <v>94</v>
      </c>
      <c r="C6">
        <f>COUNTIFS(Sheet1!F:F,"failed",Sheet1!D:D, "&gt;=15000", Sheet1!D:D, "&lt;20000")</f>
        <v>90</v>
      </c>
      <c r="D6">
        <f>COUNTIFS(Sheet1!F:F,"canceled",Sheet1!D:D, "&gt;=15000", Sheet1!D:D, 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8393</v>
      </c>
      <c r="B7">
        <f>COUNTIFS(Sheet1!F:F,"successful",Sheet1!D:D, "&gt;=20000", Sheet1!D:D, "&lt;25000")</f>
        <v>62</v>
      </c>
      <c r="C7">
        <f>COUNTIFS(Sheet1!F:F,"failed",Sheet1!D:D, "&gt;=20000", Sheet1!D:D, "&lt;25000")</f>
        <v>72</v>
      </c>
      <c r="D7">
        <f>COUNTIFS(Sheet1!F:F,"canceled",Sheet1!D:D, "&gt;=20000", Sheet1!D:D, 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8394</v>
      </c>
      <c r="B8">
        <f>COUNTIFS(Sheet1!F:F,"successful",Sheet1!D:D, "&gt;=25000", Sheet1!D:D, "&lt;30000")</f>
        <v>55</v>
      </c>
      <c r="C8">
        <f>COUNTIFS(Sheet1!F:F,"failed",Sheet1!D:D, "&gt;=25000", Sheet1!D:D, "&lt;30000")</f>
        <v>64</v>
      </c>
      <c r="D8">
        <f>COUNTIFS(Sheet1!F:F,"canceled",Sheet1!D:D, "&gt;=25000", Sheet1!D:D, 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8395</v>
      </c>
      <c r="B9">
        <f>COUNTIFS(Sheet1!F:F,"successful",Sheet1!D:D, "&gt;=30000", Sheet1!D:D, "&lt;35000")</f>
        <v>32</v>
      </c>
      <c r="C9">
        <f>COUNTIFS(Sheet1!F:F,"failed",Sheet1!D:D, "&gt;=30000", Sheet1!D:D, "&lt;35000")</f>
        <v>37</v>
      </c>
      <c r="D9">
        <f>COUNTIFS(Sheet1!F:F,"canceled",Sheet1!D:D, "&gt;=30000", Sheet1!D:D, 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8396</v>
      </c>
      <c r="B10">
        <f>COUNTIFS(Sheet1!F:F,"successful",Sheet1!D:D, "&gt;=35000", Sheet1!D:D, "&lt;40000")</f>
        <v>26</v>
      </c>
      <c r="C10">
        <f>COUNTIFS(Sheet1!F:F,"failed",Sheet1!D:D, "&gt;=35000", Sheet1!D:D, "&lt;40000")</f>
        <v>22</v>
      </c>
      <c r="D10">
        <f>COUNTIFS(Sheet1!F:F,"canceled",Sheet1!D:D, "&gt;=35000", Sheet1!D:D, 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8397</v>
      </c>
      <c r="B11">
        <f>COUNTIFS(Sheet1!F:F,"successful",Sheet1!D:D, "&gt;=40000", Sheet1!D:D, "&lt;45000")</f>
        <v>21</v>
      </c>
      <c r="C11">
        <f>COUNTIFS(Sheet1!F:F,"failed",Sheet1!D:D, "&gt;=40000", Sheet1!D:D, "&lt;45000")</f>
        <v>16</v>
      </c>
      <c r="D11">
        <f>COUNTIFS(Sheet1!F:F,"canceled",Sheet1!D:D, "&gt;=40000", Sheet1!D:D, 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8398</v>
      </c>
      <c r="B12">
        <f>COUNTIFS(Sheet1!F:F,"successful",Sheet1!D:D, "&gt;=45000", Sheet1!D:D, "&lt;50000")</f>
        <v>6</v>
      </c>
      <c r="C12">
        <f>COUNTIFS(Sheet1!F:F,"failed",Sheet1!D:D, "&gt;=45000", Sheet1!D:D, "&lt;50000")</f>
        <v>11</v>
      </c>
      <c r="D12">
        <f>COUNTIFS(Sheet1!F:F,"canceled",Sheet1!D:D, "&gt;=45000", Sheet1!D:D, 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8399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>SUM(B13:D13)</f>
        <v>444</v>
      </c>
      <c r="F13" s="14">
        <f>B13/E13</f>
        <v>0.19369369369369369</v>
      </c>
      <c r="G13" s="14">
        <f>C13/E13</f>
        <v>0.58108108108108103</v>
      </c>
      <c r="H13" s="14">
        <f>D13/E13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FA588-0740-1D45-A14E-003A8FC698E9}">
  <sheetPr codeName="Sheet6"/>
  <dimension ref="A1:L2186"/>
  <sheetViews>
    <sheetView workbookViewId="0">
      <selection activeCell="H24" sqref="H24"/>
    </sheetView>
  </sheetViews>
  <sheetFormatPr baseColWidth="10" defaultRowHeight="15" x14ac:dyDescent="0.2"/>
  <cols>
    <col min="7" max="7" width="15.83203125" bestFit="1" customWidth="1"/>
    <col min="8" max="8" width="17.5" bestFit="1" customWidth="1"/>
    <col min="9" max="9" width="14.5" bestFit="1" customWidth="1"/>
    <col min="10" max="10" width="14.6640625" bestFit="1" customWidth="1"/>
    <col min="11" max="11" width="18.33203125" bestFit="1" customWidth="1"/>
    <col min="12" max="12" width="13.33203125" bestFit="1" customWidth="1"/>
  </cols>
  <sheetData>
    <row r="1" spans="1:12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5" t="s">
        <v>8400</v>
      </c>
      <c r="H1" s="5" t="s">
        <v>8401</v>
      </c>
      <c r="I1" s="5" t="s">
        <v>8402</v>
      </c>
      <c r="J1" s="5" t="s">
        <v>8403</v>
      </c>
      <c r="K1" s="5" t="s">
        <v>8404</v>
      </c>
      <c r="L1" s="5" t="s">
        <v>8405</v>
      </c>
    </row>
    <row r="2" spans="1:12" x14ac:dyDescent="0.2">
      <c r="A2" t="s">
        <v>8219</v>
      </c>
      <c r="B2">
        <v>182</v>
      </c>
      <c r="D2" t="s">
        <v>8221</v>
      </c>
      <c r="E2">
        <v>0</v>
      </c>
      <c r="G2">
        <f>AVERAGE(B:B)</f>
        <v>194.42517162471395</v>
      </c>
      <c r="H2">
        <f>MEDIAN(B:B)</f>
        <v>62</v>
      </c>
      <c r="I2">
        <f>MIN(B:B)</f>
        <v>1</v>
      </c>
      <c r="J2">
        <f>MAX(B:B)</f>
        <v>26457</v>
      </c>
      <c r="K2">
        <f>_xlfn.VAR.P(B:B)</f>
        <v>712840.9867348104</v>
      </c>
      <c r="L2">
        <f>_xlfn.STDEV.P(B:B)</f>
        <v>844.29910975602149</v>
      </c>
    </row>
    <row r="3" spans="1:12" x14ac:dyDescent="0.2">
      <c r="A3" t="s">
        <v>8219</v>
      </c>
      <c r="B3">
        <v>79</v>
      </c>
      <c r="D3" t="s">
        <v>8221</v>
      </c>
      <c r="E3">
        <v>1</v>
      </c>
    </row>
    <row r="4" spans="1:12" x14ac:dyDescent="0.2">
      <c r="A4" t="s">
        <v>8219</v>
      </c>
      <c r="B4">
        <v>35</v>
      </c>
      <c r="D4" t="s">
        <v>8221</v>
      </c>
      <c r="E4">
        <v>10</v>
      </c>
      <c r="G4" s="5" t="s">
        <v>8406</v>
      </c>
      <c r="H4" s="5" t="s">
        <v>8407</v>
      </c>
      <c r="I4" s="5" t="s">
        <v>8408</v>
      </c>
      <c r="J4" s="5" t="s">
        <v>8409</v>
      </c>
      <c r="K4" s="5" t="s">
        <v>8410</v>
      </c>
      <c r="L4" s="5" t="s">
        <v>8411</v>
      </c>
    </row>
    <row r="5" spans="1:12" x14ac:dyDescent="0.2">
      <c r="A5" t="s">
        <v>8219</v>
      </c>
      <c r="B5">
        <v>150</v>
      </c>
      <c r="D5" t="s">
        <v>8221</v>
      </c>
      <c r="E5">
        <v>0</v>
      </c>
      <c r="G5">
        <f>AVERAGE(E:E)</f>
        <v>17.709803921568628</v>
      </c>
      <c r="H5">
        <f>MEDIAN(E:E)</f>
        <v>4</v>
      </c>
      <c r="I5">
        <f>MIN(E:E)</f>
        <v>0</v>
      </c>
      <c r="J5">
        <f>MAX(E:E)</f>
        <v>1293</v>
      </c>
      <c r="K5">
        <f>_xlfn.VAR.P(E:E)</f>
        <v>3773.2216685890044</v>
      </c>
      <c r="L5">
        <f>_xlfn.STDEV.P(E:E)</f>
        <v>61.426555076684906</v>
      </c>
    </row>
    <row r="6" spans="1:12" x14ac:dyDescent="0.2">
      <c r="A6" t="s">
        <v>8219</v>
      </c>
      <c r="B6">
        <v>284</v>
      </c>
      <c r="D6" t="s">
        <v>8221</v>
      </c>
      <c r="E6">
        <v>7</v>
      </c>
    </row>
    <row r="7" spans="1:12" x14ac:dyDescent="0.2">
      <c r="A7" t="s">
        <v>8219</v>
      </c>
      <c r="B7">
        <v>47</v>
      </c>
      <c r="D7" t="s">
        <v>8221</v>
      </c>
      <c r="E7">
        <v>0</v>
      </c>
    </row>
    <row r="8" spans="1:12" x14ac:dyDescent="0.2">
      <c r="A8" t="s">
        <v>8219</v>
      </c>
      <c r="B8">
        <v>58</v>
      </c>
      <c r="D8" t="s">
        <v>8221</v>
      </c>
      <c r="E8">
        <v>1</v>
      </c>
    </row>
    <row r="9" spans="1:12" x14ac:dyDescent="0.2">
      <c r="A9" t="s">
        <v>8219</v>
      </c>
      <c r="B9">
        <v>57</v>
      </c>
      <c r="D9" t="s">
        <v>8221</v>
      </c>
      <c r="E9">
        <v>2</v>
      </c>
    </row>
    <row r="10" spans="1:12" x14ac:dyDescent="0.2">
      <c r="A10" t="s">
        <v>8219</v>
      </c>
      <c r="B10">
        <v>12</v>
      </c>
      <c r="D10" t="s">
        <v>8221</v>
      </c>
      <c r="E10">
        <v>3</v>
      </c>
    </row>
    <row r="11" spans="1:12" x14ac:dyDescent="0.2">
      <c r="A11" t="s">
        <v>8219</v>
      </c>
      <c r="B11">
        <v>20</v>
      </c>
      <c r="D11" t="s">
        <v>8221</v>
      </c>
      <c r="E11">
        <v>10</v>
      </c>
    </row>
    <row r="12" spans="1:12" x14ac:dyDescent="0.2">
      <c r="A12" t="s">
        <v>8219</v>
      </c>
      <c r="B12">
        <v>19</v>
      </c>
      <c r="D12" t="s">
        <v>8221</v>
      </c>
      <c r="E12">
        <v>10</v>
      </c>
    </row>
    <row r="13" spans="1:12" x14ac:dyDescent="0.2">
      <c r="A13" t="s">
        <v>8219</v>
      </c>
      <c r="B13">
        <v>75</v>
      </c>
      <c r="D13" t="s">
        <v>8221</v>
      </c>
      <c r="E13">
        <v>1</v>
      </c>
    </row>
    <row r="14" spans="1:12" x14ac:dyDescent="0.2">
      <c r="A14" t="s">
        <v>8219</v>
      </c>
      <c r="B14">
        <v>827</v>
      </c>
      <c r="D14" t="s">
        <v>8221</v>
      </c>
      <c r="E14">
        <v>0</v>
      </c>
    </row>
    <row r="15" spans="1:12" x14ac:dyDescent="0.2">
      <c r="A15" t="s">
        <v>8219</v>
      </c>
      <c r="B15">
        <v>51</v>
      </c>
      <c r="D15" t="s">
        <v>8221</v>
      </c>
      <c r="E15">
        <v>0</v>
      </c>
    </row>
    <row r="16" spans="1:12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Catagory</vt:lpstr>
      <vt:lpstr>Sub-Catagory</vt:lpstr>
      <vt:lpstr>Outcome Based on Launch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2021-12-08T03:20:37Z</dcterms:modified>
</cp:coreProperties>
</file>