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79f1260b8c6d21/Documentos/Analysis Projects/Crowdfunding Analysis/"/>
    </mc:Choice>
  </mc:AlternateContent>
  <xr:revisionPtr revIDLastSave="209" documentId="13_ncr:1_{3E708327-A6A5-45B0-B386-39485962A1E0}" xr6:coauthVersionLast="47" xr6:coauthVersionMax="47" xr10:uidLastSave="{9B560F2A-13DA-42AE-8820-8F9C2EFE93FE}"/>
  <bookViews>
    <workbookView xWindow="-108" yWindow="-108" windowWidth="23256" windowHeight="12456" firstSheet="4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7" r:id="rId4"/>
    <sheet name="Descriptive Statistics" sheetId="11" r:id="rId5"/>
    <sheet name="GB Musicals Box Plot" sheetId="12" r:id="rId6"/>
    <sheet name="Kickstarter" sheetId="1" r:id="rId7"/>
    <sheet name="Successful US Kickstarters" sheetId="8" r:id="rId8"/>
    <sheet name="Failed US Kickstarters" sheetId="9" r:id="rId9"/>
  </sheets>
  <definedNames>
    <definedName name="_xlnm._FilterDatabase" localSheetId="6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" i="11" l="1"/>
  <c r="C6" i="11"/>
  <c r="C5" i="11"/>
  <c r="C7" i="11" s="1"/>
  <c r="C4" i="11"/>
  <c r="B6" i="11"/>
  <c r="B5" i="11"/>
  <c r="B7" i="11" s="1"/>
  <c r="B4" i="11"/>
  <c r="C15" i="11"/>
  <c r="C14" i="11"/>
  <c r="C16" i="11" s="1"/>
  <c r="C13" i="11"/>
  <c r="B15" i="11"/>
  <c r="B14" i="11"/>
  <c r="B13" i="11"/>
  <c r="B12" i="11"/>
  <c r="B11" i="11"/>
  <c r="C3" i="11"/>
  <c r="C2" i="11"/>
  <c r="C12" i="11"/>
  <c r="C11" i="11"/>
  <c r="B3" i="11"/>
  <c r="B2" i="11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<sst xmlns="http://schemas.openxmlformats.org/spreadsheetml/2006/main" count="38343" uniqueCount="8399">
  <si>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</si>
  <si>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</si>
  <si>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</si>
  <si>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</si>
  <si>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</si>
  <si>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</si>
  <si>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</si>
  <si>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</si>
  <si>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</si>
  <si>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</si>
  <si>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</si>
  <si>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</si>
  <si>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</si>
  <si>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</si>
  <si>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</si>
  <si>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</si>
  <si>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</si>
  <si>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</si>
  <si>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</si>
  <si>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</si>
  <si>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</si>
  <si>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</si>
  <si>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</si>
  <si>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</si>
  <si>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</si>
  <si>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</si>
  <si>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</si>
  <si>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</si>
  <si>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</si>
  <si>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</si>
  <si>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</si>
  <si>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</si>
  <si>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</si>
  <si>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</si>
  <si>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</si>
  <si>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</si>
  <si>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</si>
  <si>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</si>
  <si>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</si>
  <si>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</si>
  <si>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</si>
  <si>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</si>
  <si>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</si>
  <si>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</si>
  <si>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</si>
  <si>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</si>
  <si>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</si>
  <si>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</si>
  <si>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</si>
  <si>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</si>
  <si>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</si>
  <si>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</si>
  <si>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</si>
  <si>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</si>
  <si>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</si>
  <si>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</si>
  <si>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</si>
  <si>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</si>
  <si>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</si>
  <si>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</si>
  <si>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</si>
  <si>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</si>
  <si>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</si>
  <si>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</si>
  <si>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</si>
  <si>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</si>
  <si>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</si>
  <si>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</si>
  <si>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</si>
  <si>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</si>
  <si>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</si>
  <si>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</si>
  <si>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</si>
  <si>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</si>
  <si>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</si>
  <si>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</si>
  <si>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</si>
  <si>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</si>
  <si>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</si>
  <si>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</si>
  <si>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</si>
  <si>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</si>
  <si>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</si>
  <si>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</si>
  <si>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</si>
  <si>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</si>
  <si>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</si>
  <si>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</si>
  <si>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</si>
  <si>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</si>
  <si>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</si>
  <si>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</si>
  <si>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</si>
  <si>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</si>
  <si>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</si>
  <si>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</si>
  <si>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</si>
  <si>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</si>
  <si>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</si>
  <si>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</si>
  <si>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</si>
  <si>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</si>
  <si>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</si>
  <si>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</si>
  <si>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</si>
  <si>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</si>
  <si>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</si>
  <si>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</si>
  <si>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</si>
  <si>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</si>
  <si>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</si>
  <si>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</si>
  <si>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</si>
  <si>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</si>
  <si>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</si>
  <si>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</si>
  <si>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</si>
  <si>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</si>
  <si>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</si>
  <si>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</si>
  <si>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</si>
  <si>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</si>
  <si>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</si>
  <si>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</si>
  <si>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</si>
  <si>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</si>
  <si>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</si>
  <si>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</si>
  <si>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</si>
  <si>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</si>
  <si>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</si>
  <si>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</si>
  <si>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</si>
  <si>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</si>
  <si>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</si>
  <si>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</si>
  <si>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</si>
  <si>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</si>
  <si>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</si>
  <si>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</si>
  <si>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</si>
  <si>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</si>
  <si>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</si>
  <si>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</si>
  <si>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</si>
  <si>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</si>
  <si>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</si>
  <si>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</si>
  <si>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</si>
  <si>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</si>
  <si>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</si>
  <si>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</si>
  <si>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</si>
  <si>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</si>
  <si>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</si>
  <si>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</si>
  <si>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</si>
  <si>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</si>
  <si>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</si>
  <si>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</si>
  <si>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</si>
  <si>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</si>
  <si>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</si>
  <si>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</si>
  <si>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</si>
  <si>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</si>
  <si>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</si>
  <si>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</si>
  <si>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</si>
  <si>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</si>
  <si>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</si>
  <si>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</si>
  <si>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</si>
  <si>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</si>
  <si>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</si>
  <si>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</si>
  <si>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</si>
  <si>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</si>
  <si>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</si>
  <si>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</si>
  <si>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</si>
  <si>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</si>
  <si>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</si>
  <si>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</si>
  <si>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</si>
  <si>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</si>
  <si>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</si>
  <si>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</si>
  <si>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</si>
  <si>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</si>
  <si>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</si>
  <si>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</si>
  <si>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</si>
  <si>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</si>
  <si>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</si>
  <si>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</si>
  <si>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</si>
  <si>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</si>
  <si>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</si>
  <si>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</si>
  <si>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</si>
  <si>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</si>
  <si>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</si>
  <si>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</si>
  <si>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</si>
  <si>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</si>
  <si>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</si>
  <si>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</si>
  <si>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</si>
  <si>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</si>
  <si>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</si>
  <si>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</si>
  <si>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</si>
  <si>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</si>
  <si>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</si>
  <si>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</si>
  <si>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</si>
  <si>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</si>
  <si>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</si>
  <si>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</si>
  <si>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</si>
  <si>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</si>
  <si>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</si>
  <si>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</si>
  <si>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</si>
  <si>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</si>
  <si>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</si>
  <si>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</si>
  <si>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</si>
  <si>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</si>
  <si>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</si>
  <si>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</si>
  <si>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</si>
  <si>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</si>
  <si>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</si>
  <si>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</si>
  <si>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</si>
  <si>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</si>
  <si>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</si>
  <si>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</si>
  <si>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</si>
  <si>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</si>
  <si>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</si>
  <si>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</si>
  <si>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</si>
  <si>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</si>
  <si>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</si>
  <si>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</si>
  <si>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</si>
  <si>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</si>
  <si>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</si>
  <si>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</si>
  <si>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</si>
  <si>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</si>
  <si>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</si>
  <si>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</si>
  <si>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</si>
  <si>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</si>
  <si>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</si>
  <si>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</si>
  <si>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</si>
  <si>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</si>
  <si>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</si>
  <si>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</si>
  <si>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</si>
  <si>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</si>
  <si>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</si>
  <si>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</si>
  <si>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</si>
  <si>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</si>
  <si>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</si>
  <si>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</si>
  <si>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</si>
  <si>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</si>
  <si>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</si>
  <si>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</si>
  <si>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</si>
  <si>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</si>
  <si>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</si>
  <si>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</si>
  <si>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</si>
  <si>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</si>
  <si>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</si>
  <si>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</si>
  <si>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</si>
  <si>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</si>
  <si>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</si>
  <si>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</si>
  <si>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</si>
  <si>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</si>
  <si>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</si>
  <si>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</si>
  <si>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</si>
  <si>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</si>
  <si>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</si>
  <si>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</si>
  <si>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</si>
  <si>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</si>
  <si>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</si>
  <si>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</si>
  <si>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</si>
  <si>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</si>
  <si>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</si>
  <si>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</si>
  <si>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</si>
  <si>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</si>
  <si>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</si>
  <si>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</si>
  <si>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</si>
  <si>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</si>
  <si>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</si>
  <si>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</si>
  <si>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</si>
  <si>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</si>
  <si>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</si>
  <si>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</si>
  <si>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</si>
  <si>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</si>
  <si>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</si>
  <si>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</si>
  <si>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</si>
  <si>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</si>
  <si>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</si>
  <si>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</si>
  <si>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</si>
  <si>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</si>
  <si>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</si>
  <si>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</si>
  <si>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</si>
  <si>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</si>
  <si>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</si>
  <si>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</si>
  <si>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</si>
  <si>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</si>
  <si>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</si>
  <si>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</si>
  <si>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</si>
  <si>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</si>
  <si>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</si>
  <si>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</si>
  <si>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</si>
  <si>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</si>
  <si>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</si>
  <si>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</si>
  <si>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</si>
  <si>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</si>
  <si>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</si>
  <si>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</si>
  <si>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</si>
  <si>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</si>
  <si>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</si>
  <si>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</si>
  <si>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</si>
  <si>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</si>
  <si>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</si>
  <si>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</si>
  <si>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</si>
  <si>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</si>
  <si>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</si>
  <si>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</si>
  <si>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</si>
  <si>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</si>
  <si>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</si>
  <si>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</si>
  <si>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</si>
  <si>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</si>
  <si>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</si>
  <si>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</si>
  <si>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</si>
  <si>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</si>
  <si>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</si>
  <si>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</si>
  <si>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</si>
  <si>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</si>
  <si>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</si>
  <si>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</si>
  <si>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</si>
  <si>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</si>
  <si>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</si>
  <si>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</si>
  <si>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</si>
  <si>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</si>
  <si>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</si>
  <si>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</si>
  <si>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</si>
  <si>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</si>
  <si>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</si>
  <si>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</si>
  <si>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</si>
  <si>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</si>
  <si>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</si>
  <si>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</si>
  <si>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</si>
  <si>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</si>
  <si>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</si>
  <si>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</si>
  <si>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</si>
  <si>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</si>
  <si>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</si>
  <si>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</si>
  <si>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</si>
  <si>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</si>
  <si>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</si>
  <si>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</si>
  <si>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</si>
  <si>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</si>
  <si>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</si>
  <si>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</si>
  <si>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</si>
  <si>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</si>
  <si>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</si>
  <si>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</si>
  <si>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</si>
  <si>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</si>
  <si>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</si>
  <si>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</si>
  <si>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</si>
  <si>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</si>
  <si>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</si>
  <si>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</si>
  <si>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</si>
  <si>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</si>
  <si>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</si>
  <si>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</si>
  <si>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</si>
  <si>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</si>
  <si>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</si>
  <si>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</si>
  <si>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</si>
  <si>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</si>
  <si>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</si>
  <si>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</si>
  <si>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</si>
  <si>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</si>
  <si>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</si>
  <si>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</si>
  <si>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</si>
  <si>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</si>
  <si>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</si>
  <si>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</si>
  <si>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</si>
  <si>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</si>
  <si>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</si>
  <si>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</si>
  <si>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</si>
  <si>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</si>
  <si>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</si>
  <si>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</si>
  <si>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</si>
  <si>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</si>
  <si>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</si>
  <si>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</si>
  <si>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</si>
  <si>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</si>
  <si>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</si>
  <si>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</si>
  <si>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</si>
  <si>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</si>
  <si>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</si>
  <si>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</si>
  <si>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</si>
  <si>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</si>
  <si>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</si>
  <si>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</si>
  <si>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</si>
  <si>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</si>
  <si>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</si>
  <si>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</si>
  <si>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</si>
  <si>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</si>
  <si>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</si>
  <si>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</si>
  <si>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</si>
  <si>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</si>
  <si>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</si>
  <si>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</si>
  <si>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</si>
  <si>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</si>
  <si>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</si>
  <si>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</si>
  <si>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</si>
  <si>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</si>
  <si>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</si>
  <si>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</si>
  <si>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</si>
  <si>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</si>
  <si>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</si>
  <si>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</si>
  <si>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</si>
  <si>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</si>
  <si>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</si>
  <si>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</si>
  <si>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</si>
  <si>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</si>
  <si>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</si>
  <si>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</si>
  <si>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</si>
  <si>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</si>
  <si>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</si>
  <si>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</si>
  <si>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</si>
  <si>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</si>
  <si>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</si>
  <si>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</si>
  <si>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</si>
  <si>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</si>
  <si>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</si>
  <si>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</si>
  <si>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</si>
  <si>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</si>
  <si>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</si>
  <si>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</si>
  <si>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</si>
  <si>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</si>
  <si>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</si>
  <si>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</si>
  <si>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</si>
  <si>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</si>
  <si>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</si>
  <si>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</si>
  <si>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</si>
  <si>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</si>
  <si>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</si>
  <si>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</si>
  <si>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</si>
  <si>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</si>
  <si>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</si>
  <si>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</si>
  <si>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</si>
  <si>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</si>
  <si>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</si>
  <si>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</si>
  <si>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</si>
  <si>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</si>
  <si>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</si>
  <si>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</si>
  <si>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</si>
  <si>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</si>
  <si>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</si>
  <si>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</si>
  <si>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</si>
  <si>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</si>
  <si>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</si>
  <si>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</si>
  <si>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</si>
  <si>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</si>
  <si>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</si>
  <si>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</si>
  <si>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</si>
  <si>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</si>
  <si>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</si>
  <si>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</si>
  <si>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</si>
  <si>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</si>
  <si>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</si>
  <si>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</si>
  <si>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</si>
  <si>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</si>
  <si>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</si>
  <si>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</si>
  <si>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</si>
  <si>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</si>
  <si>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</si>
  <si>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</si>
  <si>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</si>
  <si>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</si>
  <si>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</si>
  <si>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</si>
  <si>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</si>
  <si>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</si>
  <si>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</si>
  <si>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</si>
  <si>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</si>
  <si>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</si>
  <si>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</si>
  <si>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</si>
  <si>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</si>
  <si>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</si>
  <si>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</si>
  <si>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</si>
  <si>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</si>
  <si>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</si>
  <si>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</si>
  <si>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</si>
  <si>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</si>
  <si>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</si>
  <si>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</si>
  <si>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</si>
  <si>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</si>
  <si>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</si>
  <si>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</si>
  <si>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</si>
  <si>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</si>
  <si>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</si>
  <si>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</si>
  <si>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</si>
  <si>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</si>
  <si>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</si>
  <si>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</si>
  <si>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</si>
  <si>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</si>
  <si>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</si>
  <si>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</si>
  <si>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</si>
  <si>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</si>
  <si>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</si>
  <si>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</si>
  <si>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</si>
  <si>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</si>
  <si>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</si>
  <si>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</si>
  <si>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</si>
  <si>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</si>
  <si>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</si>
  <si>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</si>
  <si>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</si>
  <si>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</si>
  <si>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</si>
  <si>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</si>
  <si>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</si>
  <si>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</si>
  <si>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</si>
  <si>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</si>
  <si>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</si>
  <si>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</si>
  <si>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</si>
  <si>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</si>
  <si>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</si>
  <si>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</si>
  <si>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</si>
  <si>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</si>
  <si>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</si>
  <si>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</si>
  <si>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</si>
  <si>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</si>
  <si>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</si>
  <si>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</si>
  <si>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</si>
  <si>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</si>
  <si>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</si>
  <si>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</si>
  <si>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</si>
  <si>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</si>
  <si>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</si>
  <si>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</si>
  <si>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</si>
  <si>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</si>
  <si>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</si>
  <si>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</si>
  <si>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</si>
  <si>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</si>
  <si>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</si>
  <si>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</si>
  <si>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</si>
  <si>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</si>
  <si>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</si>
  <si>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</si>
  <si>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</si>
  <si>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</si>
  <si>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</si>
  <si>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</si>
  <si>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</si>
  <si>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</si>
  <si>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</si>
  <si>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</si>
  <si>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</si>
  <si>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</si>
  <si>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</si>
  <si>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</si>
  <si>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</si>
  <si>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</si>
  <si>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</si>
  <si>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</si>
  <si>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</si>
  <si>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</si>
  <si>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</si>
  <si>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</si>
  <si>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</si>
  <si>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</si>
  <si>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</si>
  <si>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</si>
  <si>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</si>
  <si>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</si>
  <si>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</si>
  <si>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</si>
  <si>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</si>
  <si>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</si>
  <si>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</si>
  <si>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</si>
  <si>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</si>
  <si>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</si>
  <si>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</si>
  <si>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</si>
  <si>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</si>
  <si>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</si>
  <si>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</si>
  <si>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</si>
  <si>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</si>
  <si>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</si>
  <si>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</si>
  <si>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</si>
  <si>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</si>
  <si>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</si>
  <si>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</si>
  <si>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</si>
  <si>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</si>
  <si>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</si>
  <si>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</si>
  <si>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</si>
  <si>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</si>
  <si>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</si>
  <si>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</si>
  <si>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</si>
  <si>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</si>
  <si>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</si>
  <si>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</si>
  <si>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</si>
  <si>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</si>
  <si>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</si>
  <si>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</si>
  <si>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</si>
  <si>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</si>
  <si>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</si>
  <si>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</si>
  <si>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</si>
  <si>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</si>
  <si>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</si>
  <si>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</si>
  <si>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</si>
  <si>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</si>
  <si>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</si>
  <si>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</si>
  <si>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</si>
  <si>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</si>
  <si>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</si>
  <si>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</si>
  <si>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</si>
  <si>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</si>
  <si>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</si>
  <si>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</si>
  <si>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</si>
  <si>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</si>
  <si>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</si>
  <si>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</si>
  <si>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</si>
  <si>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</si>
  <si>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</si>
  <si>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</si>
  <si>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</si>
  <si>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</si>
  <si>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</si>
  <si>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</si>
  <si>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</si>
  <si>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</si>
  <si>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</si>
  <si>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</si>
  <si>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</si>
  <si>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</si>
  <si>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</si>
  <si>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</si>
  <si>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</si>
  <si>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</si>
  <si>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</si>
  <si>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</si>
  <si>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</si>
  <si>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</si>
  <si>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</si>
  <si>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</si>
  <si>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</si>
  <si>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</si>
  <si>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</si>
  <si>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</si>
  <si>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</si>
  <si>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</si>
  <si>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</si>
  <si>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</si>
  <si>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</si>
  <si>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</si>
  <si>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</si>
  <si>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</si>
  <si>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</si>
  <si>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</si>
  <si>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</si>
  <si>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</si>
  <si>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</si>
  <si>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</si>
  <si>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</si>
  <si>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</si>
  <si>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</si>
  <si>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</si>
  <si>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</si>
  <si>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</si>
  <si>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</si>
  <si>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</si>
  <si>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</si>
  <si>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</si>
  <si>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</si>
  <si>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</si>
  <si>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</si>
  <si>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</si>
  <si>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</si>
  <si>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</si>
  <si>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</si>
  <si>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</si>
  <si>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</si>
  <si>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</si>
  <si>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</si>
  <si>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</si>
  <si>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</si>
  <si>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</si>
  <si>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</si>
  <si>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</si>
  <si>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</si>
  <si>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</si>
  <si>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</si>
  <si>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</si>
  <si>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</si>
  <si>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</si>
  <si>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</si>
  <si>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</si>
  <si>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</si>
  <si>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</si>
  <si>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</si>
  <si>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</si>
  <si>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</si>
  <si>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</si>
  <si>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</si>
  <si>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</si>
  <si>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</si>
  <si>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</si>
  <si>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</si>
  <si>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</si>
  <si>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</si>
  <si>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</si>
  <si>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</si>
  <si>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</si>
  <si>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</si>
  <si>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</si>
  <si>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</si>
  <si>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</si>
  <si>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</si>
  <si>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</si>
  <si>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</si>
  <si>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</si>
  <si>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</si>
  <si>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</si>
  <si>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</si>
  <si>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</si>
  <si>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</si>
  <si>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</si>
  <si>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</si>
  <si>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</si>
  <si>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</si>
  <si>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</si>
  <si>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</si>
  <si>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</si>
  <si>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</si>
  <si>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</si>
  <si>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</si>
  <si>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</si>
  <si>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</si>
  <si>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</si>
  <si>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</si>
  <si>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</si>
  <si>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</si>
  <si>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</si>
  <si>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</si>
  <si>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</si>
  <si>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</si>
  <si>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</si>
  <si>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</si>
  <si>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</si>
  <si>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</si>
  <si>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</si>
  <si>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</si>
  <si>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</si>
  <si>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</si>
  <si>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</si>
  <si>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</si>
  <si>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</si>
  <si>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</si>
  <si>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</si>
  <si>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</si>
  <si>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</si>
  <si>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</si>
  <si>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</si>
  <si>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</si>
  <si>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</si>
  <si>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</si>
  <si>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</si>
  <si>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</si>
  <si>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</si>
  <si>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</si>
  <si>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</si>
  <si>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</si>
  <si>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</si>
  <si>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</si>
  <si>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</si>
  <si>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</si>
  <si>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</si>
  <si>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</si>
  <si>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</si>
  <si>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</si>
  <si>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</si>
  <si>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</si>
  <si>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</si>
  <si>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</si>
  <si>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</si>
  <si>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</si>
  <si>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</si>
  <si>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</si>
  <si>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</si>
  <si>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</si>
  <si>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</si>
  <si>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</si>
  <si>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</si>
  <si>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</si>
  <si>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</si>
  <si>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</si>
  <si>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</si>
  <si>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</si>
  <si>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</si>
  <si>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</si>
  <si>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</si>
  <si>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</si>
  <si>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</si>
  <si>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</si>
  <si>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</si>
  <si>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</si>
  <si>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</si>
  <si>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</si>
  <si>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</si>
  <si>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</si>
  <si>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</si>
  <si>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</si>
  <si>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</si>
  <si>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</si>
  <si>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</si>
  <si>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</si>
  <si>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</si>
  <si>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</si>
  <si>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</si>
  <si>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</si>
  <si>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</si>
  <si>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</si>
  <si>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</si>
  <si>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</si>
  <si>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</si>
  <si>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</si>
  <si>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</si>
  <si>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</si>
  <si>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</si>
  <si>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</si>
  <si>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</si>
  <si>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</si>
  <si>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</si>
  <si>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</si>
  <si>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</si>
  <si>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</si>
  <si>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</si>
  <si>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</si>
  <si>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</si>
  <si>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</si>
  <si>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</si>
  <si>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</si>
  <si>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</si>
  <si>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</si>
  <si>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</si>
  <si>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</si>
  <si>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</si>
  <si>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</si>
  <si>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</si>
  <si>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</si>
  <si>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</si>
  <si>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</si>
  <si>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</si>
  <si>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</si>
  <si>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</si>
  <si>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</si>
  <si>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</si>
  <si>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</si>
  <si>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</si>
  <si>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</si>
  <si>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</si>
  <si>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</si>
  <si>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</si>
  <si>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</si>
  <si>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</si>
  <si>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</si>
  <si>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</si>
  <si>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</si>
  <si>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</si>
  <si>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</si>
  <si>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</si>
  <si>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</si>
  <si>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</si>
  <si>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</si>
  <si>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</si>
  <si>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</si>
  <si>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</si>
  <si>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</si>
  <si>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</si>
  <si>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</si>
  <si>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</si>
  <si>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</si>
  <si>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</si>
  <si>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</si>
  <si>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</si>
  <si>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</si>
  <si>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</si>
  <si>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</si>
  <si>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</si>
  <si>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</si>
  <si>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</si>
  <si>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</si>
  <si>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</si>
  <si>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</si>
  <si>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</si>
  <si>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</si>
  <si>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</si>
  <si>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</si>
  <si>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</si>
  <si>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</si>
  <si>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</si>
  <si>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</si>
  <si>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</si>
  <si>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</si>
  <si>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</si>
  <si>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</si>
  <si>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</si>
  <si>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</si>
  <si>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</si>
  <si>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</si>
  <si>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</si>
  <si>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</si>
  <si>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</si>
  <si>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</si>
  <si>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</si>
  <si>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</si>
  <si>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</si>
  <si>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</si>
  <si>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</si>
  <si>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</si>
  <si>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</si>
  <si>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</si>
  <si>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</si>
  <si>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</si>
  <si>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</si>
  <si>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</si>
  <si>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</si>
  <si>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</si>
  <si>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</si>
  <si>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</si>
  <si>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</si>
  <si>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</si>
  <si>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</si>
  <si>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</si>
  <si>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</si>
  <si>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</si>
  <si>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</si>
  <si>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</si>
  <si>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</si>
  <si>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</si>
  <si>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</si>
  <si>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</si>
  <si>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</si>
  <si>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</si>
  <si>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</si>
  <si>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</si>
  <si>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</si>
  <si>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</si>
  <si>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</si>
  <si>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</si>
  <si>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</si>
  <si>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</si>
  <si>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</si>
  <si>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</si>
  <si>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</si>
  <si>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</si>
  <si>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</si>
  <si>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</si>
  <si>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</si>
  <si>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</si>
  <si>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</si>
  <si>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</si>
  <si>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</si>
  <si>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</si>
  <si>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</si>
  <si>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</si>
  <si>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</si>
  <si>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</si>
  <si>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</si>
  <si>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</si>
  <si>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</si>
  <si>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</si>
  <si>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</si>
  <si>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</si>
  <si>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</si>
  <si>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</si>
  <si>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</si>
  <si>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</si>
  <si>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</si>
  <si>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</si>
  <si>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</si>
  <si>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</si>
  <si>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</si>
  <si>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</si>
  <si>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</si>
  <si>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</si>
  <si>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</si>
  <si>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</si>
  <si>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</si>
  <si>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</si>
  <si>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</si>
  <si>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</si>
  <si>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</si>
  <si>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</si>
  <si>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</si>
  <si>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</si>
  <si>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</si>
  <si>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</si>
  <si>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</si>
  <si>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</si>
  <si>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</si>
  <si>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</si>
  <si>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</si>
  <si>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</si>
  <si>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</si>
  <si>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</si>
  <si>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</si>
  <si>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</si>
  <si>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</si>
  <si>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</si>
  <si>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</si>
  <si>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</si>
  <si>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</si>
  <si>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</si>
  <si>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</si>
  <si>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</si>
  <si>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</si>
  <si>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</si>
  <si>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</si>
  <si>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</si>
  <si>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</si>
  <si>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</si>
  <si>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</si>
  <si>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</si>
  <si>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</si>
  <si>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</si>
  <si>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</si>
  <si>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</si>
  <si>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</si>
  <si>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</si>
  <si>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</si>
  <si>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</si>
  <si>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</si>
  <si>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</si>
  <si>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</si>
  <si>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</si>
  <si>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</si>
  <si>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</si>
  <si>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</si>
  <si>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</si>
  <si>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</si>
  <si>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</si>
  <si>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</si>
  <si>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</si>
  <si>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</si>
  <si>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</si>
  <si>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</si>
  <si>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</si>
  <si>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</si>
  <si>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</si>
  <si>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</si>
  <si>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</si>
  <si>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</si>
  <si>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</si>
  <si>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</si>
  <si>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</si>
  <si>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</si>
  <si>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</si>
  <si>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</si>
  <si>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</si>
  <si>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</si>
  <si>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</si>
  <si>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</si>
  <si>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</si>
  <si>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</si>
  <si>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</si>
  <si>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</si>
  <si>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</si>
  <si>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</si>
  <si>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</si>
  <si>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</si>
  <si>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</si>
  <si>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</si>
  <si>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</si>
  <si>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</si>
  <si>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</si>
  <si>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</si>
  <si>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</si>
  <si>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</si>
  <si>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</si>
  <si>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</si>
  <si>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</si>
  <si>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</si>
  <si>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</si>
  <si>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</si>
  <si>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</si>
  <si>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</si>
  <si>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</si>
  <si>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</si>
  <si>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</si>
  <si>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</si>
  <si>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</si>
  <si>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</si>
  <si>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</si>
  <si>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</si>
  <si>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</si>
  <si>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</si>
  <si>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</si>
  <si>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</si>
  <si>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</si>
  <si>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</si>
  <si>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</si>
  <si>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</si>
  <si>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</si>
  <si>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</si>
  <si>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</si>
  <si>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</si>
  <si>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</si>
  <si>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</si>
  <si>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</si>
  <si>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</si>
  <si>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</si>
  <si>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</si>
  <si>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</si>
  <si>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</si>
  <si>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</si>
  <si>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</si>
  <si>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</si>
  <si>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</si>
  <si>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</si>
  <si>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</si>
  <si>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</si>
  <si>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</si>
  <si>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</si>
  <si>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</si>
  <si>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</si>
  <si>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</si>
  <si>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</si>
  <si>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</si>
  <si>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</si>
  <si>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</si>
  <si>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</si>
  <si>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</si>
  <si>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</si>
  <si>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</si>
  <si>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</si>
  <si>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</si>
  <si>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</si>
  <si>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</si>
  <si>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</si>
  <si>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</si>
  <si>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</si>
  <si>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</si>
  <si>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</si>
  <si>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</si>
  <si>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</si>
  <si>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</si>
  <si>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</si>
  <si>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</si>
  <si>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</si>
  <si>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</si>
  <si>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</si>
  <si>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</si>
  <si>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</si>
  <si>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</si>
  <si>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</si>
  <si>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</si>
  <si>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</si>
  <si>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</si>
  <si>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</si>
  <si>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</si>
  <si>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</si>
  <si>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</si>
  <si>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</si>
  <si>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</si>
  <si>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</si>
  <si>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</si>
  <si>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</si>
  <si>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</si>
  <si>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</si>
  <si>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</si>
  <si>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</si>
  <si>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</si>
  <si>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</si>
  <si>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</si>
  <si>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</si>
  <si>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</si>
  <si>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</si>
  <si>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</si>
  <si>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</si>
  <si>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</si>
  <si>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</si>
  <si>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</si>
  <si>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</si>
  <si>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</si>
  <si>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</si>
  <si>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</si>
  <si>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</si>
  <si>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</si>
  <si>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</si>
  <si>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</si>
  <si>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</si>
  <si>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</si>
  <si>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</si>
  <si>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</si>
  <si>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</si>
  <si>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</si>
  <si>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</si>
  <si>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</si>
  <si>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</si>
  <si>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</si>
  <si>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</si>
  <si>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</si>
  <si>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</si>
  <si>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</si>
  <si>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</si>
  <si>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</si>
  <si>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</si>
  <si>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</si>
  <si>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</si>
  <si>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</si>
  <si>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</si>
  <si>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</si>
  <si>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</si>
  <si>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</si>
  <si>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</si>
  <si>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</si>
  <si>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</si>
  <si>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</si>
  <si>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</si>
  <si>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</si>
  <si>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</si>
  <si>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</si>
  <si>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</si>
  <si>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</si>
  <si>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</si>
  <si>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</si>
  <si>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</si>
  <si>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</si>
  <si>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</si>
  <si>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</si>
  <si>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</si>
  <si>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</si>
  <si>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</si>
  <si>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</si>
  <si>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</si>
  <si>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</si>
  <si>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</si>
  <si>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</si>
  <si>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</si>
  <si>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</si>
  <si>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</si>
  <si>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</si>
  <si>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</si>
  <si>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</si>
  <si>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</si>
  <si>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</si>
  <si>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</si>
  <si>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</si>
  <si>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</si>
  <si>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</si>
  <si>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</si>
  <si>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</si>
  <si>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</si>
  <si>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</si>
  <si>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</si>
  <si>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</si>
  <si>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</si>
  <si>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</si>
  <si>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</si>
  <si>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</si>
  <si>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</si>
  <si>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</si>
  <si>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</si>
  <si>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</si>
  <si>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</si>
  <si>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</si>
  <si>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</si>
  <si>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</si>
  <si>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</si>
  <si>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</si>
  <si>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</si>
  <si>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</si>
  <si>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</si>
  <si>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</si>
  <si>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</si>
  <si>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</si>
  <si>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</si>
  <si>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</si>
  <si>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</si>
  <si>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</si>
  <si>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</si>
  <si>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</si>
  <si>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</si>
  <si>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</si>
  <si>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</si>
  <si>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</si>
  <si>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</si>
  <si>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</si>
  <si>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</si>
  <si>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</si>
  <si>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</si>
  <si>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</si>
  <si>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</si>
  <si>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</si>
  <si>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</si>
  <si>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</si>
  <si>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</si>
  <si>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</si>
  <si>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</si>
  <si>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</si>
  <si>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</si>
  <si>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</si>
  <si>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</si>
  <si>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</si>
  <si>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</si>
  <si>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</si>
  <si>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</si>
  <si>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</si>
  <si>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</si>
  <si>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</si>
  <si>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</si>
  <si>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</si>
  <si>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</si>
  <si>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</si>
  <si>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</si>
  <si>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</si>
  <si>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</si>
  <si>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</si>
  <si>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</si>
  <si>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</si>
  <si>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</si>
  <si>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</si>
  <si>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</si>
  <si>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</si>
  <si>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</si>
  <si>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</si>
  <si>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</si>
  <si>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</si>
  <si>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</si>
  <si>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</si>
  <si>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</si>
  <si>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</si>
  <si>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</si>
  <si>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</si>
  <si>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</si>
  <si>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</si>
  <si>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</si>
  <si>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</si>
  <si>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</si>
  <si>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</si>
  <si>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</si>
  <si>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</si>
  <si>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</si>
  <si>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</si>
  <si>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</si>
  <si>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</si>
  <si>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</si>
  <si>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</si>
  <si>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</si>
  <si>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</si>
  <si>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</si>
  <si>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</si>
  <si>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</si>
  <si>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</si>
  <si>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</si>
  <si>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</si>
  <si>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</si>
  <si>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</si>
  <si>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</si>
  <si>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</si>
  <si>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</si>
  <si>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</si>
  <si>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</si>
  <si>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</si>
  <si>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</si>
  <si>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</si>
  <si>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</si>
  <si>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</si>
  <si>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</si>
  <si>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</si>
  <si>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</si>
  <si>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</si>
  <si>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</si>
  <si>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</si>
  <si>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</si>
  <si>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</si>
  <si>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</si>
  <si>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</si>
  <si>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</si>
  <si>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</si>
  <si>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</si>
  <si>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</si>
  <si>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</si>
  <si>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</si>
  <si>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</si>
  <si>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</si>
  <si>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</si>
  <si>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</si>
  <si>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</si>
  <si>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</si>
  <si>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</si>
  <si>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</si>
  <si>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</si>
  <si>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</si>
  <si>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</si>
  <si>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</si>
  <si>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</si>
  <si>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</si>
  <si>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</si>
  <si>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</si>
  <si>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</si>
  <si>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</si>
  <si>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</si>
  <si>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</si>
  <si>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</si>
  <si>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</si>
  <si>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</si>
  <si>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</si>
  <si>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</si>
  <si>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</si>
  <si>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</si>
  <si>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</si>
  <si>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</si>
  <si>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</si>
  <si>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</si>
  <si>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</si>
  <si>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</si>
  <si>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</si>
  <si>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</si>
  <si>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</si>
  <si>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</si>
  <si>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</si>
  <si>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</si>
  <si>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</si>
  <si>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</si>
  <si>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</si>
  <si>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</si>
  <si>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</si>
  <si>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</si>
  <si>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</si>
  <si>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</si>
  <si>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</si>
  <si>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</si>
  <si>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</si>
  <si>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</si>
  <si>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</si>
  <si>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</si>
  <si>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</si>
  <si>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</si>
  <si>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</si>
  <si>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</si>
  <si>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</si>
  <si>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</si>
  <si>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</si>
  <si>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</si>
  <si>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</si>
  <si>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</si>
  <si>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</si>
  <si>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</si>
  <si>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</si>
  <si>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</si>
  <si>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</si>
  <si>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</si>
  <si>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</si>
  <si>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</si>
  <si>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</si>
  <si>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</si>
  <si>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</si>
  <si>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</si>
  <si>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</si>
  <si>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</si>
  <si>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</si>
  <si>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</si>
  <si>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</si>
  <si>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</si>
  <si>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</si>
  <si>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</si>
  <si>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</si>
  <si>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</si>
  <si>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</si>
  <si>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</si>
  <si>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</si>
  <si>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</si>
  <si>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</si>
  <si>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</si>
  <si>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</si>
  <si>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</si>
  <si>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</si>
  <si>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</si>
  <si>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</si>
  <si>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</si>
  <si>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</si>
  <si>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</si>
  <si>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</si>
  <si>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</si>
  <si>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</si>
  <si>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</si>
  <si>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</si>
  <si>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</si>
  <si>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</si>
  <si>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</si>
  <si>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</si>
  <si>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</si>
  <si>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</si>
  <si>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</si>
  <si>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</si>
  <si>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</si>
  <si>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</si>
  <si>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</si>
  <si>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</si>
  <si>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</si>
  <si>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</si>
  <si>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</si>
  <si>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</si>
  <si>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</si>
  <si>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</si>
  <si>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</si>
  <si>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</si>
  <si>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</si>
  <si>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</si>
  <si>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</si>
  <si>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</si>
  <si>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</si>
  <si>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</si>
  <si>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</si>
  <si>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</si>
  <si>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</si>
  <si>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</si>
  <si>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</si>
  <si>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</si>
  <si>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</si>
  <si>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</si>
  <si>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</si>
  <si>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</si>
  <si>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</si>
  <si>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</si>
  <si>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</si>
  <si>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</si>
  <si>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</si>
  <si>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</si>
  <si>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</si>
  <si>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</si>
  <si>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</si>
  <si>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</si>
  <si>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</si>
  <si>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</si>
  <si>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</si>
  <si>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</si>
  <si>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</si>
  <si>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</si>
  <si>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</si>
  <si>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</si>
  <si>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</si>
  <si>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</si>
  <si>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</si>
  <si>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</si>
  <si>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</si>
  <si>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</si>
  <si>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</si>
  <si>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</si>
  <si>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</si>
  <si>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</si>
  <si>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</si>
  <si>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</si>
  <si>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</si>
  <si>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</si>
  <si>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</si>
  <si>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</si>
  <si>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</si>
  <si>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</si>
  <si>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</si>
  <si>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</si>
  <si>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</si>
  <si>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</si>
  <si>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</si>
  <si>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</si>
  <si>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</si>
  <si>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</si>
  <si>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</si>
  <si>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</si>
  <si>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</si>
  <si>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</si>
  <si>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</si>
  <si>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</si>
  <si>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</si>
  <si>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</si>
  <si>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</si>
  <si>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</si>
  <si>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</si>
  <si>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</si>
  <si>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</si>
  <si>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</si>
  <si>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</si>
  <si>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</si>
  <si>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</si>
  <si>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</si>
  <si>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</si>
  <si>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</si>
  <si>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</si>
  <si>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</si>
  <si>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</si>
  <si>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</si>
  <si>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</si>
  <si>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</si>
  <si>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</si>
  <si>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</si>
  <si>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</si>
  <si>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</si>
  <si>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</si>
  <si>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</si>
  <si>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</si>
  <si>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</si>
  <si>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</si>
  <si>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</si>
  <si>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</si>
  <si>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</si>
  <si>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</si>
  <si>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</si>
  <si>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</si>
  <si>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</si>
  <si>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</si>
  <si>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</si>
  <si>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</si>
  <si>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</si>
  <si>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</si>
  <si>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</si>
  <si>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</si>
  <si>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</si>
  <si>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</si>
  <si>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</si>
  <si>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</si>
  <si>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</si>
  <si>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</si>
  <si>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</si>
  <si>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</si>
  <si>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</si>
  <si>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</si>
  <si>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</si>
  <si>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</si>
  <si>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</si>
  <si>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</si>
  <si>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</si>
  <si>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</si>
  <si>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</si>
  <si>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</si>
  <si>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</si>
  <si>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</si>
  <si>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</si>
  <si>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</si>
  <si>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</si>
  <si>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</si>
  <si>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</si>
  <si>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</si>
  <si>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</si>
  <si>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</si>
  <si>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</si>
  <si>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</si>
  <si>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</si>
  <si>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</si>
  <si>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</si>
  <si>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</si>
  <si>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</si>
  <si>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</si>
  <si>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</si>
  <si>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</si>
  <si>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</si>
  <si>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</si>
  <si>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</si>
  <si>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</si>
  <si>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</si>
  <si>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</si>
  <si>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</si>
  <si>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</si>
  <si>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</si>
  <si>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</si>
  <si>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</si>
  <si>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</si>
  <si>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</si>
  <si>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</si>
  <si>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</si>
  <si>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</si>
  <si>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</si>
  <si>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</si>
  <si>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</si>
  <si>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</si>
  <si>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</si>
  <si>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</si>
  <si>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</si>
  <si>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</si>
  <si>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</si>
  <si>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</si>
  <si>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</si>
  <si>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</si>
  <si>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</si>
  <si>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</si>
  <si>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</si>
  <si>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</si>
  <si>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</si>
  <si>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</si>
  <si>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</si>
  <si>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</si>
  <si>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</si>
  <si>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</si>
  <si>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</si>
  <si>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</si>
  <si>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</si>
  <si>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</si>
  <si>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</si>
  <si>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</si>
  <si>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</si>
  <si>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</si>
  <si>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</si>
  <si>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</si>
  <si>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</si>
  <si>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</si>
  <si>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</si>
  <si>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</si>
  <si>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</si>
  <si>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</si>
  <si>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</si>
  <si>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</si>
  <si>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</si>
  <si>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</si>
  <si>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</si>
  <si>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</si>
  <si>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</si>
  <si>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</si>
  <si>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</si>
  <si>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</si>
  <si>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</si>
  <si>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</si>
  <si>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</si>
  <si>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</si>
  <si>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</si>
  <si>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</si>
  <si>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</si>
  <si>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</si>
  <si>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</si>
  <si>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</si>
  <si>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</si>
  <si>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</si>
  <si>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</si>
  <si>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</si>
  <si>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</si>
  <si>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</si>
  <si>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</si>
  <si>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</si>
  <si>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</si>
  <si>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</si>
  <si>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</si>
  <si>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</si>
  <si>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</si>
  <si>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</si>
  <si>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</si>
  <si>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</si>
  <si>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</si>
  <si>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</si>
  <si>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</si>
  <si>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</si>
  <si>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</si>
  <si>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</si>
  <si>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</si>
  <si>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</si>
  <si>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</si>
  <si>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</si>
  <si>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</si>
  <si>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</si>
  <si>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</si>
  <si>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</si>
  <si>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</si>
  <si>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</si>
  <si>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</si>
  <si>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</si>
  <si>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</si>
  <si>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</si>
  <si>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</si>
  <si>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</si>
  <si>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</si>
  <si>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</si>
  <si>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</si>
  <si>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</si>
  <si>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</si>
  <si>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</si>
  <si>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</si>
  <si>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</si>
  <si>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</si>
  <si>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</si>
  <si>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</si>
  <si>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</si>
  <si>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</si>
  <si>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</si>
  <si>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</si>
  <si>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</si>
  <si>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</si>
  <si>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</si>
  <si>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</si>
  <si>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</si>
  <si>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</si>
  <si>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</si>
  <si>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</si>
  <si>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</si>
  <si>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</si>
  <si>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</si>
  <si>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</si>
  <si>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</si>
  <si>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</si>
  <si>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</si>
  <si>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</si>
  <si>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</si>
  <si>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</si>
  <si>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</si>
  <si>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</si>
  <si>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</si>
  <si>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</si>
  <si>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</si>
  <si>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</si>
  <si>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</si>
  <si>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</si>
  <si>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</si>
  <si>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</si>
  <si>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</si>
  <si>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</si>
  <si>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</si>
  <si>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</si>
  <si>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</si>
  <si>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</si>
  <si>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</si>
  <si>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</si>
  <si>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</si>
  <si>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</si>
  <si>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</si>
  <si>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</si>
  <si>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</si>
  <si>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</si>
  <si>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</si>
  <si>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</si>
  <si>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</si>
  <si>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</si>
  <si>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</si>
  <si>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</si>
  <si>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</si>
  <si>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</si>
  <si>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</si>
  <si>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</si>
  <si>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</si>
  <si>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</si>
  <si>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</si>
  <si>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</si>
  <si>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</si>
  <si>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</si>
  <si>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</si>
  <si>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</si>
  <si>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</si>
  <si>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</si>
  <si>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</si>
  <si>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</si>
  <si>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</si>
  <si>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</si>
  <si>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</si>
  <si>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</si>
  <si>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</si>
  <si>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</si>
  <si>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</si>
  <si>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</si>
  <si>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</si>
  <si>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</si>
  <si>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</si>
  <si>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</si>
  <si>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</si>
  <si>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</si>
  <si>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</si>
  <si>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</si>
  <si>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</si>
  <si>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</si>
  <si>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</si>
  <si>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</si>
  <si>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</si>
  <si>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</si>
  <si>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</si>
  <si>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</si>
  <si>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</si>
  <si>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</si>
  <si>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</si>
  <si>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</si>
  <si>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</si>
  <si>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</si>
  <si>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</si>
  <si>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</si>
  <si>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</si>
  <si>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</si>
  <si>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</si>
  <si>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</si>
  <si>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</si>
  <si>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</si>
  <si>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</si>
  <si>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</si>
  <si>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</si>
  <si>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</si>
  <si>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</si>
  <si>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</si>
  <si>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</si>
  <si>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</si>
  <si>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</si>
  <si>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</si>
  <si>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</si>
  <si>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</si>
  <si>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</si>
  <si>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</si>
  <si>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</si>
  <si>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</si>
  <si>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</si>
  <si>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</si>
  <si>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</si>
  <si>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</si>
  <si>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</si>
  <si>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</si>
  <si>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</si>
  <si>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</si>
  <si>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</si>
  <si>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</si>
  <si>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</si>
  <si>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</si>
  <si>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</si>
  <si>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</si>
  <si>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</si>
  <si>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</si>
  <si>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</si>
  <si>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</si>
  <si>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</si>
  <si>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</si>
  <si>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</si>
  <si>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</si>
  <si>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</si>
  <si>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</si>
  <si>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</si>
  <si>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</si>
  <si>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</si>
  <si>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</si>
  <si>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</si>
  <si>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</si>
  <si>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</si>
  <si>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</si>
  <si>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</si>
  <si>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</si>
  <si>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</si>
  <si>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</si>
  <si>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</si>
  <si>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</si>
  <si>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</si>
  <si>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</si>
  <si>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</si>
  <si>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</si>
  <si>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</si>
  <si>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</si>
  <si>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</si>
  <si>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</si>
  <si>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</si>
  <si>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</si>
  <si>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</si>
  <si>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</si>
  <si>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</si>
  <si>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</si>
  <si>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</si>
  <si>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</si>
  <si>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</si>
  <si>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</si>
  <si>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</si>
  <si>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</si>
  <si>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</si>
  <si>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</si>
  <si>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</si>
  <si>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</si>
  <si>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</si>
  <si>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</si>
  <si>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</si>
  <si>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</si>
  <si>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</si>
  <si>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</si>
  <si>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</si>
  <si>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</si>
  <si>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</si>
  <si>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</si>
  <si>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</si>
  <si>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</si>
  <si>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</si>
  <si>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</si>
  <si>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</si>
  <si>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</si>
  <si>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</si>
  <si>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</si>
  <si>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</si>
  <si>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</si>
  <si>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</si>
  <si>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</si>
  <si>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</si>
  <si>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</si>
  <si>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</si>
  <si>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</si>
  <si>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</si>
  <si>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</si>
  <si>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</si>
  <si>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</si>
  <si>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</si>
  <si>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</si>
  <si>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</si>
  <si>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</si>
  <si>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</si>
  <si>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</si>
  <si>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</si>
  <si>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</si>
  <si>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</si>
  <si>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</si>
  <si>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</si>
  <si>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</si>
  <si>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</si>
  <si>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</si>
  <si>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</si>
  <si>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</si>
  <si>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</si>
  <si>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</si>
  <si>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</si>
  <si>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</si>
  <si>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</si>
  <si>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</si>
  <si>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</si>
  <si>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</si>
  <si>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</si>
  <si>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</si>
  <si>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</si>
  <si>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</si>
  <si>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</si>
  <si>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</si>
  <si>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</si>
  <si>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</si>
  <si>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</si>
  <si>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</si>
  <si>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</si>
  <si>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</si>
  <si>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</si>
  <si>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</si>
  <si>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</si>
  <si>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</si>
  <si>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</si>
  <si>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</si>
  <si>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</si>
  <si>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</si>
  <si>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</si>
  <si>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</si>
  <si>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</si>
  <si>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</si>
  <si>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</si>
  <si>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</si>
  <si>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</si>
  <si>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</si>
  <si>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</si>
  <si>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</si>
  <si>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</si>
  <si>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</si>
  <si>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</si>
  <si>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</si>
  <si>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</si>
  <si>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</si>
  <si>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</si>
  <si>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</si>
  <si>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</si>
  <si>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</si>
  <si>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</si>
  <si>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</si>
  <si>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</si>
  <si>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</si>
  <si>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</si>
  <si>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</si>
  <si>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</si>
  <si>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</si>
  <si>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</si>
  <si>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</si>
  <si>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</si>
  <si>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</si>
  <si>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</si>
  <si>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</si>
  <si>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</si>
  <si>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</si>
  <si>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</si>
  <si>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</si>
  <si>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</si>
  <si>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</si>
  <si>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</si>
  <si>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</si>
  <si>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</si>
  <si>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</si>
  <si>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</si>
  <si>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</si>
  <si>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</si>
  <si>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</si>
  <si>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</si>
  <si>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</si>
  <si>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</si>
  <si>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</si>
  <si>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</si>
  <si>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</si>
  <si>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</si>
  <si>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</si>
  <si>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</si>
  <si>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</si>
  <si>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</si>
  <si>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</si>
  <si>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</si>
  <si>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</si>
  <si>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</si>
  <si>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</si>
  <si>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</si>
  <si>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</si>
  <si>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</si>
  <si>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</si>
  <si>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</si>
  <si>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</si>
  <si>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</si>
  <si>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</si>
  <si>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</si>
  <si>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</si>
  <si>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</si>
  <si>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</si>
  <si>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</si>
  <si>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</si>
  <si>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</si>
  <si>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</si>
  <si>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</si>
  <si>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</si>
  <si>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</si>
  <si>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</si>
  <si>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</si>
  <si>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</si>
  <si>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</si>
  <si>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</si>
  <si>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</si>
  <si>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</si>
  <si>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</si>
  <si>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</si>
  <si>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</si>
  <si>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</si>
  <si>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</si>
  <si>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</si>
  <si>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</si>
  <si>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</si>
  <si>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</si>
  <si>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</si>
  <si>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</si>
  <si>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</si>
  <si>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</si>
  <si>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</si>
  <si>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</si>
  <si>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</si>
  <si>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</si>
  <si>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</si>
  <si>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</si>
  <si>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</si>
  <si>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</si>
  <si>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</si>
  <si>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</si>
  <si>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</si>
  <si>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</si>
  <si>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</si>
  <si>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</si>
  <si>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</si>
  <si>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</si>
  <si>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</si>
  <si>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</si>
  <si>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</si>
  <si>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</si>
  <si>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</si>
  <si>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</si>
  <si>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</si>
  <si>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</si>
  <si>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</si>
  <si>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</si>
  <si>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</si>
  <si>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</si>
  <si>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</si>
  <si>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</si>
  <si>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</si>
  <si>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</si>
  <si>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</si>
  <si>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</si>
  <si>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</si>
  <si>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</si>
  <si>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</si>
  <si>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</si>
  <si>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</si>
  <si>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</si>
  <si>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</si>
  <si>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</si>
  <si>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</si>
  <si>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</si>
  <si>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</si>
  <si>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</si>
  <si>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</si>
  <si>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</si>
  <si>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</si>
  <si>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</si>
  <si>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</si>
  <si>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</si>
  <si>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</si>
  <si>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</si>
  <si>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</si>
  <si>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</si>
  <si>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</si>
  <si>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</si>
  <si>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</si>
  <si>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</si>
  <si>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</si>
  <si>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</si>
  <si>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</si>
  <si>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</si>
  <si>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</si>
  <si>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</si>
  <si>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</si>
  <si>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</si>
  <si>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</si>
  <si>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</si>
  <si>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</si>
  <si>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</si>
  <si>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</si>
  <si>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</si>
  <si>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</si>
  <si>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</si>
  <si>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</si>
  <si>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</si>
  <si>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</si>
  <si>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</si>
  <si>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</si>
  <si>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</si>
  <si>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</si>
  <si>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</si>
  <si>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</si>
  <si>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</si>
  <si>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</si>
  <si>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</si>
  <si>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</si>
  <si>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</si>
  <si>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</si>
  <si>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</si>
  <si>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</si>
  <si>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</si>
  <si>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</si>
  <si>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</si>
  <si>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</si>
  <si>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</si>
  <si>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</si>
  <si>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</si>
  <si>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</si>
  <si>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</si>
  <si>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</si>
  <si>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</si>
  <si>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</si>
  <si>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</si>
  <si>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</si>
  <si>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</si>
  <si>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</si>
  <si>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</si>
  <si>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</si>
  <si>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</si>
  <si>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</si>
  <si>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</si>
  <si>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</si>
  <si>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</si>
  <si>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</si>
  <si>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</si>
  <si>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</si>
  <si>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</si>
  <si>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</si>
  <si>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</si>
  <si>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</si>
  <si>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</si>
  <si>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</si>
  <si>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</si>
  <si>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</si>
  <si>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</si>
  <si>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</si>
  <si>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</si>
  <si>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</si>
  <si>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</si>
  <si>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</si>
  <si>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</si>
  <si>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</si>
  <si>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</si>
  <si>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</si>
  <si>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</si>
  <si>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</si>
  <si>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</si>
  <si>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</si>
  <si>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</si>
  <si>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</si>
  <si>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</si>
  <si>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</si>
  <si>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</si>
  <si>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</si>
  <si>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</si>
  <si>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</si>
  <si>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</si>
  <si>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</si>
  <si>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</si>
  <si>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</si>
  <si>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</si>
  <si>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</si>
  <si>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</si>
  <si>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</si>
  <si>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</si>
  <si>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</si>
  <si>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</si>
  <si>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</si>
  <si>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</si>
  <si>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</si>
  <si>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</si>
  <si>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</si>
  <si>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</si>
  <si>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</si>
  <si>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</si>
  <si>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</si>
  <si>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</si>
  <si>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</si>
  <si>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</si>
  <si>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</si>
  <si>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</si>
  <si>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</si>
  <si>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</si>
  <si>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</si>
  <si>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</si>
  <si>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</si>
  <si>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</si>
  <si>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</si>
  <si>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</si>
  <si>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</si>
  <si>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</si>
  <si>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</si>
  <si>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</si>
  <si>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</si>
  <si>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</si>
  <si>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</si>
  <si>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</si>
  <si>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</si>
  <si>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</si>
  <si>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</si>
  <si>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</si>
  <si>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</si>
  <si>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</si>
  <si>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</si>
  <si>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</si>
  <si>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</si>
  <si>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</si>
  <si>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</si>
  <si>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</si>
  <si>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</si>
  <si>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</si>
  <si>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</si>
  <si>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</si>
  <si>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</si>
  <si>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</si>
  <si>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</si>
  <si>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</si>
  <si>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</si>
  <si>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</si>
  <si>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</si>
  <si>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</si>
  <si>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</si>
  <si>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</si>
  <si>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</si>
  <si>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</si>
  <si>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</si>
  <si>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</si>
  <si>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</si>
  <si>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</si>
  <si>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</si>
  <si>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</si>
  <si>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</si>
  <si>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</si>
  <si>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</si>
  <si>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</si>
  <si>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</si>
  <si>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</si>
  <si>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</si>
  <si>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</si>
  <si>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</si>
  <si>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</si>
  <si>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</si>
  <si>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</si>
  <si>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</si>
  <si>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</si>
  <si>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</si>
  <si>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</si>
  <si>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</si>
  <si>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</si>
  <si>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</si>
  <si>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</si>
  <si>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</si>
  <si>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</si>
  <si>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</si>
  <si>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</si>
  <si>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</si>
  <si>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</si>
  <si>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</si>
  <si>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</si>
  <si>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</si>
  <si>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</si>
  <si>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</si>
  <si>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</si>
  <si>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</si>
  <si>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</si>
  <si>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</si>
  <si>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</si>
  <si>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</si>
  <si>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</si>
  <si>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</si>
  <si>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</si>
  <si>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</si>
  <si>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</si>
  <si>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</si>
  <si>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</si>
  <si>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</si>
  <si>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</si>
  <si>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</si>
  <si>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</si>
  <si>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</si>
  <si>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</si>
  <si>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</si>
  <si>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</si>
  <si>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</si>
  <si>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</si>
  <si>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</si>
  <si>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</si>
  <si>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</si>
  <si>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</si>
  <si>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</si>
  <si>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</si>
  <si>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</si>
  <si>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</si>
  <si>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</si>
  <si>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</si>
  <si>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</si>
  <si>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</si>
  <si>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</si>
  <si>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</si>
  <si>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</si>
  <si>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</si>
  <si>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</si>
  <si>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</si>
  <si>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</si>
  <si>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</si>
  <si>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</si>
  <si>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</si>
  <si>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</si>
  <si>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</si>
  <si>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</si>
  <si>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</si>
  <si>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</si>
  <si>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</si>
  <si>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</si>
  <si>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</si>
  <si>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</si>
  <si>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</si>
  <si>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</si>
  <si>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</si>
  <si>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</si>
  <si>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</si>
  <si>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</si>
  <si>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</si>
  <si>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</si>
  <si>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</si>
  <si>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</si>
  <si>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</si>
  <si>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</si>
  <si>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</si>
  <si>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</si>
  <si>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</si>
  <si>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</si>
  <si>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</si>
  <si>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</si>
  <si>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</si>
  <si>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</si>
  <si>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</si>
  <si>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</si>
  <si>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</si>
  <si>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</si>
  <si>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</si>
  <si>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</si>
  <si>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</si>
  <si>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</si>
  <si>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</si>
  <si>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</si>
  <si>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</si>
  <si>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</si>
  <si>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</si>
  <si>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</si>
  <si>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</si>
  <si>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</si>
  <si>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</si>
  <si>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</si>
  <si>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</si>
  <si>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</si>
  <si>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</si>
  <si>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</si>
  <si>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</si>
  <si>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</si>
  <si>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</si>
  <si>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</si>
  <si>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</si>
  <si>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</si>
  <si>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</si>
  <si>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</si>
  <si>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</si>
  <si>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</si>
  <si>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</si>
  <si>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</si>
  <si>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</si>
  <si>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</si>
  <si>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</si>
  <si>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</si>
  <si>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</si>
  <si>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</si>
  <si>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</si>
  <si>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</si>
  <si>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</si>
  <si>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</si>
  <si>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</si>
  <si>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</si>
  <si>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</si>
  <si>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</si>
  <si>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</si>
  <si>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</si>
  <si>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</si>
  <si>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</si>
  <si>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</si>
  <si>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</si>
  <si>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</si>
  <si>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</si>
  <si>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</si>
  <si>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</si>
  <si>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</si>
  <si>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</si>
  <si>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</si>
  <si>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</si>
  <si>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</si>
  <si>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</si>
  <si>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</si>
  <si>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</si>
  <si>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</si>
  <si>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</si>
  <si>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</si>
  <si>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</si>
  <si>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</si>
  <si>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</si>
  <si>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</si>
  <si>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</si>
  <si>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</si>
  <si>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</si>
  <si>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</si>
  <si>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</si>
  <si>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</si>
  <si>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</si>
  <si>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</si>
  <si>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</si>
  <si>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</si>
  <si>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</si>
  <si>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</si>
  <si>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</si>
  <si>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</si>
  <si>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</si>
  <si>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</si>
  <si>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</si>
  <si>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</si>
  <si>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</si>
  <si>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</si>
  <si>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</si>
  <si>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</si>
  <si>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</si>
  <si>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</si>
  <si>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</si>
  <si>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</si>
  <si>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</si>
  <si>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</si>
  <si>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</si>
  <si>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</si>
  <si>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</si>
  <si>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</si>
  <si>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</si>
  <si>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</si>
  <si>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</si>
  <si>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</si>
  <si>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</si>
  <si>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</si>
  <si>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</si>
  <si>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</si>
  <si>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</si>
  <si>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</si>
  <si>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</si>
  <si>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</si>
  <si>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</si>
  <si>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</si>
  <si>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</si>
  <si>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</si>
  <si>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</si>
  <si>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</si>
  <si>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</si>
  <si>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</si>
  <si>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</si>
  <si>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</si>
  <si>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</si>
  <si>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</si>
  <si>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</si>
  <si>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</si>
  <si>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</si>
  <si>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</si>
  <si>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</si>
  <si>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</si>
  <si>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</si>
  <si>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</si>
  <si>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</si>
  <si>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</si>
  <si>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</si>
  <si>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</si>
  <si>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</si>
  <si>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</si>
  <si>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</si>
  <si>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</si>
  <si>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</si>
  <si>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</si>
  <si>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</si>
  <si>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</si>
  <si>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</si>
  <si>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</si>
  <si>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</si>
  <si>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</si>
  <si>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</si>
  <si>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</si>
  <si>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</si>
  <si>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</si>
  <si>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</si>
  <si>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</si>
  <si>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</si>
  <si>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</si>
  <si>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</si>
  <si>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</si>
  <si>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</si>
  <si>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</si>
  <si>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</si>
  <si>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</si>
  <si>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</si>
  <si>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</si>
  <si>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</si>
  <si>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</si>
  <si>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</si>
  <si>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</si>
  <si>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</si>
  <si>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</si>
  <si>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</si>
  <si>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</si>
  <si>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</si>
  <si>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</si>
  <si>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</si>
  <si>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</si>
  <si>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</si>
  <si>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</si>
  <si>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</si>
  <si>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</si>
  <si>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</si>
  <si>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</si>
  <si>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</si>
  <si>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</si>
  <si>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</si>
  <si>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</si>
  <si>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</si>
  <si>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</si>
  <si>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</si>
  <si>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</si>
  <si>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</si>
  <si>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</si>
  <si>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</si>
  <si>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</si>
  <si>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</si>
  <si>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</si>
  <si>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</si>
  <si>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</si>
  <si>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</si>
  <si>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</si>
  <si>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</si>
  <si>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</si>
  <si>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</si>
  <si>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</si>
  <si>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</si>
  <si>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</si>
  <si>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</si>
  <si>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</si>
  <si>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</si>
  <si>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</si>
  <si>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</si>
  <si>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</si>
  <si>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</si>
  <si>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</si>
  <si>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</si>
  <si>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</si>
  <si>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</si>
  <si>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</si>
  <si>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</si>
  <si>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</si>
  <si>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</si>
  <si>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</si>
  <si>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</si>
  <si>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</si>
  <si>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</si>
  <si>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</si>
  <si>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</si>
  <si>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</si>
  <si>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</si>
  <si>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</si>
  <si>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</si>
  <si>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</si>
  <si>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</si>
  <si>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</si>
  <si>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</si>
  <si>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</si>
  <si>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</si>
  <si>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</si>
  <si>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</si>
  <si>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</si>
  <si>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</si>
  <si>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</si>
  <si>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</si>
  <si>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</si>
  <si>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</si>
  <si>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</si>
  <si>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</si>
  <si>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</si>
  <si>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</si>
  <si>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</si>
  <si>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</si>
  <si>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</si>
  <si>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</si>
  <si>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</si>
  <si>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</si>
  <si>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</si>
  <si>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</si>
  <si>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</si>
  <si>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</si>
  <si>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</si>
  <si>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</si>
  <si>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</si>
  <si>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</si>
  <si>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</si>
  <si>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</si>
  <si>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</si>
  <si>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</si>
  <si>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</si>
  <si>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</si>
  <si>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</si>
  <si>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</si>
  <si>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</si>
  <si>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</si>
  <si>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</si>
  <si>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</si>
  <si>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</si>
  <si>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</si>
  <si>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</si>
  <si>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</si>
  <si>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</si>
  <si>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</si>
  <si>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</si>
  <si>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</si>
  <si>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</si>
  <si>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</si>
  <si>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</si>
  <si>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</si>
  <si>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</si>
  <si>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</si>
  <si>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</si>
  <si>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</si>
  <si>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</si>
  <si>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</si>
  <si>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</si>
  <si>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</si>
  <si>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</si>
  <si>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</si>
  <si>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</si>
  <si>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</si>
  <si>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</si>
  <si>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</si>
  <si>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</si>
  <si>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</si>
  <si>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</si>
  <si>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</si>
  <si>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</si>
  <si>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</si>
  <si>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</si>
  <si>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</si>
  <si>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</si>
  <si>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</si>
  <si>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</si>
  <si>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</si>
  <si>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</si>
  <si>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</si>
  <si>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</si>
  <si>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</si>
  <si>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</si>
  <si>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</si>
  <si>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</si>
  <si>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</si>
  <si>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</si>
  <si>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</si>
  <si>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</si>
  <si>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</si>
  <si>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</si>
  <si>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</si>
  <si>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</si>
  <si>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</si>
  <si>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</si>
  <si>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</si>
  <si>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</si>
  <si>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</si>
  <si>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</si>
  <si>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</si>
  <si>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</si>
  <si>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</si>
  <si>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</si>
  <si>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</si>
  <si>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</si>
  <si>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</si>
  <si>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</si>
  <si>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</si>
  <si>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</si>
  <si>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</si>
  <si>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</si>
  <si>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</si>
  <si>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</si>
  <si>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</si>
  <si>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</si>
  <si>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</si>
  <si>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</si>
  <si>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</si>
  <si>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</si>
  <si>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</si>
  <si>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</si>
  <si>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</si>
  <si>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</si>
  <si>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</si>
  <si>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</si>
  <si>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</si>
  <si>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</si>
  <si>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</si>
  <si>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</si>
  <si>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</si>
  <si>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</si>
  <si>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</si>
  <si>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</si>
  <si>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</si>
  <si>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</si>
  <si>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</si>
  <si>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</si>
  <si>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</si>
  <si>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</si>
  <si>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</si>
  <si>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</si>
  <si>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</si>
  <si>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</si>
  <si>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</si>
  <si>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</si>
  <si>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</si>
  <si>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</si>
  <si>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</si>
  <si>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</si>
  <si>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</si>
  <si>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</si>
  <si>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</si>
  <si>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</si>
  <si>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</si>
  <si>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</si>
  <si>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</si>
  <si>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</si>
  <si>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</si>
  <si>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</si>
  <si>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</si>
  <si>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</si>
  <si>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</si>
  <si>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</si>
  <si>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</si>
  <si>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</si>
  <si>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</si>
  <si>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</si>
  <si>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</si>
  <si>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</si>
  <si>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</si>
  <si>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</si>
  <si>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</si>
  <si>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</si>
  <si>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</si>
  <si>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</si>
  <si>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</si>
  <si>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</si>
  <si>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</si>
  <si>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</si>
  <si>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</si>
  <si>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</si>
  <si>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</si>
  <si>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</si>
  <si>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</si>
  <si>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</si>
  <si>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</si>
  <si>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</si>
  <si>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</si>
  <si>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</si>
  <si>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</si>
  <si>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</si>
  <si>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</si>
  <si>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</si>
  <si>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</si>
  <si>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</si>
  <si>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</si>
  <si>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</si>
  <si>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</si>
  <si>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</si>
  <si>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</si>
  <si>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</si>
  <si>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</si>
  <si>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</si>
  <si>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</si>
  <si>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</si>
  <si>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</si>
  <si>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</si>
  <si>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</si>
  <si>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</si>
  <si>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</si>
  <si>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</si>
  <si>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</si>
  <si>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</si>
  <si>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</si>
  <si>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</si>
  <si>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</si>
  <si>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</si>
  <si>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</si>
  <si>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</si>
  <si>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</si>
  <si>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</si>
  <si>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</si>
  <si>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</si>
  <si>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</si>
  <si>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</si>
  <si>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</si>
  <si>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</si>
  <si>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</si>
  <si>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</si>
  <si>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</si>
  <si>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</si>
  <si>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</si>
  <si>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</si>
  <si>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</si>
  <si>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</si>
  <si>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</si>
  <si>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</si>
  <si>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</si>
  <si>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</si>
  <si>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</si>
  <si>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</si>
  <si>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</si>
  <si>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</si>
  <si>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</si>
  <si>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</si>
  <si>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</si>
  <si>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</si>
  <si>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</si>
  <si>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</si>
  <si>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</si>
  <si>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</si>
  <si>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</si>
  <si>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</si>
  <si>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</si>
  <si>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</si>
  <si>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</si>
  <si>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</si>
  <si>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</si>
  <si>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</si>
  <si>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</si>
  <si>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</si>
  <si>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</si>
  <si>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</si>
  <si>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</si>
  <si>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</si>
  <si>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</si>
  <si>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</si>
  <si>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</si>
  <si>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</si>
  <si>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</si>
  <si>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</si>
  <si>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</si>
  <si>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</si>
  <si>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</si>
  <si>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</si>
  <si>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</si>
  <si>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</si>
  <si>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</si>
  <si>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</si>
  <si>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</si>
  <si>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</si>
  <si>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</si>
  <si>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</si>
  <si>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</si>
  <si>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</si>
  <si>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</si>
  <si>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</si>
  <si>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</si>
  <si>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</si>
  <si>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</si>
  <si>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</si>
  <si>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</si>
  <si>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</si>
  <si>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</si>
  <si>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</si>
  <si>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</si>
  <si>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</si>
  <si>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</si>
  <si>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</si>
  <si>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</si>
  <si>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</si>
  <si>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</si>
  <si>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</si>
  <si>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</si>
  <si>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</si>
  <si>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</si>
  <si>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</si>
  <si>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</si>
  <si>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</si>
  <si>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</si>
  <si>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</si>
  <si>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</si>
  <si>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</si>
  <si>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</si>
  <si>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</si>
  <si>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</si>
  <si>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</si>
  <si>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</si>
  <si>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</si>
  <si>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</si>
  <si>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</si>
  <si>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</si>
  <si>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</si>
  <si>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</si>
  <si>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</si>
  <si>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</si>
  <si>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</si>
  <si>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</si>
  <si>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</si>
  <si>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</si>
  <si>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</si>
  <si>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</si>
  <si>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</si>
  <si>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</si>
  <si>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</si>
  <si>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</si>
  <si>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</si>
  <si>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</si>
  <si>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</si>
  <si>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</si>
  <si>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</si>
  <si>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</si>
  <si>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</si>
  <si>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</si>
  <si>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</si>
  <si>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</si>
  <si>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</si>
  <si>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</si>
  <si>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</si>
  <si>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</si>
  <si>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</si>
  <si>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</si>
  <si>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</si>
  <si>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</si>
  <si>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</si>
  <si>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</si>
  <si>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</si>
  <si>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</si>
  <si>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</si>
  <si>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</si>
  <si>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</si>
  <si>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</si>
  <si>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</si>
  <si>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</si>
  <si>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</si>
  <si>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</si>
  <si>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</si>
  <si>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</si>
  <si>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</si>
  <si>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</si>
  <si>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</si>
  <si>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</si>
  <si>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</si>
  <si>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</si>
  <si>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</si>
  <si>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</si>
  <si>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</si>
  <si>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</si>
  <si>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</si>
  <si>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</si>
  <si>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</si>
  <si>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</si>
  <si>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</si>
  <si>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</si>
  <si>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</si>
  <si>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</si>
  <si>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</si>
  <si>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</si>
  <si>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</si>
  <si>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</si>
  <si>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</si>
  <si>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</si>
  <si>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</si>
  <si>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</si>
  <si>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</si>
  <si>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</si>
  <si>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</si>
  <si>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</si>
  <si>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</si>
  <si>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</si>
  <si>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</si>
  <si>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</si>
  <si>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</si>
  <si>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</si>
  <si>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</si>
  <si>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</si>
  <si>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</si>
  <si>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</si>
  <si>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</si>
  <si>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</si>
  <si>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</si>
  <si>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</si>
  <si>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</si>
  <si>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</si>
  <si>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</si>
  <si>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</si>
  <si>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</si>
  <si>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</si>
  <si>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</si>
  <si>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</si>
  <si>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</si>
  <si>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</si>
  <si>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</si>
  <si>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</si>
  <si>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</si>
  <si>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</si>
  <si>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</si>
  <si>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</si>
  <si>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</si>
  <si>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</si>
  <si>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</si>
  <si>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</si>
  <si>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</si>
  <si>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</si>
  <si>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</si>
  <si>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</si>
  <si>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</si>
  <si>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</si>
  <si>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</si>
  <si>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</si>
  <si>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</si>
  <si>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</si>
  <si>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</si>
  <si>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</si>
  <si>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</si>
  <si>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</si>
  <si>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</si>
  <si>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</si>
  <si>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</si>
  <si>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</si>
  <si>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</si>
  <si>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</si>
  <si>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</si>
  <si>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</si>
  <si>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</si>
  <si>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</si>
  <si>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</si>
  <si>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</si>
  <si>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</si>
  <si>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</si>
  <si>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</si>
  <si>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</si>
  <si>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</si>
  <si>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</si>
  <si>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</si>
  <si>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</si>
  <si>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</si>
  <si>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</si>
  <si>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</si>
  <si>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</si>
  <si>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</si>
  <si>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</si>
  <si>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</si>
  <si>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</si>
  <si>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</si>
  <si>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</si>
  <si>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</si>
  <si>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</si>
  <si>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</si>
  <si>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</si>
  <si>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</si>
  <si>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</si>
  <si>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</si>
  <si>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</si>
  <si>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</si>
  <si>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</si>
  <si>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</si>
  <si>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</si>
  <si>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</si>
  <si>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</si>
  <si>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</si>
  <si>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</si>
  <si>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</si>
  <si>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</si>
  <si>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</si>
  <si>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</si>
  <si>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</si>
  <si>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</si>
  <si>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</si>
  <si>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</si>
  <si>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</si>
  <si>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</si>
  <si>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</si>
  <si>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</si>
  <si>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</si>
  <si>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</si>
  <si>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</si>
  <si>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</si>
  <si>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</si>
  <si>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</si>
  <si>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</si>
  <si>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</si>
  <si>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</si>
  <si>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</si>
  <si>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</si>
  <si>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</si>
  <si>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</si>
  <si>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</si>
  <si>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</si>
  <si>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</si>
  <si>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</si>
  <si>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</si>
  <si>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</si>
  <si>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</si>
  <si>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</si>
  <si>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</si>
  <si>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</si>
  <si>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</si>
  <si>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</si>
  <si>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</si>
  <si>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</si>
  <si>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</si>
  <si>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</si>
  <si>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</si>
  <si>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</si>
  <si>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</si>
  <si>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</si>
  <si>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</si>
  <si>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</si>
  <si>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</si>
  <si>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</si>
  <si>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</si>
  <si>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</si>
  <si>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</si>
  <si>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</si>
  <si>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</si>
  <si>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</si>
  <si>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</si>
  <si>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</si>
  <si>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</si>
  <si>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</si>
  <si>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</si>
  <si>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</si>
  <si>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</si>
  <si>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</si>
  <si>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</si>
  <si>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</si>
  <si>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</si>
  <si>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</si>
  <si>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</si>
  <si>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</si>
  <si>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</si>
  <si>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</si>
  <si>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</si>
  <si>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</si>
  <si>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</si>
  <si>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</si>
  <si>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</si>
  <si>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</si>
  <si>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</si>
  <si>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</si>
  <si>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</si>
  <si>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</si>
  <si>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</si>
  <si>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</si>
  <si>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</si>
  <si>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</si>
  <si>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</si>
  <si>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</si>
  <si>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</si>
  <si>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</si>
  <si>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</si>
  <si>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</si>
  <si>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</si>
  <si>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</si>
  <si>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</si>
  <si>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</si>
  <si>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</si>
  <si>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</si>
  <si>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</si>
  <si>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</si>
  <si>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</si>
  <si>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</si>
  <si>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</si>
  <si>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</si>
  <si>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</si>
  <si>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</si>
  <si>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</si>
  <si>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</si>
  <si>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</si>
  <si>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</si>
  <si>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</si>
  <si>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</si>
  <si>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</si>
  <si>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</si>
  <si>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</si>
  <si>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</si>
  <si>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</si>
  <si>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</si>
  <si>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</si>
  <si>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</si>
  <si>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</si>
  <si>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</si>
  <si>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</si>
  <si>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</si>
  <si>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</si>
  <si>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</si>
  <si>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</si>
  <si>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</si>
  <si>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</si>
  <si>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</si>
  <si>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</si>
  <si>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</si>
  <si>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</si>
  <si>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</si>
  <si>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</si>
  <si>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</si>
  <si>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</si>
  <si>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</si>
  <si>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</si>
  <si>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</si>
  <si>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</si>
  <si>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</si>
  <si>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</si>
  <si>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</si>
  <si>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</si>
  <si>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</si>
  <si>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</si>
  <si>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</si>
  <si>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</si>
  <si>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</si>
  <si>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</si>
  <si>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</si>
  <si>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</si>
  <si>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</si>
  <si>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</si>
  <si>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</si>
  <si>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</si>
  <si>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</si>
  <si>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</si>
  <si>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</si>
  <si>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</si>
  <si>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</si>
  <si>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</si>
  <si>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</si>
  <si>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</si>
  <si>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</si>
  <si>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</si>
  <si>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</si>
  <si>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</si>
  <si>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</si>
  <si>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</si>
  <si>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</si>
  <si>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</si>
  <si>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</si>
  <si>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</si>
  <si>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</si>
  <si>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</si>
  <si>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</si>
  <si>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</si>
  <si>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</si>
  <si>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</si>
  <si>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</si>
  <si>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</si>
  <si>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</si>
  <si>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</si>
  <si>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</si>
  <si>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</si>
  <si>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</si>
  <si>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</si>
  <si>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</si>
  <si>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</si>
  <si>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</si>
  <si>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</si>
  <si>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</si>
  <si>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</si>
  <si>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</si>
  <si>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</si>
  <si>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</si>
  <si>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</si>
  <si>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</si>
  <si>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</si>
  <si>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</si>
  <si>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</si>
  <si>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</si>
  <si>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</si>
  <si>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</si>
  <si>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</si>
  <si>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</si>
  <si>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</si>
  <si>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</si>
  <si>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</si>
  <si>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</si>
  <si>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</si>
  <si>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</si>
  <si>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</si>
  <si>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</si>
  <si>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</si>
  <si>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</si>
  <si>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</si>
  <si>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</si>
  <si>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</si>
  <si>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</si>
  <si>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</si>
  <si>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</si>
  <si>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</si>
  <si>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</si>
  <si>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</si>
  <si>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</si>
  <si>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</si>
  <si>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</si>
  <si>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</si>
  <si>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</si>
  <si>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</si>
  <si>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</si>
  <si>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</si>
  <si>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</si>
  <si>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</si>
  <si>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</si>
  <si>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</si>
  <si>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</si>
  <si>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</si>
  <si>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</si>
  <si>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</si>
  <si>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</si>
  <si>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</si>
  <si>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</si>
  <si>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</si>
  <si>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</si>
  <si>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</si>
  <si>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</si>
  <si>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</si>
  <si>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</si>
  <si>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</si>
  <si>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</si>
  <si>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</si>
  <si>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</si>
  <si>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</si>
  <si>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</si>
  <si>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</si>
  <si>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</si>
  <si>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</si>
  <si>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</si>
  <si>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</si>
  <si>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</si>
  <si>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</si>
  <si>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</si>
  <si>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</si>
  <si>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</si>
  <si>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</si>
  <si>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</si>
  <si>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</si>
  <si>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</si>
  <si>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</si>
  <si>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</si>
  <si>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</si>
  <si>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</si>
  <si>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</si>
  <si>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</si>
  <si>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</si>
  <si>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</si>
  <si>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</si>
  <si>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</si>
  <si>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</si>
  <si>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</si>
  <si>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</si>
  <si>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</si>
  <si>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</si>
  <si>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</si>
  <si>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</si>
  <si>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</si>
  <si>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</si>
  <si>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</si>
  <si>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</si>
  <si>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</si>
  <si>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</si>
  <si>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</si>
  <si>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</si>
  <si>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</si>
  <si>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</si>
  <si>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</si>
  <si>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</si>
  <si>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</si>
  <si>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</si>
  <si>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</si>
  <si>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</si>
  <si>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</si>
  <si>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</si>
  <si>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</si>
  <si>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</si>
  <si>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</si>
  <si>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</si>
  <si>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</si>
  <si>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</si>
  <si>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</si>
  <si>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</si>
  <si>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</si>
  <si>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</si>
  <si>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</si>
  <si>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</si>
  <si>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</si>
  <si>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</si>
  <si>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</si>
  <si>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</si>
  <si>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</si>
  <si>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</si>
  <si>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</si>
  <si>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</si>
  <si>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</si>
  <si>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</si>
  <si>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</si>
  <si>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</si>
  <si>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</si>
  <si>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</si>
  <si>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</si>
  <si>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</si>
  <si>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</si>
  <si>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</si>
  <si>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</si>
  <si>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</si>
  <si>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</si>
  <si>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</si>
  <si>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</si>
  <si>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</si>
  <si>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</si>
  <si>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</si>
  <si>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</si>
  <si>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</si>
  <si>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</si>
  <si>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</si>
  <si>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</si>
  <si>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</si>
  <si>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</si>
  <si>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</si>
  <si>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</si>
  <si>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</si>
  <si>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</si>
  <si>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</si>
  <si>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</si>
  <si>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</si>
  <si>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</si>
  <si>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</si>
  <si>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</si>
  <si>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</si>
  <si>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</si>
  <si>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</si>
  <si>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</si>
  <si>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</si>
  <si>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</si>
  <si>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</si>
  <si>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</si>
  <si>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</si>
  <si>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</si>
  <si>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</si>
  <si>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</si>
  <si>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</si>
  <si>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</si>
  <si>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</si>
  <si>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</si>
  <si>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</si>
  <si>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</si>
  <si>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</si>
  <si>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</si>
  <si>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</si>
  <si>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</si>
  <si>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</si>
  <si>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</si>
  <si>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</si>
  <si>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</si>
  <si>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</si>
  <si>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</si>
  <si>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</si>
  <si>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</si>
  <si>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</si>
  <si>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</si>
  <si>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</si>
  <si>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</si>
  <si>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</si>
  <si>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</si>
  <si>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</si>
  <si>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</si>
  <si>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</si>
  <si>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</si>
  <si>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</si>
  <si>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</si>
  <si>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</si>
  <si>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</si>
  <si>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</si>
  <si>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</si>
  <si>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</si>
  <si>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</si>
  <si>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</si>
  <si>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</si>
  <si>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</si>
  <si>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</si>
  <si>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</si>
  <si>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</si>
  <si>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</si>
  <si>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</si>
  <si>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</si>
  <si>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</si>
  <si>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</si>
  <si>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</si>
  <si>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</si>
  <si>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</si>
  <si>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</si>
  <si>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</si>
  <si>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</si>
  <si>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</si>
  <si>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</si>
  <si>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</si>
  <si>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</si>
  <si>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</si>
  <si>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</si>
  <si>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</si>
  <si>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</si>
  <si>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</si>
  <si>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</si>
  <si>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</si>
  <si>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</si>
  <si>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</si>
  <si>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</si>
  <si>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</si>
  <si>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</si>
  <si>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</si>
  <si>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</si>
  <si>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</si>
  <si>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</si>
  <si>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</si>
  <si>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</si>
  <si>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</si>
  <si>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</si>
  <si>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</si>
  <si>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</si>
  <si>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</si>
  <si>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</si>
  <si>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</si>
  <si>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</si>
  <si>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</si>
  <si>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</si>
  <si>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</si>
  <si>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</si>
  <si>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</si>
  <si>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</si>
  <si>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</si>
  <si>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</si>
  <si>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</si>
  <si>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</si>
  <si>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</si>
  <si>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</si>
  <si>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</si>
  <si>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</si>
  <si>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</si>
  <si>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</si>
  <si>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</si>
  <si>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</si>
  <si>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</si>
  <si>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</si>
  <si>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</si>
  <si>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</si>
  <si>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</si>
  <si>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</si>
  <si>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</si>
  <si>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</si>
  <si>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</si>
  <si>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</si>
  <si>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</si>
  <si>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</si>
  <si>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</si>
  <si>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</si>
  <si>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</si>
  <si>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</si>
  <si>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</si>
  <si>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</si>
  <si>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</si>
  <si>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</si>
  <si>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</si>
  <si>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</si>
  <si>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</si>
  <si>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</si>
  <si>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</si>
  <si>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</si>
  <si>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</si>
  <si>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</si>
  <si>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</si>
  <si>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</si>
  <si>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</si>
  <si>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</si>
  <si>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</si>
  <si>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</si>
  <si>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</si>
  <si>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</si>
  <si>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</si>
  <si>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</si>
  <si>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</si>
  <si>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</si>
  <si>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</si>
  <si>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</si>
  <si>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</si>
  <si>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</si>
  <si>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</si>
  <si>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</si>
  <si>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</si>
  <si>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</si>
  <si>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</si>
  <si>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</si>
  <si>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</si>
  <si>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</si>
  <si>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</si>
  <si>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</si>
  <si>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</si>
  <si>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</si>
  <si>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</si>
  <si>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</si>
  <si>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</si>
  <si>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</si>
  <si>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</si>
  <si>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</si>
  <si>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</si>
  <si>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</si>
  <si>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</si>
  <si>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</si>
  <si>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</si>
  <si>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</si>
  <si>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</si>
  <si>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</si>
  <si>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</si>
  <si>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</si>
  <si>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</si>
  <si>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</si>
  <si>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</si>
  <si>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</si>
  <si>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</si>
  <si>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</si>
  <si>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</si>
  <si>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</si>
  <si>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</si>
  <si>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</si>
  <si>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</si>
  <si>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</si>
  <si>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</si>
  <si>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</si>
  <si>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</si>
  <si>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</si>
  <si>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</si>
  <si>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</si>
  <si>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</si>
  <si>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</si>
  <si>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</si>
  <si>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</si>
  <si>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</si>
  <si>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</si>
  <si>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</si>
  <si>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</si>
  <si>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</si>
  <si>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</si>
  <si>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</si>
  <si>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</si>
  <si>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</si>
  <si>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</si>
  <si>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</si>
  <si>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</si>
  <si>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</si>
  <si>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</si>
  <si>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</si>
  <si>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</si>
  <si>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</si>
  <si>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</si>
  <si>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</si>
  <si>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</si>
  <si>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</si>
  <si>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</si>
  <si>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</si>
  <si>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</si>
  <si>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</si>
  <si>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</si>
  <si>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</si>
  <si>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</si>
  <si>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</si>
  <si>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</si>
  <si>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</si>
  <si>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</si>
  <si>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</si>
  <si>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</si>
  <si>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</si>
  <si>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</si>
  <si>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</si>
  <si>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</si>
  <si>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</si>
  <si>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</si>
  <si>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</si>
  <si>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</si>
  <si>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</si>
  <si>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</si>
  <si>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</si>
  <si>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</si>
  <si>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</si>
  <si>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</si>
  <si>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</si>
  <si>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</si>
  <si>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</si>
  <si>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</si>
  <si>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</si>
  <si>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</si>
  <si>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</si>
  <si>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</si>
  <si>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</si>
  <si>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</si>
  <si>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</si>
  <si>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</si>
  <si>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</si>
  <si>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</si>
  <si>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</si>
  <si>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</si>
  <si>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</si>
  <si>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</si>
  <si>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</si>
  <si>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</si>
  <si>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</si>
  <si>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</si>
  <si>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</si>
  <si>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</si>
  <si>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</si>
  <si>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</si>
  <si>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</si>
  <si>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</si>
  <si>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</si>
  <si>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</si>
  <si>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</si>
  <si>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</si>
  <si>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</si>
  <si>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</si>
  <si>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</si>
  <si>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</si>
  <si>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</si>
  <si>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</si>
  <si>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</si>
  <si>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</si>
  <si>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</si>
  <si>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</si>
  <si>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</si>
  <si>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</si>
  <si>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</si>
  <si>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</si>
  <si>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</si>
  <si>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</si>
  <si>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</si>
  <si>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</si>
  <si>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</si>
  <si>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</si>
  <si>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</si>
  <si>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</si>
  <si>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</si>
  <si>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</si>
  <si>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</si>
  <si>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</si>
  <si>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</si>
  <si>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</si>
  <si>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</si>
  <si>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</si>
  <si>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</si>
  <si>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</si>
  <si>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</si>
  <si>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</si>
  <si>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</si>
  <si>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</si>
  <si>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</si>
  <si>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</si>
  <si>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</si>
  <si>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</si>
  <si>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</si>
  <si>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</si>
  <si>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</si>
  <si>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</si>
  <si>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</si>
  <si>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</si>
  <si>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</si>
  <si>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</si>
  <si>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</si>
  <si>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</si>
  <si>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</si>
  <si>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</si>
  <si>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</si>
  <si>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</si>
  <si>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</si>
  <si>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</si>
  <si>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</si>
  <si>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</si>
  <si>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</si>
  <si>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</si>
  <si>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</si>
  <si>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</si>
  <si>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</si>
  <si>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</si>
  <si>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</si>
  <si>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</si>
  <si>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</si>
  <si>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</si>
  <si>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</si>
  <si>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</si>
  <si>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</si>
  <si>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</si>
  <si>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</si>
  <si>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</si>
  <si>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</si>
  <si>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</si>
  <si>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</si>
  <si>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</si>
  <si>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</si>
  <si>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</si>
  <si>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</si>
  <si>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</si>
  <si>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</si>
  <si>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</si>
  <si>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</si>
  <si>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</si>
  <si>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</si>
  <si>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</si>
  <si>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</si>
  <si>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</si>
  <si>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</si>
  <si>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</si>
  <si>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</si>
  <si>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</si>
  <si>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</si>
  <si>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</si>
  <si>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</si>
  <si>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</si>
  <si>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</si>
  <si>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</si>
  <si>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</si>
  <si>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</si>
  <si>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</si>
  <si>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</si>
  <si>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</si>
  <si>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</si>
  <si>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</si>
  <si>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</si>
  <si>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</si>
  <si>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</si>
  <si>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</si>
  <si>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</si>
  <si>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</si>
  <si>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</si>
  <si>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</si>
  <si>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</si>
  <si>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</si>
  <si>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</si>
  <si>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</si>
  <si>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</si>
  <si>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</si>
  <si>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</si>
  <si>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</si>
  <si>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</si>
  <si>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</si>
  <si>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</si>
  <si>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</si>
  <si>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</si>
  <si>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</si>
  <si>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</si>
  <si>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</si>
  <si>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</si>
  <si>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</si>
  <si>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</si>
  <si>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</si>
  <si>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</si>
  <si>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</si>
  <si>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</si>
  <si>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</si>
  <si>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</si>
  <si>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</si>
  <si>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</si>
  <si>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</si>
  <si>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</si>
  <si>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</si>
  <si>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</si>
  <si>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</si>
  <si>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</si>
  <si>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</si>
  <si>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</si>
  <si>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</si>
  <si>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</si>
  <si>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</si>
  <si>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</si>
  <si>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</si>
  <si>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</si>
  <si>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</si>
  <si>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</si>
  <si>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</si>
  <si>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</si>
  <si>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</si>
  <si>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</si>
  <si>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</si>
  <si>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</si>
  <si>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</si>
  <si>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</si>
  <si>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</si>
  <si>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</si>
  <si>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</si>
  <si>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</si>
  <si>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</si>
  <si>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</si>
  <si>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</si>
  <si>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</si>
  <si>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</si>
  <si>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</si>
  <si>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</si>
  <si>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</si>
  <si>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</si>
  <si>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</si>
  <si>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</si>
  <si>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</si>
  <si>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</si>
  <si>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</si>
  <si>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</si>
  <si>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</si>
  <si>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</si>
  <si>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</si>
  <si>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</si>
  <si>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</si>
  <si>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</si>
  <si>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</si>
  <si>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</si>
  <si>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</si>
  <si>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</si>
  <si>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</si>
  <si>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</si>
  <si>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</si>
  <si>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</si>
  <si>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</si>
  <si>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</si>
  <si>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</si>
  <si>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</si>
  <si>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</si>
  <si>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</si>
  <si>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</si>
  <si>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</si>
  <si>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</si>
  <si>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</si>
  <si>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</si>
  <si>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</si>
  <si>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</si>
  <si>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</si>
  <si>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</si>
  <si>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</si>
  <si>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</si>
  <si>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</si>
  <si>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</si>
  <si>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</si>
  <si>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</si>
  <si>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</si>
  <si>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</si>
  <si>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</si>
  <si>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</si>
  <si>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</si>
  <si>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</si>
  <si>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</si>
  <si>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</si>
  <si>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</si>
  <si>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</si>
  <si>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</si>
  <si>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</si>
  <si>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</si>
  <si>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</si>
  <si>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</si>
  <si>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</si>
  <si>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</si>
  <si>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</si>
  <si>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</si>
  <si>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</si>
  <si>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</si>
  <si>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</si>
  <si>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</si>
  <si>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</si>
  <si>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</si>
  <si>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</si>
  <si>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</si>
  <si>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</si>
  <si>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</si>
  <si>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</si>
  <si>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</si>
  <si>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</si>
  <si>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</si>
  <si>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</si>
  <si>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</si>
  <si>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</si>
  <si>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</si>
  <si>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</si>
  <si>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</si>
  <si>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</si>
  <si>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</si>
  <si>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</si>
  <si>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</si>
  <si>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</si>
  <si>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</si>
  <si>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</si>
  <si>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</si>
  <si>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</si>
  <si>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</si>
  <si>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</si>
  <si>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</si>
  <si>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</si>
  <si>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</si>
  <si>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</si>
  <si>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</si>
  <si>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</si>
  <si>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</si>
  <si>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</si>
  <si>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</si>
  <si>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</si>
  <si>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</si>
  <si>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</si>
  <si>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</si>
  <si>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</si>
  <si>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</si>
  <si>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</si>
  <si>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</si>
  <si>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</si>
  <si>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</si>
  <si>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</si>
  <si>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</si>
  <si>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</si>
  <si>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</si>
  <si>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</si>
  <si>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</si>
  <si>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</si>
  <si>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</si>
  <si>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</si>
  <si>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</si>
  <si>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</si>
  <si>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</si>
  <si>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</si>
  <si>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</si>
  <si>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</si>
  <si>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</si>
  <si>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</si>
  <si>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</si>
  <si>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</si>
  <si>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</si>
  <si>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</si>
  <si>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</si>
  <si>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</si>
  <si>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</si>
  <si>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</si>
  <si>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</si>
  <si>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</si>
  <si>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</si>
  <si>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</si>
  <si>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</si>
  <si>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</si>
  <si>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</si>
  <si>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</si>
  <si>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</si>
  <si>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</si>
  <si>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</si>
  <si>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</si>
  <si>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</si>
  <si>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</si>
  <si>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</si>
  <si>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</si>
  <si>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</si>
  <si>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</si>
  <si>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</si>
  <si>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</si>
  <si>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</si>
  <si>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</si>
  <si>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</si>
  <si>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</si>
  <si>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</si>
  <si>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</si>
  <si>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</si>
  <si>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</si>
  <si>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</si>
  <si>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</si>
  <si>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</si>
  <si>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</si>
  <si>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</si>
  <si>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</si>
  <si>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</si>
  <si>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</si>
  <si>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</si>
  <si>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</si>
  <si>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</si>
  <si>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</si>
  <si>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</si>
  <si>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</si>
  <si>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</si>
  <si>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</si>
  <si>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</si>
  <si>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</si>
  <si>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</si>
  <si>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</si>
  <si>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</si>
  <si>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</si>
  <si>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</si>
  <si>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</si>
  <si>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</si>
  <si>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</si>
  <si>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</si>
  <si>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</si>
  <si>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</si>
  <si>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</si>
  <si>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</si>
  <si>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</si>
  <si>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</si>
  <si>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</si>
  <si>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</si>
  <si>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</si>
  <si>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</si>
  <si>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</si>
  <si>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</si>
  <si>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</si>
  <si>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</si>
  <si>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</si>
  <si>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</si>
  <si>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</si>
  <si>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</si>
  <si>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</si>
  <si>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</si>
  <si>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</si>
  <si>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</si>
  <si>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</si>
  <si>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</si>
  <si>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</si>
  <si>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</si>
  <si>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</si>
  <si>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</si>
  <si>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</si>
  <si>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</si>
  <si>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</si>
  <si>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</si>
  <si>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</si>
  <si>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</si>
  <si>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</si>
  <si>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</si>
  <si>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</si>
  <si>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</si>
  <si>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</si>
  <si>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</si>
  <si>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</si>
  <si>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</si>
  <si>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</si>
  <si>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</si>
  <si>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</si>
  <si>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</si>
  <si>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</si>
  <si>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</si>
  <si>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</si>
  <si>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</si>
  <si>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</si>
  <si>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</si>
  <si>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</si>
  <si>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</si>
  <si>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</si>
  <si>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</si>
  <si>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</si>
  <si>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</si>
  <si>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</si>
  <si>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</si>
  <si>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</si>
  <si>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</si>
  <si>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</si>
  <si>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</si>
  <si>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</si>
  <si>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</si>
  <si>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</si>
  <si>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</si>
  <si>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</si>
  <si>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</si>
  <si>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</si>
  <si>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</si>
  <si>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</si>
  <si>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</si>
  <si>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</si>
  <si>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</si>
  <si>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</si>
  <si>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</si>
  <si>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</si>
  <si>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</si>
  <si>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</si>
  <si>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</si>
  <si>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</si>
  <si>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</si>
  <si>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</si>
  <si>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</si>
  <si>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</si>
  <si>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</si>
  <si>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</si>
  <si>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</si>
  <si>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</si>
  <si>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</si>
  <si>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</si>
  <si>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</si>
  <si>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</si>
  <si>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</si>
  <si>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</si>
  <si>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</si>
  <si>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</si>
  <si>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</si>
  <si>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</si>
  <si>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</si>
  <si>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</si>
  <si>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</si>
  <si>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</si>
  <si>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</si>
  <si>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</si>
  <si>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</si>
  <si>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</si>
  <si>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</si>
  <si>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</si>
  <si>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</si>
  <si>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</si>
  <si>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</si>
  <si>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</si>
  <si>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</si>
  <si>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</si>
  <si>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</si>
  <si>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</si>
  <si>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</si>
  <si>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</si>
  <si>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</si>
  <si>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</si>
  <si>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</si>
  <si>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</si>
  <si>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</si>
  <si>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</si>
  <si>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</si>
  <si>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</si>
  <si>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</si>
  <si>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</si>
  <si>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</si>
  <si>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</si>
  <si>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</si>
  <si>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</si>
  <si>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</si>
  <si>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</si>
  <si>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</si>
  <si>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</si>
  <si>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</si>
  <si>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</si>
  <si>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</si>
  <si>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</si>
  <si>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</si>
  <si>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</si>
  <si>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</si>
  <si>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</si>
  <si>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</si>
  <si>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</si>
  <si>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</si>
  <si>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</si>
  <si>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</si>
  <si>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</si>
  <si>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</si>
  <si>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</si>
  <si>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</si>
  <si>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</si>
  <si>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</si>
  <si>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</si>
  <si>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</si>
  <si>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</si>
  <si>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</si>
  <si>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</si>
  <si>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</si>
  <si>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</si>
  <si>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</si>
  <si>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</si>
  <si>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</si>
  <si>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</si>
  <si>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</si>
  <si>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</si>
  <si>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</si>
  <si>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</si>
  <si>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</si>
  <si>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</si>
  <si>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</si>
  <si>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</si>
  <si>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</si>
  <si>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</si>
  <si>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</si>
  <si>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</si>
  <si>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</si>
  <si>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</si>
  <si>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</si>
  <si>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</si>
  <si>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</si>
  <si>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</si>
  <si>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</si>
  <si>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</si>
  <si>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</si>
  <si>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</si>
  <si>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</si>
  <si>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</si>
  <si>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</si>
  <si>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</si>
  <si>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</si>
  <si>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</si>
  <si>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</si>
  <si>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</si>
  <si>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</si>
  <si>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</si>
  <si>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</si>
  <si>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</si>
  <si>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</si>
  <si>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</si>
  <si>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</si>
  <si>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</si>
  <si>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</si>
  <si>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</si>
  <si>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</si>
  <si>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</si>
  <si>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</si>
  <si>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</si>
  <si>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</si>
  <si>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</si>
  <si>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</si>
  <si>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</si>
  <si>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</si>
  <si>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</si>
  <si>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</si>
  <si>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</si>
  <si>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</si>
  <si>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</si>
  <si>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</si>
  <si>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</si>
  <si>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</si>
  <si>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</si>
  <si>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</si>
  <si>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</si>
  <si>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</si>
  <si>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</si>
  <si>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</si>
  <si>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</si>
  <si>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</si>
  <si>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</si>
  <si>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</si>
  <si>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</si>
  <si>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</si>
  <si>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</si>
  <si>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</si>
  <si>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</si>
  <si>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</si>
  <si>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</si>
  <si>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</si>
  <si>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</si>
  <si>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</si>
  <si>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</si>
  <si>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</si>
  <si>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</si>
  <si>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</si>
  <si>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</si>
  <si>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</si>
  <si>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</si>
  <si>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</si>
  <si>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</si>
  <si>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</si>
  <si>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</si>
  <si>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</si>
  <si>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</si>
  <si>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</si>
  <si>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</si>
  <si>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</si>
  <si>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</si>
  <si>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</si>
  <si>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</si>
  <si>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</si>
  <si>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</si>
  <si>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</si>
  <si>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</si>
  <si>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</si>
  <si>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</si>
  <si>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</si>
  <si>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</si>
  <si>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</si>
  <si>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</si>
  <si>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</si>
  <si>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</si>
  <si>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</si>
  <si>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</si>
  <si>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</si>
  <si>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</si>
  <si>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</si>
  <si>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</si>
  <si>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</si>
  <si>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</si>
  <si>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</si>
  <si>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</si>
  <si>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</si>
  <si>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</si>
  <si>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</si>
  <si>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</si>
  <si>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</si>
  <si>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</si>
  <si>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</si>
  <si>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</si>
  <si>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</si>
  <si>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</si>
  <si>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</si>
  <si>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</si>
  <si>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</si>
  <si>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</si>
  <si>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</si>
  <si>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</si>
  <si>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</si>
  <si>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</si>
  <si>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</si>
  <si>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</si>
  <si>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</si>
  <si>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</si>
  <si>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</si>
  <si>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</si>
  <si>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</si>
  <si>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</si>
  <si>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</si>
  <si>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</si>
  <si>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</si>
  <si>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</si>
  <si>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</si>
  <si>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</si>
  <si>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</si>
  <si>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</si>
  <si>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</si>
  <si>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</si>
  <si>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</si>
  <si>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</si>
  <si>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</si>
  <si>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</si>
  <si>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</si>
  <si>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</si>
  <si>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</si>
  <si>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</si>
  <si>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</si>
  <si>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</si>
  <si>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</si>
  <si>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</si>
  <si>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</si>
  <si>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</si>
  <si>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</si>
  <si>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</si>
  <si>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</si>
  <si>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</si>
  <si>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</si>
  <si>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</si>
  <si>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</si>
  <si>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</si>
  <si>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</si>
  <si>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</si>
  <si>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</si>
  <si>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</si>
  <si>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</si>
  <si>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</si>
  <si>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</si>
  <si>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</si>
  <si>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</si>
  <si>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</si>
  <si>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</si>
  <si>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</si>
  <si>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</si>
  <si>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</si>
  <si>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</si>
  <si>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</si>
  <si>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</si>
  <si>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</si>
  <si>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</si>
  <si>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</si>
  <si>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</si>
  <si>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</si>
  <si>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</si>
  <si>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</si>
  <si>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</si>
  <si>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</si>
  <si>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</si>
  <si>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</si>
  <si>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</si>
  <si>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</si>
  <si>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</si>
  <si>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</si>
  <si>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</si>
  <si>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</si>
  <si>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</si>
  <si>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</si>
  <si>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</si>
  <si>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</si>
  <si>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</si>
  <si>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</si>
  <si>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</si>
  <si>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</si>
  <si>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</si>
  <si>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</si>
  <si>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</si>
  <si>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</si>
  <si>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</si>
  <si>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</si>
  <si>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</si>
  <si>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</si>
  <si>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</si>
  <si>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</si>
  <si>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</si>
  <si>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</si>
  <si>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</si>
  <si>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</si>
  <si>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</si>
  <si>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</si>
  <si>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</si>
  <si>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</si>
  <si>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</si>
  <si>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</si>
  <si>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</si>
  <si>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</si>
  <si>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</si>
  <si>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</si>
  <si>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</si>
  <si>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</si>
  <si>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</si>
  <si>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</si>
  <si>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</si>
  <si>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</si>
  <si>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</si>
  <si>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</si>
  <si>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</si>
  <si>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</si>
  <si>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</si>
  <si>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</si>
  <si>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</si>
  <si>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</si>
  <si>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</si>
  <si>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</si>
  <si>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</si>
  <si>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</si>
  <si>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</si>
  <si>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</si>
  <si>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</si>
  <si>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</si>
  <si>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</si>
  <si>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</si>
  <si>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</si>
  <si>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</si>
  <si>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</si>
  <si>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</si>
  <si>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</si>
  <si>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</si>
  <si>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</si>
  <si>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</si>
  <si>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</si>
  <si>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</si>
  <si>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</si>
  <si>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</si>
  <si>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</si>
  <si>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</si>
  <si>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</si>
  <si>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</si>
  <si>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</si>
  <si>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</si>
  <si>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</si>
  <si>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</si>
  <si>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</si>
  <si>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</si>
  <si>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</si>
  <si>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</si>
  <si>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</si>
  <si>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</si>
  <si>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</si>
  <si>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</si>
  <si>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</si>
  <si>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</si>
  <si>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</si>
  <si>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</si>
  <si>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</si>
  <si>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</si>
  <si>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</si>
  <si>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</si>
  <si>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</si>
  <si>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</si>
  <si>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</si>
  <si>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</si>
  <si>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</si>
  <si>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</si>
  <si>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</si>
  <si>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</si>
  <si>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</si>
  <si>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</si>
  <si>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</si>
  <si>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</si>
  <si>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</si>
  <si>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</si>
  <si>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</si>
  <si>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</si>
  <si>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</si>
  <si>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</si>
  <si>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</si>
  <si>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</si>
  <si>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</si>
  <si>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</si>
  <si>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</si>
  <si>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</si>
  <si>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</si>
  <si>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</si>
  <si>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</si>
  <si>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</si>
  <si>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</si>
  <si>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</si>
  <si>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</si>
  <si>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</si>
  <si>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</si>
  <si>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</si>
  <si>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</si>
  <si>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</si>
  <si>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</si>
  <si>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</si>
  <si>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</si>
  <si>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</si>
  <si>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</si>
  <si>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</si>
  <si>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</si>
  <si>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</si>
  <si>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</si>
  <si>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</si>
  <si>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</si>
  <si>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</si>
  <si>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</si>
  <si>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</si>
  <si>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</si>
  <si>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</si>
  <si>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</si>
  <si>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</si>
  <si>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</si>
  <si>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</si>
  <si>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</si>
  <si>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</si>
  <si>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</si>
  <si>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</si>
  <si>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</si>
  <si>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</si>
  <si>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</si>
  <si>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</si>
  <si>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</si>
  <si>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</si>
  <si>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</si>
  <si>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</si>
  <si>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</si>
  <si>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</si>
  <si>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</si>
  <si>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</si>
  <si>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</si>
  <si>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</si>
  <si>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</si>
  <si>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</si>
  <si>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</si>
  <si>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</si>
  <si>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</si>
  <si>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</si>
  <si>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</si>
  <si>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</si>
  <si>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</si>
  <si>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</si>
  <si>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</si>
  <si>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</si>
  <si>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</si>
  <si>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</si>
  <si>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</si>
  <si>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</si>
  <si>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</si>
  <si>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</si>
  <si>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</si>
  <si>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</si>
  <si>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</si>
  <si>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</si>
  <si>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</si>
  <si>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</si>
  <si>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</si>
  <si>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</si>
  <si>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</si>
  <si>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</si>
  <si>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</si>
  <si>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</si>
  <si>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</si>
  <si>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</si>
  <si>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</si>
  <si>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</si>
  <si>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</si>
  <si>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</si>
  <si>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</si>
  <si>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</si>
  <si>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</si>
  <si>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</si>
  <si>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</si>
  <si>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</si>
  <si>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</si>
  <si>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</si>
  <si>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</si>
  <si>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</si>
  <si>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</si>
  <si>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</si>
  <si>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</si>
  <si>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</si>
  <si>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</si>
  <si>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</si>
  <si>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</si>
  <si>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</si>
  <si>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</si>
  <si>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</si>
  <si>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</si>
  <si>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</si>
  <si>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</si>
  <si>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</si>
  <si>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</si>
  <si>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</si>
  <si>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</si>
  <si>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</si>
  <si>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</si>
  <si>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</si>
  <si>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</si>
  <si>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</si>
  <si>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</si>
  <si>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</si>
  <si>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</si>
  <si>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</si>
  <si>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</si>
  <si>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</si>
  <si>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</si>
  <si>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</si>
  <si>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</si>
  <si>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</si>
  <si>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</si>
  <si>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</si>
  <si>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</si>
  <si>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</si>
  <si>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</si>
  <si>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</si>
  <si>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</si>
  <si>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</si>
  <si>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</si>
  <si>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</si>
  <si>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</si>
  <si>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</si>
  <si>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</si>
  <si>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</si>
  <si>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</si>
  <si>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</si>
  <si>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</si>
  <si>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</si>
  <si>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</si>
  <si>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</si>
  <si>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</si>
  <si>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</si>
  <si>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</si>
  <si>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</si>
  <si>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</si>
  <si>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</si>
  <si>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</si>
  <si>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</si>
  <si>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</si>
  <si>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</si>
  <si>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</si>
  <si>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</si>
  <si>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</si>
  <si>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</si>
  <si>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</si>
  <si>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</si>
  <si>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</si>
  <si>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</si>
  <si>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</si>
  <si>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</si>
  <si>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</si>
  <si>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</si>
  <si>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</si>
  <si>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</si>
  <si>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</si>
  <si>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</si>
  <si>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</si>
  <si>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</si>
  <si>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</si>
  <si>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</si>
  <si>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</si>
  <si>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</si>
  <si>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</si>
  <si>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</si>
  <si>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</si>
  <si>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</si>
  <si>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</si>
  <si>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</si>
  <si>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</si>
  <si>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</si>
  <si>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</si>
  <si>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</si>
  <si>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</si>
  <si>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</si>
  <si>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</si>
  <si>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</si>
  <si>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</si>
  <si>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</si>
  <si>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</si>
  <si>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</si>
  <si>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</si>
  <si>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</si>
  <si>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</si>
  <si>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</si>
  <si>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</si>
  <si>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</si>
  <si>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</si>
  <si>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</si>
  <si>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</si>
  <si>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</si>
  <si>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</si>
  <si>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</si>
  <si>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</si>
  <si>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</si>
  <si>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</si>
  <si>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</si>
  <si>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</si>
  <si>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</si>
  <si>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</si>
  <si>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</si>
  <si>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</si>
  <si>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</si>
  <si>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</si>
  <si>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</si>
  <si>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</si>
  <si>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</si>
  <si>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</si>
  <si>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</si>
  <si>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</si>
  <si>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</si>
  <si>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</si>
  <si>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</si>
  <si>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</si>
  <si>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</si>
  <si>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</si>
  <si>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</si>
  <si>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</si>
  <si>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</si>
  <si>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</si>
  <si>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</si>
  <si>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</si>
  <si>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</si>
  <si>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</si>
  <si>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</si>
  <si>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</si>
  <si>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</si>
  <si>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</si>
  <si>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</si>
  <si>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</si>
  <si>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</si>
  <si>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</si>
  <si>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</si>
  <si>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</si>
  <si>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</si>
  <si>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</si>
  <si>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</si>
  <si>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</si>
  <si>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</si>
  <si>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</si>
  <si>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</si>
  <si>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</si>
  <si>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</si>
  <si>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</si>
  <si>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</si>
  <si>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</si>
  <si>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</si>
  <si>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</si>
  <si>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</si>
  <si>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</si>
  <si>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</si>
  <si>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</si>
  <si>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</si>
  <si>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</si>
  <si>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</si>
  <si>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</si>
  <si>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</si>
  <si>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</si>
  <si>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</si>
  <si>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</si>
  <si>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</si>
  <si>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</si>
  <si>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</si>
  <si>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</si>
  <si>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</si>
  <si>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</si>
  <si>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</si>
  <si>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</si>
  <si>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</si>
  <si>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</si>
  <si>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</si>
  <si>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</si>
  <si>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</si>
  <si>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</si>
  <si>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</si>
  <si>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</si>
  <si>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</si>
  <si>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</si>
  <si>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</si>
  <si>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</si>
  <si>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</si>
  <si>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</si>
  <si>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</si>
  <si>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</si>
  <si>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</si>
  <si>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</si>
  <si>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</si>
  <si>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</si>
  <si>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</si>
  <si>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</si>
  <si>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</si>
  <si>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</si>
  <si>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</si>
  <si>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</si>
  <si>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</si>
  <si>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</si>
  <si>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</si>
  <si>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</si>
  <si>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</si>
  <si>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</si>
  <si>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</si>
  <si>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</si>
  <si>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</si>
  <si>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</si>
  <si>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</si>
  <si>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</si>
  <si>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</si>
  <si>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</si>
  <si>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</si>
  <si>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</si>
  <si>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</si>
  <si>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</si>
  <si>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</si>
  <si>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</si>
  <si>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</si>
  <si>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</si>
  <si>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</si>
  <si>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</si>
  <si>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</si>
  <si>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</si>
  <si>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</si>
  <si>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</si>
  <si>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</si>
  <si>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</si>
  <si>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</si>
  <si>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</si>
  <si>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</si>
  <si>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</si>
  <si>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</si>
  <si>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</si>
  <si>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</si>
  <si>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</si>
  <si>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</si>
  <si>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</si>
  <si>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</si>
  <si>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</si>
  <si>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</si>
  <si>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</si>
  <si>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</si>
  <si>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</si>
  <si>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</si>
  <si>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</si>
  <si>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</si>
  <si>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</si>
  <si>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</si>
  <si>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</si>
  <si>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</si>
  <si>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</si>
  <si>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</si>
  <si>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</si>
  <si>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</si>
  <si>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</si>
  <si>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</si>
  <si>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</si>
  <si>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</si>
  <si>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</si>
  <si>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</si>
  <si>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</si>
  <si>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</si>
  <si>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</si>
  <si>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</si>
  <si>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</si>
  <si>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</si>
  <si>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</si>
  <si>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</si>
  <si>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</si>
  <si>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</si>
  <si>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</si>
  <si>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</si>
  <si>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</si>
  <si>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</si>
  <si>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</si>
  <si>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</si>
  <si>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</si>
  <si>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</si>
  <si>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</si>
  <si>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</si>
  <si>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</si>
  <si>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</si>
  <si>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</si>
  <si>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</si>
  <si>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</si>
  <si>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</si>
  <si>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</si>
  <si>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</si>
  <si>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</si>
  <si>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</si>
  <si>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</si>
  <si>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</si>
  <si>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</si>
  <si>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</si>
  <si>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</si>
  <si>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</si>
  <si>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</si>
  <si>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</si>
  <si>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</si>
  <si>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</si>
  <si>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</si>
  <si>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</si>
  <si>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</si>
  <si>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</si>
  <si>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</si>
  <si>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</si>
  <si>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</si>
  <si>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</si>
  <si>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</si>
  <si>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</si>
  <si>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</si>
  <si>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</si>
  <si>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</si>
  <si>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</si>
  <si>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</si>
  <si>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</si>
  <si>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</si>
  <si>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</si>
  <si>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</si>
  <si>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</si>
  <si>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</si>
  <si>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</si>
  <si>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</si>
  <si>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</si>
  <si>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</si>
  <si>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</si>
  <si>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</si>
  <si>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</si>
  <si>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</si>
  <si>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</si>
  <si>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</si>
  <si>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</si>
  <si>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</si>
  <si>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</si>
  <si>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</si>
  <si>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</si>
  <si>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</si>
  <si>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</si>
  <si>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</si>
  <si>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</si>
  <si>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</si>
  <si>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</si>
  <si>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</si>
  <si>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</si>
  <si>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</si>
  <si>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</si>
  <si>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</si>
  <si>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</si>
  <si>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</si>
  <si>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</si>
  <si>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</si>
  <si>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</si>
  <si>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</si>
  <si>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</si>
  <si>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</si>
  <si>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</si>
  <si>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</si>
  <si>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</si>
  <si>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</si>
  <si>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</si>
  <si>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</si>
  <si>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</si>
  <si>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</si>
  <si>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</si>
  <si>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</si>
  <si>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</si>
  <si>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</si>
  <si>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</si>
  <si>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</si>
  <si>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</si>
  <si>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</si>
  <si>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</si>
  <si>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</si>
  <si>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</si>
  <si>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</si>
  <si>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</si>
  <si>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</si>
  <si>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</si>
  <si>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</si>
  <si>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</si>
  <si>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</si>
  <si>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</si>
  <si>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</si>
  <si>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</si>
  <si>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</si>
  <si>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</si>
  <si>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</si>
  <si>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</si>
  <si>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</si>
  <si>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</si>
  <si>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</si>
  <si>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</si>
  <si>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</si>
  <si>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</si>
  <si>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</si>
  <si>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</si>
  <si>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</si>
  <si>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</si>
  <si>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</si>
  <si>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</si>
  <si>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</si>
  <si>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</si>
  <si>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</si>
  <si>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</si>
  <si>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</si>
  <si>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</si>
  <si>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</si>
  <si>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</si>
  <si>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</si>
  <si>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</si>
  <si>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</si>
  <si>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</si>
  <si>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</si>
  <si>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</si>
  <si>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</si>
  <si>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</si>
  <si>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</si>
  <si>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</si>
  <si>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</si>
  <si>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</si>
  <si>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</si>
  <si>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</si>
  <si>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</si>
  <si>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</si>
  <si>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</si>
  <si>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</si>
  <si>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</si>
  <si>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</si>
  <si>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</si>
  <si>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</si>
  <si>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</si>
  <si>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</si>
  <si>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</si>
  <si>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</si>
  <si>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</si>
  <si>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</si>
  <si>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</si>
  <si>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</si>
  <si>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</si>
  <si>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</si>
  <si>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</si>
  <si>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</si>
  <si>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</si>
  <si>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</si>
  <si>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</si>
  <si>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</si>
  <si>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</si>
  <si>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</si>
  <si>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</si>
  <si>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</si>
  <si>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</si>
  <si>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</si>
  <si>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</si>
  <si>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</si>
  <si>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</si>
  <si>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</si>
  <si>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</si>
  <si>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</si>
  <si>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</si>
  <si>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</si>
  <si>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</si>
  <si>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</si>
  <si>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</si>
  <si>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</si>
  <si>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</si>
  <si>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</si>
  <si>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</si>
  <si>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</si>
  <si>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</si>
  <si>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</si>
  <si>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</si>
  <si>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</si>
  <si>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</si>
  <si>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</si>
  <si>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</si>
  <si>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</si>
  <si>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</si>
  <si>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</si>
  <si>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</si>
  <si>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</si>
  <si>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</si>
  <si>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</si>
  <si>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</si>
  <si>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</si>
  <si>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</si>
  <si>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</si>
  <si>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</si>
  <si>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</si>
  <si>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</si>
  <si>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</si>
  <si>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</si>
  <si>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</si>
  <si>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</si>
  <si>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</si>
  <si>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</si>
  <si>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</si>
  <si>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</si>
  <si>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</si>
  <si>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</si>
  <si>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</si>
  <si>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</si>
  <si>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</si>
  <si>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</si>
  <si>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</si>
  <si>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</si>
  <si>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</si>
  <si>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</si>
  <si>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</si>
  <si>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</si>
  <si>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</si>
  <si>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</si>
  <si>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</si>
  <si>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</si>
  <si>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</si>
  <si>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</si>
  <si>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</si>
  <si>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</si>
  <si>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</si>
  <si>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</si>
  <si>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</si>
  <si>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</si>
  <si>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</si>
  <si>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</si>
  <si>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</si>
  <si>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</si>
  <si>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</si>
  <si>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</si>
  <si>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</si>
  <si>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</si>
  <si>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</si>
  <si>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</si>
  <si>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</si>
  <si>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</si>
  <si>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</si>
  <si>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</si>
  <si>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</si>
  <si>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</si>
  <si>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</si>
  <si>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</si>
  <si>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</si>
  <si>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</si>
  <si>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</si>
  <si>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</si>
  <si>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</si>
  <si>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</si>
  <si>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</si>
  <si>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</si>
  <si>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</si>
  <si>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</si>
  <si>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</si>
  <si>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</si>
  <si>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</si>
  <si>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</si>
  <si>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</si>
  <si>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</si>
  <si>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</si>
  <si>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</si>
  <si>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</si>
  <si>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</si>
  <si>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</si>
  <si>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</si>
  <si>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</si>
  <si>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</si>
  <si>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</si>
  <si>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</si>
  <si>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</si>
  <si>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</si>
  <si>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</si>
  <si>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</si>
  <si>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</si>
  <si>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</si>
  <si>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</si>
  <si>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</si>
  <si>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</si>
  <si>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</si>
  <si>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</si>
  <si>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</si>
  <si>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</si>
  <si>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</si>
  <si>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</si>
  <si>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</si>
  <si>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</si>
  <si>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</si>
  <si>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</si>
  <si>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</si>
  <si>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</si>
  <si>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</si>
  <si>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</si>
  <si>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</si>
  <si>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</si>
  <si>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</si>
  <si>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</si>
  <si>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</si>
  <si>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</si>
  <si>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</si>
  <si>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</si>
  <si>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</si>
  <si>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</si>
  <si>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</si>
  <si>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</si>
  <si>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</si>
  <si>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</si>
  <si>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</si>
  <si>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</si>
  <si>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</si>
  <si>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</si>
  <si>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</si>
  <si>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</si>
  <si>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</si>
  <si>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</si>
  <si>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</si>
  <si>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</si>
  <si>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</si>
  <si>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</si>
  <si>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</si>
  <si>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</si>
  <si>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</si>
  <si>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</si>
  <si>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</si>
  <si>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</si>
  <si>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</si>
  <si>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</si>
  <si>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</si>
  <si>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</si>
  <si>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</si>
  <si>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</si>
  <si>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</si>
  <si>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</si>
  <si>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</si>
  <si>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</si>
  <si>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</si>
  <si>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</si>
  <si>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</si>
  <si>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</si>
  <si>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</si>
  <si>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</si>
  <si>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</si>
  <si>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</si>
  <si>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</si>
  <si>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</si>
  <si>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</si>
  <si>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</si>
  <si>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</si>
  <si>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</si>
  <si>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</si>
  <si>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</si>
  <si>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</si>
  <si>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</si>
  <si>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</si>
  <si>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</si>
  <si>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</si>
  <si>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</si>
  <si>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</si>
  <si>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</si>
  <si>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</si>
  <si>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</si>
  <si>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</si>
  <si>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</si>
  <si>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</si>
  <si>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</si>
  <si>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</si>
  <si>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</si>
  <si>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</si>
  <si>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</si>
  <si>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</si>
  <si>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</si>
  <si>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</si>
  <si>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</si>
  <si>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</si>
  <si>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</si>
  <si>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</si>
  <si>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</si>
  <si>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</si>
  <si>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</si>
  <si>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</si>
  <si>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</si>
  <si>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</si>
  <si>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</si>
  <si>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</si>
  <si>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</si>
  <si>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</si>
  <si>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</si>
  <si>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</si>
  <si>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</si>
  <si>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</si>
  <si>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</si>
  <si>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</si>
  <si>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</si>
  <si>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</si>
  <si>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</si>
  <si>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</si>
  <si>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</si>
  <si>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</si>
  <si>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</si>
  <si>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</si>
  <si>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</si>
  <si>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</si>
  <si>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</si>
  <si>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</si>
  <si>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</si>
  <si>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</si>
  <si>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</si>
  <si>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</si>
  <si>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</si>
  <si>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</si>
  <si>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</si>
  <si>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</si>
  <si>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</si>
  <si>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</si>
  <si>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</si>
  <si>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</si>
  <si>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</si>
  <si>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</si>
  <si>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</si>
  <si>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</si>
  <si>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</si>
  <si>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</si>
  <si>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</si>
  <si>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</si>
  <si>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</si>
  <si>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</si>
  <si>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</si>
  <si>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</si>
  <si>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</si>
  <si>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</si>
  <si>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</si>
  <si>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</si>
  <si>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</si>
  <si>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</si>
  <si>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</si>
  <si>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</si>
  <si>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</si>
  <si>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</si>
  <si>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</si>
  <si>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</si>
  <si>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</si>
  <si>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</si>
  <si>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</si>
  <si>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</si>
  <si>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</si>
  <si>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</si>
  <si>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</si>
  <si>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</si>
  <si>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</si>
  <si>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</si>
  <si>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</si>
  <si>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</si>
  <si>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</si>
  <si>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</si>
  <si>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</si>
  <si>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</si>
  <si>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</si>
  <si>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</si>
  <si>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</si>
  <si>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</si>
  <si>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</si>
  <si>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</si>
  <si>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</si>
  <si>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</si>
  <si>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</si>
  <si>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</si>
  <si>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</si>
  <si>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</si>
  <si>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</si>
  <si>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</si>
  <si>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</si>
  <si>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</si>
  <si>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</si>
  <si>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</si>
  <si>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</si>
  <si>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</si>
  <si>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</si>
  <si>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</si>
  <si>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</si>
  <si>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</si>
  <si>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</si>
  <si>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</si>
  <si>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</si>
  <si>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</si>
  <si>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</si>
  <si>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</si>
  <si>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</si>
  <si>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</si>
  <si>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</si>
  <si>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</si>
  <si>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</si>
  <si>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</si>
  <si>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</si>
  <si>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</si>
  <si>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</si>
  <si>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</si>
  <si>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</si>
  <si>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</si>
  <si>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</si>
  <si>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</si>
  <si>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</si>
  <si>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</si>
  <si>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</si>
  <si>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</si>
  <si>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</si>
  <si>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</si>
  <si>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</si>
  <si>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</si>
  <si>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</si>
  <si>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</si>
  <si>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</si>
  <si>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</si>
  <si>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</si>
  <si>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</si>
  <si>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</si>
  <si>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</si>
  <si>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</si>
  <si>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</si>
  <si>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</si>
  <si>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</si>
  <si>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</si>
  <si>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</si>
  <si>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</si>
  <si>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</si>
  <si>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</si>
  <si>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</si>
  <si>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</si>
  <si>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</si>
  <si>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</si>
  <si>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</si>
  <si>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</si>
  <si>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</si>
  <si>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</si>
  <si>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</si>
  <si>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</si>
  <si>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</si>
  <si>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</si>
  <si>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</si>
  <si>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</si>
  <si>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</si>
  <si>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</si>
  <si>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</si>
  <si>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</si>
  <si>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</si>
  <si>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</si>
  <si>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</si>
  <si>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</si>
  <si>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</si>
  <si>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</si>
  <si>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</si>
  <si>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</si>
  <si>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</si>
  <si>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</si>
  <si>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</si>
  <si>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</si>
  <si>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</si>
  <si>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</si>
  <si>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</si>
  <si>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</si>
  <si>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</si>
  <si>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</si>
  <si>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</si>
  <si>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</si>
  <si>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</si>
  <si>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</si>
  <si>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</si>
  <si>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</si>
  <si>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</si>
  <si>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</si>
  <si>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</si>
  <si>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</si>
  <si>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</si>
  <si>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</si>
  <si>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</si>
  <si>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</si>
  <si>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</si>
  <si>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</si>
  <si>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</si>
  <si>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</si>
  <si>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</si>
  <si>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</si>
  <si>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</si>
  <si>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</si>
  <si>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</si>
  <si>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</si>
  <si>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</si>
  <si>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</si>
  <si>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</si>
  <si>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</si>
  <si>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</si>
  <si>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</si>
  <si>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</si>
  <si>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</si>
  <si>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</si>
  <si>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</si>
  <si>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</si>
  <si>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</si>
  <si>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</si>
  <si>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</si>
  <si>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</si>
  <si>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</si>
  <si>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</si>
  <si>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</si>
  <si>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</si>
  <si>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</si>
  <si>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</si>
  <si>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</si>
  <si>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</si>
  <si>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</si>
  <si>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</si>
  <si>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</si>
  <si>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</si>
  <si>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</si>
  <si>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</si>
  <si>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</si>
  <si>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</si>
  <si>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</si>
  <si>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</si>
  <si>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</si>
  <si>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</si>
  <si>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</si>
  <si>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</si>
  <si>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</si>
  <si>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</si>
  <si>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</si>
  <si>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</si>
  <si>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</si>
  <si>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</si>
  <si>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</si>
  <si>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</si>
  <si>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</si>
  <si>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</si>
  <si>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</si>
  <si>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</si>
  <si>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</si>
  <si>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</si>
  <si>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</si>
  <si>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</si>
  <si>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</si>
  <si>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</si>
  <si>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</si>
  <si>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</si>
  <si>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</si>
  <si>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</si>
  <si>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</si>
  <si>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</si>
  <si>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</si>
  <si>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</si>
  <si>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</si>
  <si>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</si>
  <si>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</si>
  <si>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</si>
  <si>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</si>
  <si>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</si>
  <si>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</si>
  <si>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</si>
  <si>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</si>
  <si>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</si>
  <si>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</si>
  <si>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</si>
  <si>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</si>
  <si>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</si>
  <si>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</si>
  <si>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</si>
  <si>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</si>
  <si>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</si>
  <si>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</si>
  <si>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</si>
  <si>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</si>
  <si>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</si>
  <si>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</si>
  <si>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</si>
  <si>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</si>
  <si>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</si>
  <si>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</si>
  <si>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</si>
  <si>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</si>
  <si>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</si>
  <si>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</si>
  <si>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</si>
  <si>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</si>
  <si>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</si>
  <si>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</si>
  <si>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</si>
  <si>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</si>
  <si>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</si>
  <si>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</si>
  <si>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</si>
  <si>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</si>
  <si>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</si>
  <si>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</si>
  <si>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</si>
  <si>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</si>
  <si>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</si>
  <si>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</si>
  <si>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</si>
  <si>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</si>
  <si>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</si>
  <si>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</si>
  <si>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</si>
  <si>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</si>
  <si>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</si>
  <si>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</si>
  <si>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</si>
  <si>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</si>
  <si>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</si>
  <si>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</si>
  <si>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</si>
  <si>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</si>
  <si>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</si>
  <si>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</si>
  <si>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</si>
  <si>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</si>
  <si>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</si>
  <si>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</si>
  <si>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</si>
  <si>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</si>
  <si>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</si>
  <si>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</si>
  <si>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</si>
  <si>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</si>
  <si>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</si>
  <si>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</si>
  <si>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</si>
  <si>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</si>
  <si>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</si>
  <si>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</si>
  <si>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</si>
  <si>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</si>
  <si>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</si>
  <si>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</si>
  <si>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</si>
  <si>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</si>
  <si>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</si>
  <si>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</si>
  <si>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</si>
  <si>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</si>
  <si>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</si>
  <si>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</si>
  <si>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</si>
  <si>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</si>
  <si>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</si>
  <si>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</si>
  <si>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</si>
  <si>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</si>
  <si>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</si>
  <si>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</si>
  <si>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</si>
  <si>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</si>
  <si>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</si>
  <si>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</si>
  <si>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</si>
  <si>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</si>
  <si>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</si>
  <si>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</si>
  <si>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</si>
  <si>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</si>
  <si>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</si>
  <si>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</si>
  <si>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</si>
  <si>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</si>
  <si>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</si>
  <si>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</si>
  <si>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</si>
  <si>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</si>
  <si>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</si>
  <si>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</si>
  <si>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</si>
  <si>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</si>
  <si>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</si>
  <si>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</si>
  <si>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</si>
  <si>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</si>
  <si>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</si>
  <si>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</si>
  <si>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</si>
  <si>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</si>
  <si>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</si>
  <si>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</si>
  <si>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</si>
  <si>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</si>
  <si>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</si>
  <si>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</si>
  <si>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</si>
  <si>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</si>
  <si>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</si>
  <si>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</si>
  <si>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</si>
  <si>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</si>
  <si>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</si>
  <si>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</si>
  <si>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</si>
  <si>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</si>
  <si>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</si>
  <si>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</si>
  <si>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</si>
  <si>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</si>
  <si>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</si>
  <si>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</si>
  <si>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</si>
  <si>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</si>
  <si>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</si>
  <si>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</si>
  <si>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</si>
  <si>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</si>
  <si>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</si>
  <si>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</si>
  <si>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</si>
  <si>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</si>
  <si>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</si>
  <si>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</si>
  <si>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</si>
  <si>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</si>
  <si>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</si>
  <si>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</si>
  <si>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</si>
  <si>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</si>
  <si>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</si>
  <si>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</si>
  <si>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</si>
  <si>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</si>
  <si>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</si>
  <si>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</si>
  <si>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</si>
  <si>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</si>
  <si>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</si>
  <si>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</si>
  <si>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</si>
  <si>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</si>
  <si>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</si>
  <si>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</si>
  <si>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</si>
  <si>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</si>
  <si>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</si>
  <si>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</si>
  <si>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</si>
  <si>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</si>
  <si>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</si>
  <si>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</si>
  <si>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</si>
  <si>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</si>
  <si>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</si>
  <si>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</si>
  <si>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</si>
  <si>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</si>
  <si>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</si>
  <si>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</si>
  <si>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</si>
  <si>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</si>
  <si>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</si>
  <si>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</si>
  <si>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</si>
  <si>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</si>
  <si>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</si>
  <si>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</si>
  <si>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</si>
  <si>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</si>
  <si>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</si>
  <si>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</si>
  <si>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</si>
  <si>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</si>
  <si>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</si>
  <si>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</si>
  <si>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</si>
  <si>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</si>
  <si>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</si>
  <si>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</si>
  <si>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</si>
  <si>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</si>
  <si>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</si>
  <si>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</si>
  <si>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</si>
  <si>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</si>
  <si>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</si>
  <si>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</si>
  <si>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</si>
  <si>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</si>
  <si>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</si>
  <si>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</si>
  <si>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</si>
  <si>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</si>
  <si>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</si>
  <si>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</si>
  <si>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</si>
  <si>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</si>
  <si>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</si>
  <si>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</si>
  <si>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</si>
  <si>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</si>
  <si>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</si>
  <si>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</si>
  <si>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</si>
  <si>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</si>
  <si>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</si>
  <si>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</si>
  <si>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</si>
  <si>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</si>
  <si>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</si>
  <si>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</si>
  <si>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</si>
  <si>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</si>
  <si>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</si>
  <si>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</si>
  <si>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</si>
  <si>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</si>
  <si>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</si>
  <si>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</si>
  <si>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</si>
  <si>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</si>
  <si>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</si>
  <si>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</si>
  <si>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</si>
  <si>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</si>
  <si>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</si>
  <si>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</si>
  <si>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</si>
  <si>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</si>
  <si>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</si>
  <si>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</si>
  <si>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</si>
  <si>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</si>
  <si>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</si>
  <si>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</si>
  <si>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</si>
  <si>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</si>
  <si>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</si>
  <si>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</si>
  <si>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</si>
  <si>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</si>
  <si>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</si>
  <si>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</si>
  <si>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</si>
  <si>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</si>
  <si>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</si>
  <si>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</si>
  <si>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</si>
  <si>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</si>
  <si>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</si>
  <si>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</si>
  <si>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</si>
  <si>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</si>
  <si>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</si>
  <si>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</si>
  <si>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</si>
  <si>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</si>
  <si>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</si>
  <si>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</si>
  <si>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</si>
  <si>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</si>
  <si>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</si>
  <si>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</si>
  <si>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</si>
  <si>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</si>
  <si>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</si>
  <si>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</si>
  <si>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</si>
  <si>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</si>
  <si>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</si>
  <si>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</si>
  <si>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</si>
  <si>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</si>
  <si>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</si>
  <si>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</si>
  <si>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</si>
  <si>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</si>
  <si>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</si>
  <si>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</si>
  <si>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</si>
  <si>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</si>
  <si>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</si>
  <si>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</si>
  <si>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</si>
  <si>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</si>
  <si>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</si>
  <si>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</si>
  <si>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</si>
  <si>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</si>
  <si>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</si>
  <si>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</si>
  <si>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</si>
  <si>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</si>
  <si>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</si>
  <si>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</si>
  <si>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</si>
  <si>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</si>
  <si>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</si>
  <si>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</si>
  <si>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</si>
  <si>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</si>
  <si>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</si>
  <si>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</si>
  <si>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</si>
  <si>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</si>
  <si>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</si>
  <si>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</si>
  <si>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</si>
  <si>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</si>
  <si>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</si>
  <si>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</si>
  <si>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</si>
  <si>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</si>
  <si>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</si>
  <si>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</si>
  <si>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</si>
  <si>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</si>
  <si>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</si>
  <si>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</si>
  <si>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</si>
  <si>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</si>
  <si>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</si>
  <si>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</si>
  <si>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</si>
  <si>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</si>
  <si>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</si>
  <si>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</si>
  <si>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</si>
  <si>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</si>
  <si>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</si>
  <si>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</si>
  <si>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</si>
  <si>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</si>
  <si>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</si>
  <si>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</si>
  <si>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</si>
  <si>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</si>
  <si>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</si>
  <si>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</si>
  <si>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</si>
  <si>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</si>
  <si>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</si>
  <si>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</si>
  <si>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</si>
  <si>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</si>
  <si>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</si>
  <si>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</si>
  <si>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</si>
  <si>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</si>
  <si>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</si>
  <si>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</si>
  <si>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</si>
  <si>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</si>
  <si>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</si>
  <si>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</si>
  <si>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</si>
  <si>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</si>
  <si>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</si>
  <si>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</si>
  <si>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</si>
  <si>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</si>
  <si>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</si>
  <si>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</si>
  <si>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</si>
  <si>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</si>
  <si>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</si>
  <si>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</si>
  <si>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</si>
  <si>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</si>
  <si>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</si>
  <si>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</si>
  <si>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</si>
  <si>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</si>
  <si>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</si>
  <si>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</si>
  <si>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</si>
  <si>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</si>
  <si>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</si>
  <si>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</si>
  <si>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</si>
  <si>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</si>
  <si>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</si>
  <si>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</si>
  <si>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</si>
  <si>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</si>
  <si>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</si>
  <si>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</si>
  <si>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</si>
  <si>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</si>
  <si>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</si>
  <si>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</si>
  <si>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</si>
  <si>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</si>
  <si>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</si>
  <si>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</si>
  <si>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</si>
  <si>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</si>
  <si>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</si>
  <si>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</si>
  <si>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</si>
  <si>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</si>
  <si>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</si>
  <si>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</si>
  <si>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</si>
  <si>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</si>
  <si>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</si>
  <si>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</si>
  <si>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</si>
  <si>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</si>
  <si>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</si>
  <si>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</si>
  <si>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</si>
  <si>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</si>
  <si>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</si>
  <si>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</si>
  <si>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</si>
  <si>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</si>
  <si>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</si>
  <si>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</si>
  <si>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</si>
  <si>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</si>
  <si>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</si>
  <si>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</si>
  <si>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</si>
  <si>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</si>
  <si>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</si>
  <si>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</si>
  <si>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</si>
  <si>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</si>
  <si>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</si>
  <si>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</si>
  <si>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</si>
  <si>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</si>
  <si>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</si>
  <si>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</si>
  <si>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</si>
  <si>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</si>
  <si>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</si>
  <si>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</si>
  <si>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</si>
  <si>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</si>
  <si>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</si>
  <si>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</si>
  <si>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</si>
  <si>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</si>
  <si>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</si>
  <si>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</si>
  <si>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</si>
  <si>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</si>
  <si>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</si>
  <si>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</si>
  <si>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</si>
  <si>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</si>
  <si>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</si>
  <si>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</si>
  <si>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</si>
  <si>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</si>
  <si>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</si>
  <si>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</si>
  <si>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</si>
  <si>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</si>
  <si>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</si>
  <si>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</si>
  <si>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</si>
  <si>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</si>
  <si>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</si>
  <si>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</si>
  <si>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</si>
  <si>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</si>
  <si>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</si>
  <si>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</si>
  <si>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</si>
  <si>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</si>
  <si>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</si>
  <si>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</si>
  <si>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</si>
  <si>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</si>
  <si>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</si>
  <si>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</si>
  <si>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</si>
  <si>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</si>
  <si>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</si>
  <si>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</si>
  <si>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</si>
  <si>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</si>
  <si>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</si>
  <si>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</si>
  <si>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</si>
  <si>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</si>
  <si>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</si>
  <si>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</si>
  <si>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</si>
  <si>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</si>
  <si>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</si>
  <si>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</si>
  <si>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</si>
  <si>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</si>
  <si>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</si>
  <si>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</si>
  <si>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</si>
  <si>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</si>
  <si>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</si>
  <si>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</si>
  <si>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</si>
  <si>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</si>
  <si>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</si>
  <si>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</si>
  <si>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</si>
  <si>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</si>
  <si>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</si>
  <si>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</si>
  <si>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</si>
  <si>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</si>
  <si>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</si>
  <si>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</si>
  <si>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</si>
  <si>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</si>
  <si>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</si>
  <si>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</si>
  <si>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</si>
  <si>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</si>
  <si>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</si>
  <si>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</si>
  <si>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</si>
  <si>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</si>
  <si>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</si>
  <si>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</si>
  <si>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</si>
  <si>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</si>
  <si>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</si>
  <si>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</si>
  <si>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</si>
  <si>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</si>
  <si>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</si>
  <si>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</si>
  <si>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</si>
  <si>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</si>
  <si>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</si>
  <si>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</si>
  <si>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</si>
  <si>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</si>
  <si>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</si>
  <si>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</si>
  <si>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</si>
  <si>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</si>
  <si>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</si>
  <si>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</si>
  <si>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</si>
  <si>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</si>
  <si>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</si>
  <si>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</si>
  <si>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</si>
  <si>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</si>
  <si>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</si>
  <si>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</si>
  <si>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</si>
  <si>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</si>
  <si>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</si>
  <si>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</si>
  <si>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</si>
  <si>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</si>
  <si>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</si>
  <si>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</si>
  <si>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</si>
  <si>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</si>
  <si>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</si>
  <si>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</si>
  <si>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</si>
  <si>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</si>
  <si>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</si>
  <si>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</si>
  <si>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</si>
  <si>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</si>
  <si>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</si>
  <si>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</si>
  <si>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</si>
  <si>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</si>
  <si>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</si>
  <si>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</si>
  <si>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</si>
  <si>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</si>
  <si>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</si>
  <si>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</si>
  <si>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</si>
  <si>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</si>
  <si>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</si>
  <si>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</si>
  <si>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</si>
  <si>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</si>
  <si>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</si>
  <si>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</si>
  <si>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</si>
  <si>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</si>
  <si>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</si>
  <si>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</si>
  <si>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</si>
  <si>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</si>
  <si>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</si>
  <si>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</si>
  <si>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</si>
  <si>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</si>
  <si>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</si>
  <si>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</si>
  <si>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</si>
  <si>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</si>
  <si>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</si>
  <si>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</si>
  <si>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</si>
  <si>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</si>
  <si>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</si>
  <si>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</si>
  <si>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</si>
  <si>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</si>
  <si>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</si>
  <si>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</si>
  <si>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</si>
  <si>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</si>
  <si>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</si>
  <si>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</si>
  <si>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</si>
  <si>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</si>
  <si>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</si>
  <si>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</si>
  <si>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</si>
  <si>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</si>
  <si>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</si>
  <si>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</si>
  <si>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</si>
  <si>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</si>
  <si>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</si>
  <si>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</si>
  <si>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</si>
  <si>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</si>
  <si>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</si>
  <si>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</si>
  <si>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</si>
  <si>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</si>
  <si>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</si>
  <si>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</si>
  <si>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</si>
  <si>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</si>
  <si>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</si>
  <si>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</si>
  <si>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</si>
  <si>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</si>
  <si>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</si>
  <si>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</si>
  <si>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</si>
  <si>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</si>
  <si>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</si>
  <si>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</si>
  <si>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</si>
  <si>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</si>
  <si>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</si>
  <si>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</si>
  <si>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</si>
  <si>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</si>
  <si>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</si>
  <si>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</si>
  <si>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</si>
  <si>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</si>
  <si>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</si>
  <si>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</si>
  <si>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</si>
  <si>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</si>
  <si>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</si>
  <si>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</si>
  <si>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</si>
  <si>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</si>
  <si>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</si>
  <si>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</si>
  <si>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</si>
  <si>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</si>
  <si>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</si>
  <si>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</si>
  <si>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</si>
  <si>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</si>
  <si>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</si>
  <si>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</si>
  <si>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</si>
  <si>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</si>
  <si>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</si>
  <si>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</si>
  <si>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</si>
  <si>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</si>
  <si>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</si>
  <si>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</si>
  <si>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</si>
  <si>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</si>
  <si>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</si>
  <si>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</si>
  <si>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</si>
  <si>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</si>
  <si>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</si>
  <si>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</si>
  <si>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</si>
  <si>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</si>
  <si>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</si>
  <si>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</si>
  <si>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</si>
  <si>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</si>
  <si>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</si>
  <si>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</si>
  <si>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</si>
  <si>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</si>
  <si>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</si>
  <si>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</si>
  <si>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</si>
  <si>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</si>
  <si>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</si>
  <si>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</si>
  <si>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</si>
  <si>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</si>
  <si>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</si>
  <si>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</si>
  <si>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</si>
  <si>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</si>
  <si>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</si>
  <si>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</si>
  <si>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</si>
  <si>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</si>
  <si>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</si>
  <si>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</si>
  <si>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</si>
  <si>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</si>
  <si>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</si>
  <si>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</si>
  <si>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</si>
  <si>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</si>
  <si>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</si>
  <si>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</si>
  <si>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</si>
  <si>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</si>
  <si>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</si>
  <si>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</si>
  <si>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</si>
  <si>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</si>
  <si>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</si>
  <si>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</si>
  <si>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</si>
  <si>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</si>
  <si>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</si>
  <si>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</si>
  <si>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</si>
  <si>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</si>
  <si>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</si>
  <si>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</si>
  <si>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</si>
  <si>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</si>
  <si>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</si>
  <si>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</si>
  <si>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</si>
  <si>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</si>
  <si>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</si>
  <si>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</si>
  <si>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</si>
  <si>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</si>
  <si>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</si>
  <si>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</si>
  <si>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</si>
  <si>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</si>
  <si>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</si>
  <si>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</si>
  <si>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</si>
  <si>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</si>
  <si>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</si>
  <si>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</si>
  <si>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</si>
  <si>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</si>
  <si>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</si>
  <si>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</si>
  <si>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</si>
  <si>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</si>
  <si>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</si>
  <si>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</si>
  <si>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</si>
  <si>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</si>
  <si>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</si>
  <si>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</si>
  <si>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</si>
  <si>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</si>
  <si>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</si>
  <si>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</si>
  <si>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</si>
  <si>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</si>
  <si>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</si>
  <si>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</si>
  <si>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</si>
  <si>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</si>
  <si>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</si>
  <si>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</si>
  <si>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</si>
  <si>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</si>
  <si>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</si>
  <si>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</si>
  <si>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</si>
  <si>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</si>
  <si>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</si>
  <si>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</si>
  <si>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</si>
  <si>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</si>
  <si>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</si>
  <si>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</si>
  <si>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</si>
  <si>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</si>
  <si>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</si>
  <si>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</si>
  <si>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</si>
  <si>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</si>
  <si>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</si>
  <si>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</si>
  <si>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</si>
  <si>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</si>
  <si>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</si>
  <si>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</si>
  <si>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</si>
  <si>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</si>
  <si>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</si>
  <si>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</si>
  <si>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</si>
  <si>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</si>
  <si>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</si>
  <si>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</si>
  <si>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</si>
  <si>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</si>
  <si>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</si>
  <si>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</si>
  <si>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</si>
  <si>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</si>
  <si>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</si>
  <si>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</si>
  <si>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</si>
  <si>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</si>
  <si>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</si>
  <si>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</si>
  <si>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</si>
  <si>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</si>
  <si>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</si>
  <si>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</si>
  <si>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</si>
  <si>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</si>
  <si>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</si>
  <si>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</si>
  <si>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</si>
  <si>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</si>
  <si>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</si>
  <si>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</si>
  <si>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</si>
  <si>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</si>
  <si>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</si>
  <si>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</si>
  <si>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</si>
  <si>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</si>
  <si>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</si>
  <si>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</si>
  <si>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</si>
  <si>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</si>
  <si>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</si>
  <si>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</si>
  <si>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</si>
  <si>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</si>
  <si>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</si>
  <si>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</si>
  <si>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</si>
  <si>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</si>
  <si>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</si>
  <si>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</si>
  <si>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</si>
  <si>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</si>
  <si>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</si>
  <si>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</si>
  <si>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</si>
  <si>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</si>
  <si>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</si>
  <si>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</si>
  <si>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</si>
  <si>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</si>
  <si>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</si>
  <si>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</si>
  <si>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</si>
  <si>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</si>
  <si>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</si>
  <si>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</si>
  <si>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</si>
  <si>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</si>
  <si>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</si>
  <si>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</si>
  <si>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</si>
  <si>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</si>
  <si>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</si>
  <si>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</si>
  <si>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</si>
  <si>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</si>
  <si>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</si>
  <si>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</si>
  <si>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</si>
  <si>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</si>
  <si>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</si>
  <si>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</si>
  <si>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</si>
  <si>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</si>
  <si>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</si>
  <si>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</si>
  <si>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</si>
  <si>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</si>
  <si>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</si>
  <si>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</si>
  <si>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</si>
  <si>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</si>
  <si>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</si>
  <si>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</si>
  <si>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</si>
  <si>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</si>
  <si>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</si>
  <si>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</si>
  <si>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</si>
  <si>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</si>
  <si>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</si>
  <si>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</si>
  <si>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</si>
  <si>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</si>
  <si>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</si>
  <si>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</si>
  <si>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</si>
  <si>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</si>
  <si>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</si>
  <si>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</si>
  <si>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</si>
  <si>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</si>
  <si>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</si>
  <si>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</si>
  <si>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</si>
  <si>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</si>
  <si>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</si>
  <si>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</si>
  <si>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</si>
  <si>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</si>
  <si>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</si>
  <si>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</si>
  <si>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</si>
  <si>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</si>
  <si>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</si>
  <si>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</si>
  <si>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</si>
  <si>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</si>
  <si>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</si>
  <si>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</si>
  <si>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</si>
  <si>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</si>
  <si>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</si>
  <si>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</si>
  <si>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</si>
  <si>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</si>
  <si>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</si>
  <si>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</si>
  <si>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</si>
  <si>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</si>
  <si>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</si>
  <si>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</si>
  <si>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</si>
  <si>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</si>
  <si>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</si>
  <si>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</si>
  <si>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</si>
  <si>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</si>
  <si>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</si>
  <si>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</si>
  <si>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</si>
  <si>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</si>
  <si>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</si>
  <si>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</si>
  <si>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</si>
  <si>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</si>
  <si>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</si>
  <si>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</si>
  <si>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</si>
  <si>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</si>
  <si>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</si>
  <si>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</si>
  <si>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</si>
  <si>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</si>
  <si>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</si>
  <si>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</si>
  <si>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</si>
  <si>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</si>
  <si>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</si>
  <si>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</si>
  <si>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</si>
  <si>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</si>
  <si>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</si>
  <si>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</si>
  <si>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</si>
  <si>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</si>
  <si>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</si>
  <si>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</si>
  <si>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</si>
  <si>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</si>
  <si>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</si>
  <si>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</si>
  <si>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</si>
  <si>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</si>
  <si>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</si>
  <si>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</si>
  <si>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</si>
  <si>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</si>
  <si>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</si>
  <si>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</si>
  <si>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</si>
  <si>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</si>
  <si>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</si>
  <si>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</si>
  <si>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</si>
  <si>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</si>
  <si>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</si>
  <si>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</si>
  <si>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</si>
  <si>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</si>
  <si>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</si>
  <si>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</si>
  <si>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</si>
  <si>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</si>
  <si>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</si>
  <si>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</si>
  <si>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</si>
  <si>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</si>
  <si>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</si>
  <si>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</si>
  <si>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</si>
  <si>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</si>
  <si>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</si>
  <si>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</si>
  <si>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</si>
  <si>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</si>
  <si>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</si>
  <si>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</si>
  <si>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</si>
  <si>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</si>
  <si>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</si>
  <si>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</si>
  <si>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</si>
  <si>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</si>
  <si>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</si>
  <si>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</si>
  <si>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</si>
  <si>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</si>
  <si>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</si>
  <si>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</si>
  <si>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</si>
  <si>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</si>
  <si>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</si>
  <si>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</si>
  <si>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</si>
  <si>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</si>
  <si>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</si>
  <si>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</si>
  <si>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</si>
  <si>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</si>
  <si>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</si>
  <si>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</si>
  <si>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</si>
  <si>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</si>
  <si>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</si>
  <si>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</si>
  <si>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</si>
  <si>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</si>
  <si>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</si>
  <si>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</si>
  <si>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</si>
  <si>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</si>
  <si>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</si>
  <si>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</si>
  <si>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</si>
  <si>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</si>
  <si>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</si>
  <si>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</si>
  <si>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</si>
  <si>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</si>
  <si>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</si>
  <si>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</si>
  <si>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</si>
  <si>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</si>
  <si>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</si>
  <si>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</si>
  <si>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</si>
  <si>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</si>
  <si>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</si>
  <si>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</si>
  <si>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</si>
  <si>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</si>
  <si>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</si>
  <si>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</si>
  <si>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</si>
  <si>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</si>
  <si>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</si>
  <si>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</si>
  <si>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</si>
  <si>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</si>
  <si>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</si>
  <si>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</si>
  <si>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</si>
  <si>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</si>
  <si>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</si>
  <si>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</si>
  <si>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</si>
  <si>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</si>
  <si>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</si>
  <si>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</si>
  <si>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</si>
  <si>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</si>
  <si>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</si>
  <si>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</si>
  <si>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</si>
  <si>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</si>
  <si>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</si>
  <si>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</si>
  <si>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</si>
  <si>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</si>
  <si>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</si>
  <si>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</si>
  <si>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</si>
  <si>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</si>
  <si>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</si>
  <si>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</si>
  <si>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</si>
  <si>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</si>
  <si>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</si>
  <si>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</si>
  <si>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</si>
  <si>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</si>
  <si>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</si>
  <si>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</si>
  <si>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</si>
  <si>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</si>
  <si>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</si>
  <si>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</si>
  <si>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</si>
  <si>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</si>
  <si>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</si>
  <si>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</si>
  <si>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</si>
  <si>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</si>
  <si>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</si>
  <si>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</si>
  <si>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</si>
  <si>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</si>
  <si>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</si>
  <si>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</si>
  <si>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</si>
  <si>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</si>
  <si>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</si>
  <si>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</si>
  <si>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</si>
  <si>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</si>
  <si>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</si>
  <si>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</si>
  <si>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</si>
  <si>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</si>
  <si>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</si>
  <si>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</si>
  <si>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</si>
  <si>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</si>
  <si>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</si>
  <si>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</si>
  <si>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</si>
  <si>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</si>
  <si>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</si>
  <si>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</si>
  <si>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</si>
  <si>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</si>
  <si>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</si>
  <si>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</si>
  <si>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</si>
  <si>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</si>
  <si>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</si>
  <si>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</si>
  <si>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</si>
  <si>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</si>
  <si>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</si>
  <si>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</si>
  <si>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</si>
  <si>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</si>
  <si>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</si>
  <si>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</si>
  <si>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</si>
  <si>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</si>
  <si>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</si>
  <si>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</si>
  <si>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</si>
  <si>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</si>
  <si>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</si>
  <si>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</si>
  <si>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</si>
  <si>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</si>
  <si>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</si>
  <si>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</si>
  <si>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</si>
  <si>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</si>
  <si>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</si>
  <si>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</si>
  <si>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</si>
  <si>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</si>
  <si>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</si>
  <si>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</si>
  <si>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</si>
  <si>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</si>
  <si>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</si>
  <si>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</si>
  <si>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</si>
  <si>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</si>
  <si>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</si>
  <si>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</si>
  <si>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</si>
  <si>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</si>
  <si>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</si>
  <si>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</si>
  <si>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</si>
  <si>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</si>
  <si>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</si>
  <si>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</si>
  <si>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</si>
  <si>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</si>
  <si>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</si>
  <si>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</si>
  <si>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</si>
  <si>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</si>
  <si>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</si>
  <si>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</si>
  <si>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</si>
  <si>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</si>
  <si>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</si>
  <si>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</si>
  <si>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</si>
  <si>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</si>
  <si>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</si>
  <si>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</si>
  <si>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</si>
  <si>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</si>
  <si>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</si>
  <si>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</si>
  <si>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</si>
  <si>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</si>
  <si>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</si>
  <si>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</si>
  <si>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</si>
  <si>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</si>
  <si>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</si>
  <si>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</si>
  <si>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</si>
  <si>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</si>
  <si>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</si>
  <si>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</si>
  <si>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</si>
  <si>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</si>
  <si>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</si>
  <si>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</si>
  <si>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</si>
  <si>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</si>
  <si>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</si>
  <si>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</si>
  <si>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</si>
  <si>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</si>
  <si>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</si>
  <si>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</si>
  <si>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</si>
  <si>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</si>
  <si>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</si>
  <si>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</si>
  <si>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</si>
  <si>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</si>
  <si>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</si>
  <si>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</si>
  <si>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</si>
  <si>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</si>
  <si>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</si>
  <si>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</si>
  <si>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</si>
  <si>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</si>
  <si>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</si>
  <si>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</si>
  <si>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</si>
  <si>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</si>
  <si>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</si>
  <si>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</si>
  <si>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</si>
  <si>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</si>
  <si>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</si>
  <si>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</si>
  <si>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</si>
  <si>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</si>
  <si>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</si>
  <si>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</si>
  <si>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</si>
  <si>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</si>
  <si>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</si>
  <si>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</si>
  <si>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</si>
  <si>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</si>
  <si>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</si>
  <si>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</si>
  <si>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</si>
  <si>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</si>
  <si>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</si>
  <si>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</si>
  <si>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</si>
  <si>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</si>
  <si>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</si>
  <si>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</si>
  <si>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</si>
  <si>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</si>
  <si>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</si>
  <si>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</si>
  <si>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</si>
  <si>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</si>
  <si>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</si>
  <si>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</si>
  <si>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</si>
  <si>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</si>
  <si>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</si>
  <si>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</si>
  <si>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</si>
  <si>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</si>
  <si>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</si>
  <si>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</si>
  <si>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</si>
  <si>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</si>
  <si>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</si>
  <si>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</si>
  <si>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</si>
  <si>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</si>
  <si>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</si>
  <si>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</si>
  <si>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</si>
  <si>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</si>
  <si>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</si>
  <si>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</si>
  <si>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</si>
  <si>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</si>
  <si>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</si>
  <si>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</si>
  <si>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</si>
  <si>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</si>
  <si>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</si>
  <si>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</si>
  <si>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</si>
  <si>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</si>
  <si>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</si>
  <si>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</si>
  <si>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</si>
  <si>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</si>
  <si>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</si>
  <si>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</si>
  <si>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</si>
  <si>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</si>
  <si>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</si>
  <si>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</si>
  <si>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</si>
  <si>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</si>
  <si>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</si>
  <si>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</si>
  <si>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</si>
  <si>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</si>
  <si>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</si>
  <si>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</si>
  <si>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</si>
  <si>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</si>
  <si>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</si>
  <si>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</si>
  <si>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</si>
  <si>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</si>
  <si>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</si>
  <si>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</si>
  <si>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</si>
  <si>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</si>
  <si>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</si>
  <si>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</si>
  <si>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</si>
  <si>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</si>
  <si>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</si>
  <si>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</si>
  <si>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</si>
  <si>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</si>
  <si>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</si>
  <si>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</si>
  <si>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</si>
  <si>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</si>
  <si>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</si>
  <si>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</si>
  <si>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</si>
  <si>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</si>
  <si>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</si>
  <si>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</si>
  <si>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</si>
  <si>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</si>
  <si>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</si>
  <si>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</si>
  <si>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</si>
  <si>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</si>
  <si>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</si>
  <si>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</si>
  <si>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</si>
  <si>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</si>
  <si>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</si>
  <si>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</si>
  <si>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</si>
  <si>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</si>
  <si>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</si>
  <si>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</si>
  <si>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</si>
  <si>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</si>
  <si>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</si>
  <si>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</si>
  <si>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</si>
  <si>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</si>
  <si>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</si>
  <si>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</si>
  <si>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</si>
  <si>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</si>
  <si>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</si>
  <si>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</si>
  <si>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</si>
  <si>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</si>
  <si>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</si>
  <si>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</si>
  <si>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</si>
  <si>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</si>
  <si>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</si>
  <si>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</si>
  <si>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</si>
  <si>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</si>
  <si>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</si>
  <si>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</si>
  <si>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</si>
  <si>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</si>
  <si>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</si>
  <si>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</si>
  <si>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</si>
  <si>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</si>
  <si>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</si>
  <si>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</si>
  <si>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</si>
  <si>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</si>
  <si>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</si>
  <si>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</si>
  <si>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</si>
  <si>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</si>
  <si>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</si>
  <si>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</si>
  <si>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</si>
  <si>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</si>
  <si>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</si>
  <si>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</si>
  <si>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</si>
  <si>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</si>
  <si>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</si>
  <si>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</si>
  <si>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</si>
  <si>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</si>
  <si>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</si>
  <si>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</si>
  <si>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</si>
  <si>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</si>
  <si>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</si>
  <si>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</si>
  <si>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</si>
  <si>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</si>
  <si>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</si>
  <si>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</si>
  <si>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</si>
  <si>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</si>
  <si>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</si>
  <si>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</si>
  <si>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</si>
  <si>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</si>
  <si>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</si>
  <si>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</si>
  <si>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</si>
  <si>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</si>
  <si>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</si>
  <si>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</si>
  <si>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</si>
  <si>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</si>
  <si>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</si>
  <si>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</si>
  <si>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</si>
  <si>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</si>
  <si>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</si>
  <si>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</si>
  <si>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</si>
  <si>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</si>
  <si>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</si>
  <si>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</si>
  <si>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</si>
  <si>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</si>
  <si>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</si>
  <si>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</si>
  <si>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</si>
  <si>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</si>
  <si>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</si>
  <si>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</si>
  <si>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</si>
  <si>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</si>
  <si>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</si>
  <si>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</si>
  <si>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</si>
  <si>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</si>
  <si>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</si>
  <si>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</si>
  <si>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</si>
  <si>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</si>
  <si>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</si>
  <si>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</si>
  <si>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</si>
  <si>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</si>
  <si>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</si>
  <si>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</si>
  <si>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</si>
  <si>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</si>
  <si>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</si>
  <si>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</si>
  <si>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</si>
  <si>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</si>
  <si>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</si>
  <si>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</si>
  <si>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</si>
  <si>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</si>
  <si>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</si>
  <si>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</si>
  <si>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</si>
  <si>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</si>
  <si>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</si>
  <si>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</si>
  <si>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</si>
  <si>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</si>
  <si>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</si>
  <si>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</si>
  <si>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</si>
  <si>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</si>
  <si>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</si>
  <si>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</si>
  <si>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</si>
  <si>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</si>
  <si>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</si>
  <si>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</si>
  <si>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</si>
  <si>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</si>
  <si>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</si>
  <si>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</si>
  <si>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</si>
  <si>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</si>
  <si>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</si>
  <si>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</si>
  <si>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</si>
  <si>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</si>
  <si>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</si>
  <si>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</si>
  <si>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</si>
  <si>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</si>
  <si>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</si>
  <si>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</si>
  <si>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</si>
  <si>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</si>
  <si>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</si>
  <si>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</si>
  <si>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</si>
  <si>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</si>
  <si>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</si>
  <si>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</si>
  <si>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</si>
  <si>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</si>
  <si>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</si>
  <si>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</si>
  <si>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</si>
  <si>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</si>
  <si>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</si>
  <si>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</si>
  <si>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</si>
  <si>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</si>
  <si>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</si>
  <si>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</si>
  <si>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</si>
  <si>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</si>
  <si>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</si>
  <si>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</si>
  <si>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</si>
  <si>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</si>
  <si>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</si>
  <si>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</si>
  <si>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</si>
  <si>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</si>
  <si>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</si>
  <si>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</si>
  <si>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</si>
  <si>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</si>
  <si>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</si>
  <si>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</si>
  <si>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</si>
  <si>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</si>
  <si>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</si>
  <si>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</si>
  <si>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</si>
  <si>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</si>
  <si>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</si>
  <si>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</si>
  <si>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</si>
  <si>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</si>
  <si>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</si>
  <si>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</si>
  <si>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</si>
  <si>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</si>
  <si>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</si>
  <si>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</si>
  <si>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</si>
  <si>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</si>
  <si>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</si>
  <si>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</si>
  <si>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</si>
  <si>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</si>
  <si>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</si>
  <si>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</si>
  <si>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</si>
  <si>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</si>
  <si>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</si>
  <si>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</si>
  <si>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</si>
  <si>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</si>
  <si>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</si>
  <si>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</si>
  <si>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</si>
  <si>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</si>
  <si>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</si>
  <si>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</si>
  <si>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</si>
  <si>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</si>
  <si>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</si>
  <si>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</si>
  <si>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</si>
  <si>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</si>
  <si>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</si>
  <si>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</si>
  <si>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</si>
  <si>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</si>
  <si>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</si>
  <si>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</si>
  <si>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</si>
  <si>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</si>
  <si>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</si>
  <si>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</si>
  <si>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</si>
  <si>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</si>
  <si>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</si>
  <si>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</si>
  <si>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</si>
  <si>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</si>
  <si>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</si>
  <si>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</si>
  <si>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</si>
  <si>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</si>
  <si>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</si>
  <si>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</si>
  <si>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</si>
  <si>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</si>
  <si>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</si>
  <si>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</si>
  <si>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</si>
  <si>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</si>
  <si>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</si>
  <si>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</si>
  <si>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</si>
  <si>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</si>
  <si>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</si>
  <si>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</si>
  <si>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</si>
  <si>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</si>
  <si>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</si>
  <si>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</si>
  <si>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</si>
  <si>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</si>
  <si>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</si>
  <si>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</si>
  <si>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</si>
  <si>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</si>
  <si>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</si>
  <si>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</si>
  <si>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</si>
  <si>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</si>
  <si>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</si>
  <si>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</si>
  <si>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</si>
  <si>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</si>
  <si>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</si>
  <si>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</si>
  <si>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</si>
  <si>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</si>
  <si>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</si>
  <si>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</si>
  <si>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</si>
  <si>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</si>
  <si>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</si>
  <si>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</si>
  <si>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</si>
  <si>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</si>
  <si>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</si>
  <si>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</si>
  <si>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</si>
  <si>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</si>
  <si>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</si>
  <si>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</si>
  <si>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</si>
  <si>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</si>
  <si>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</si>
  <si>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</si>
  <si>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</si>
  <si>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</si>
  <si>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</si>
  <si>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</si>
  <si>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</si>
  <si>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</si>
  <si>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</si>
  <si>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</si>
  <si>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</si>
  <si>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</si>
  <si>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</si>
  <si>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</si>
  <si>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</si>
  <si>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</si>
  <si>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</si>
  <si>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</si>
  <si>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</si>
  <si>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</si>
  <si>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</si>
  <si>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</si>
  <si>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</si>
  <si>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</si>
  <si>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</si>
  <si>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</si>
  <si>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</si>
  <si>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</si>
  <si>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</si>
  <si>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</si>
  <si>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</si>
  <si>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</si>
  <si>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</si>
  <si>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</si>
  <si>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</si>
  <si>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</si>
  <si>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</si>
  <si>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</si>
  <si>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</si>
  <si>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</si>
  <si>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</si>
  <si>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</si>
  <si>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</si>
  <si>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</si>
  <si>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</si>
  <si>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</si>
  <si>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</si>
  <si>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</si>
  <si>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</si>
  <si>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</si>
  <si>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</si>
  <si>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</si>
  <si>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</si>
  <si>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</si>
  <si>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</si>
  <si>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</si>
  <si>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</si>
  <si>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</si>
  <si>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</si>
  <si>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</si>
  <si>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</si>
  <si>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</si>
  <si>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</si>
  <si>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</si>
  <si>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</si>
  <si>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</si>
  <si>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</si>
  <si>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</si>
  <si>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</si>
  <si>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</si>
  <si>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</si>
  <si>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</si>
  <si>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</si>
  <si>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</si>
  <si>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</si>
  <si>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</si>
  <si>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</si>
  <si>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</si>
  <si>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</si>
  <si>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</si>
  <si>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</si>
  <si>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</si>
  <si>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</si>
  <si>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</si>
  <si>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</si>
  <si>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</si>
  <si>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</si>
  <si>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</si>
  <si>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</si>
  <si>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</si>
  <si>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</si>
  <si>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</si>
  <si>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</si>
  <si>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</si>
  <si>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</si>
  <si>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</si>
  <si>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</si>
  <si>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</si>
  <si>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</si>
  <si>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</si>
  <si>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</si>
  <si>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</si>
  <si>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</si>
  <si>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</si>
  <si>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</si>
  <si>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</si>
  <si>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</si>
  <si>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</si>
  <si>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</si>
  <si>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</si>
  <si>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</si>
  <si>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</si>
  <si>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</si>
  <si>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</si>
  <si>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</si>
  <si>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</si>
  <si>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</si>
  <si>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</si>
  <si>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</si>
  <si>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</si>
  <si>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</si>
  <si>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</si>
  <si>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</si>
  <si>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</si>
  <si>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</si>
  <si>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</si>
  <si>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</si>
  <si>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</si>
  <si>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</si>
  <si>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</si>
  <si>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</si>
  <si>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</si>
  <si>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</si>
  <si>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</si>
  <si>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</si>
  <si>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</si>
  <si>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</si>
  <si>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</si>
  <si>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</si>
  <si>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</si>
  <si>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</si>
  <si>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</si>
  <si>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</si>
  <si>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</si>
  <si>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</si>
  <si>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</si>
  <si>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</si>
  <si>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</si>
  <si>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</si>
  <si>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</si>
  <si>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</si>
  <si>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</si>
  <si>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</si>
  <si>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</si>
  <si>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</si>
  <si>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</si>
  <si>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</si>
  <si>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</si>
  <si>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</si>
  <si>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</si>
  <si>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</si>
  <si>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</si>
  <si>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</si>
  <si>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</si>
  <si>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</si>
  <si>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</si>
  <si>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</si>
  <si>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</si>
  <si>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</si>
  <si>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</si>
  <si>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</si>
  <si>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</si>
  <si>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</si>
  <si>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</si>
  <si>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</si>
  <si>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</si>
  <si>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</si>
  <si>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</si>
  <si>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</si>
  <si>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</si>
  <si>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</si>
  <si>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</si>
  <si>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</si>
  <si>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</si>
  <si>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</si>
  <si>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</si>
  <si>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</si>
  <si>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</si>
  <si>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</si>
  <si>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</si>
  <si>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</si>
  <si>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</si>
  <si>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</si>
  <si>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</si>
  <si>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</si>
  <si>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</si>
  <si>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</si>
  <si>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</si>
  <si>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</si>
  <si>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</si>
  <si>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</si>
  <si>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</si>
  <si>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</si>
  <si>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</si>
  <si>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</si>
  <si>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</si>
  <si>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</si>
  <si>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</si>
  <si>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</si>
  <si>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</si>
  <si>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</si>
  <si>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</si>
  <si>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</si>
  <si>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</si>
  <si>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</si>
  <si>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</si>
  <si>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</si>
  <si>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</si>
  <si>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</si>
  <si>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</si>
  <si>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</si>
  <si>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</si>
  <si>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</si>
  <si>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</si>
  <si>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</si>
  <si>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</si>
  <si>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</si>
  <si>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</si>
  <si>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</si>
  <si>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</si>
  <si>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</si>
  <si>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</si>
  <si>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</si>
  <si>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</si>
  <si>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</si>
  <si>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</si>
  <si>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</si>
  <si>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</si>
  <si>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</si>
  <si>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</si>
  <si>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</si>
  <si>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</si>
  <si>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</si>
  <si>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</si>
  <si>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</si>
  <si>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</si>
  <si>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</si>
  <si>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</si>
  <si>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</si>
  <si>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</si>
  <si>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</si>
  <si>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</si>
  <si>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</si>
  <si>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</si>
  <si>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</si>
  <si>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</si>
  <si>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</si>
  <si>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</si>
  <si>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</si>
  <si>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</si>
  <si>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</si>
  <si>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</si>
  <si>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</si>
  <si>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</si>
  <si>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</si>
  <si>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</si>
  <si>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</si>
  <si>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</si>
  <si>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</si>
  <si>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</si>
  <si>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</si>
  <si>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</si>
  <si>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</si>
  <si>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</si>
  <si>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</si>
  <si>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</si>
  <si>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</si>
  <si>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</si>
  <si>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</si>
  <si>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</si>
  <si>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</si>
  <si>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</si>
  <si>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</si>
  <si>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</si>
  <si>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</si>
  <si>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</si>
  <si>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</si>
  <si>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</si>
  <si>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</si>
  <si>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</si>
  <si>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</si>
  <si>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</si>
  <si>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</si>
  <si>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</si>
  <si>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</si>
  <si>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</si>
  <si>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</si>
  <si>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</si>
  <si>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</si>
  <si>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</si>
  <si>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</si>
  <si>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</si>
  <si>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</si>
  <si>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</si>
  <si>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</si>
  <si>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</si>
  <si>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</si>
  <si>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</si>
  <si>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</si>
  <si>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</si>
  <si>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</si>
  <si>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</si>
  <si>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</si>
  <si>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</si>
  <si>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</si>
  <si>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</si>
  <si>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</si>
  <si>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</si>
  <si>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</si>
  <si>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</si>
  <si>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</si>
  <si>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</si>
  <si>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</si>
  <si>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</si>
  <si>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</si>
  <si>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</si>
  <si>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</si>
  <si>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</si>
  <si>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</si>
  <si>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</si>
  <si>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</si>
  <si>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</si>
  <si>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</si>
  <si>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</si>
  <si>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</si>
  <si>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</si>
  <si>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</si>
  <si>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</si>
  <si>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</si>
  <si>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</si>
  <si>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</si>
  <si>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</si>
  <si>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</si>
  <si>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</si>
  <si>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</si>
  <si>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</si>
  <si>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</si>
  <si>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</si>
  <si>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</si>
  <si>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</si>
  <si>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</si>
  <si>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</si>
  <si>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</si>
  <si>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</si>
  <si>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</si>
  <si>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</si>
  <si>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</si>
  <si>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</si>
  <si>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</si>
  <si>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</si>
  <si>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</si>
  <si>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</si>
  <si>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</si>
  <si>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</si>
  <si>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</si>
  <si>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</si>
  <si>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</si>
  <si>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</si>
  <si>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</si>
  <si>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</si>
  <si>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</si>
  <si>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</si>
  <si>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</si>
  <si>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</si>
  <si>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</si>
  <si>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</si>
  <si>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</si>
  <si>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</si>
  <si>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</si>
  <si>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</si>
  <si>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</si>
  <si>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</si>
  <si>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</si>
  <si>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</si>
  <si>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</si>
  <si>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</si>
  <si>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</si>
  <si>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</si>
  <si>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</si>
  <si>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</si>
  <si>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</si>
  <si>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</si>
  <si>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</si>
  <si>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</si>
  <si>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</si>
  <si>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</si>
  <si>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</si>
  <si>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</si>
  <si>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</si>
  <si>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</si>
  <si>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</si>
  <si>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</si>
  <si>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</si>
  <si>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</si>
  <si>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</si>
  <si>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</si>
  <si>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</si>
  <si>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</si>
  <si>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</si>
  <si>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</si>
  <si>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</si>
  <si>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</si>
  <si>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</si>
  <si>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</si>
  <si>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</si>
  <si>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</si>
  <si>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</si>
  <si>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</si>
  <si>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</si>
  <si>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</si>
  <si>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</si>
  <si>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</si>
  <si>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</si>
  <si>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</si>
  <si>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</si>
  <si>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</si>
  <si>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</si>
  <si>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</si>
  <si>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</si>
  <si>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</si>
  <si>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</si>
  <si>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</si>
  <si>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</si>
  <si>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</si>
  <si>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</si>
  <si>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</si>
  <si>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</si>
  <si>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</si>
  <si>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</si>
  <si>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</si>
  <si>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</si>
  <si>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</si>
  <si>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</si>
  <si>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</si>
  <si>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</si>
  <si>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</si>
  <si>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</si>
  <si>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</si>
  <si>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</si>
  <si>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</si>
  <si>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</si>
  <si>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</si>
  <si>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</si>
  <si>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</si>
  <si>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</si>
  <si>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</si>
  <si>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</si>
  <si>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</si>
  <si>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</si>
  <si>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</si>
  <si>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</si>
  <si>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</si>
  <si>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</si>
  <si>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</si>
  <si>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</si>
  <si>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</si>
  <si>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</si>
  <si>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</si>
  <si>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</si>
  <si>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</si>
  <si>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</si>
  <si>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</si>
  <si>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</si>
  <si>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</si>
  <si>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</si>
  <si>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</si>
  <si>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</si>
  <si>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</si>
  <si>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</si>
  <si>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</si>
  <si>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</si>
  <si>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</si>
  <si>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</si>
  <si>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</si>
  <si>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</si>
  <si>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</si>
  <si>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</si>
  <si>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</si>
  <si>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</si>
  <si>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</si>
  <si>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</si>
  <si>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</si>
  <si>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</si>
  <si>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</si>
  <si>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</si>
  <si>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</si>
  <si>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</si>
  <si>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</si>
  <si>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</si>
  <si>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</si>
  <si>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</si>
  <si>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</si>
  <si>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</si>
  <si>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</si>
  <si>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</si>
  <si>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</si>
  <si>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</si>
  <si>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</si>
  <si>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</si>
  <si>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</si>
  <si>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</si>
  <si>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</si>
  <si>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</si>
  <si>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</si>
  <si>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</si>
  <si>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</si>
  <si>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</si>
  <si>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</si>
  <si>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</si>
  <si>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</si>
  <si>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</si>
  <si>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</si>
  <si>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</si>
  <si>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</si>
  <si>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</si>
  <si>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</si>
  <si>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</si>
  <si>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</si>
  <si>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</si>
  <si>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</si>
  <si>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</si>
  <si>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</si>
  <si>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</si>
  <si>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</si>
  <si>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</si>
  <si>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</si>
  <si>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</si>
  <si>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</si>
  <si>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</si>
  <si>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</si>
  <si>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</si>
  <si>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</si>
  <si>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</si>
  <si>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</si>
  <si>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</si>
  <si>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</si>
  <si>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</si>
  <si>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</si>
  <si>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</si>
  <si>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</si>
  <si>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</si>
  <si>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</si>
  <si>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</si>
  <si>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</si>
  <si>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</si>
  <si>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</si>
  <si>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</si>
  <si>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</si>
  <si>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</si>
  <si>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</si>
  <si>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</si>
  <si>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</si>
  <si>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</si>
  <si>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</si>
  <si>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</si>
  <si>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</si>
  <si>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</si>
  <si>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</si>
  <si>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</si>
  <si>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</si>
  <si>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</si>
  <si>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</si>
  <si>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</si>
  <si>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</si>
  <si>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</si>
  <si>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</si>
  <si>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</si>
  <si>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</si>
  <si>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</si>
  <si>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</si>
  <si>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</si>
  <si>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</si>
  <si>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</si>
  <si>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</si>
  <si>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</si>
  <si>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</si>
  <si>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</si>
  <si>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</si>
  <si>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</si>
  <si>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</si>
  <si>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</si>
  <si>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</si>
  <si>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</si>
  <si>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</si>
  <si>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</si>
  <si>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</si>
  <si>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</si>
  <si>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</si>
  <si>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</si>
  <si>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</si>
  <si>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</si>
  <si>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</si>
  <si>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</si>
  <si>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</si>
  <si>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</si>
  <si>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</si>
  <si>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</si>
  <si>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</si>
  <si>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</si>
  <si>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</si>
  <si>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</si>
  <si>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</si>
  <si>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</si>
  <si>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</si>
  <si>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</si>
  <si>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</si>
  <si>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</si>
  <si>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</si>
  <si>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</si>
  <si>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</si>
  <si>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</si>
  <si>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</si>
  <si>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</si>
  <si>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</si>
  <si>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</si>
  <si>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</si>
  <si>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</si>
  <si>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</si>
  <si>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</si>
  <si>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</si>
  <si>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</si>
  <si>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</si>
  <si>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</si>
  <si>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</si>
  <si>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</si>
  <si>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</si>
  <si>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</si>
  <si>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</si>
  <si>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</si>
  <si>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</si>
  <si>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</si>
  <si>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</si>
  <si>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</si>
  <si>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</si>
  <si>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</si>
  <si>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</si>
  <si>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</si>
  <si>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</si>
  <si>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</si>
  <si>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</si>
  <si>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</si>
  <si>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</si>
  <si>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</si>
  <si>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</si>
  <si>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</si>
  <si>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</si>
  <si>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</si>
  <si>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</si>
  <si>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</si>
  <si>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</si>
  <si>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</si>
  <si>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</si>
  <si>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</si>
  <si>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</si>
  <si>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</si>
  <si>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</si>
  <si>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</si>
  <si>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</si>
  <si>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</si>
  <si>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</si>
  <si>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</si>
  <si>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</si>
  <si>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</si>
  <si>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</si>
  <si>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</si>
  <si>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</si>
  <si>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</si>
  <si>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</si>
  <si>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</si>
  <si>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</si>
  <si>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</si>
  <si>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</si>
  <si>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</si>
  <si>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</si>
  <si>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</si>
  <si>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</si>
  <si>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</si>
  <si>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</si>
  <si>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</si>
  <si>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</si>
  <si>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</si>
  <si>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</si>
  <si>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</si>
  <si>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</si>
  <si>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</si>
  <si>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</si>
  <si>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</si>
  <si>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</si>
  <si>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</si>
  <si>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</si>
  <si>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</si>
  <si>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</si>
  <si>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</si>
  <si>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</si>
  <si>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</si>
  <si>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</si>
  <si>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</si>
  <si>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</si>
  <si>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</si>
  <si>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</si>
  <si>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</si>
  <si>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</si>
  <si>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</si>
  <si>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</si>
  <si>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</si>
  <si>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</si>
  <si>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</si>
  <si>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</si>
  <si>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Column Labels</t>
  </si>
  <si>
    <t>Grand Total</t>
  </si>
  <si>
    <t>Row Labels</t>
  </si>
  <si>
    <t>Category</t>
  </si>
  <si>
    <t>Count of outcomes</t>
  </si>
  <si>
    <t>Date Created Conversion</t>
  </si>
  <si>
    <t>Date Ended Convertion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</si>
  <si>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</si>
  <si>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</si>
  <si>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</si>
  <si>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</si>
  <si>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</si>
  <si>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</si>
  <si>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</si>
  <si>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</si>
  <si>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</si>
  <si>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</si>
  <si>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</si>
  <si>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</si>
  <si>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</si>
  <si>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</si>
  <si>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</si>
  <si>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Goal</t>
  </si>
  <si>
    <t>Pledge</t>
  </si>
  <si>
    <t>Bakers</t>
  </si>
  <si>
    <t>Successful</t>
  </si>
  <si>
    <t>Failed</t>
  </si>
  <si>
    <t>Mean Gaol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</si>
  <si>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</si>
  <si>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</si>
  <si>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</si>
  <si>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</si>
  <si>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</si>
  <si>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</si>
  <si>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</si>
  <si>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 Deviation of Pledged</t>
  </si>
  <si>
    <t>Upper Quartile of Pledged</t>
  </si>
  <si>
    <t>Lower Quartile of Pledged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</si>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</sst>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9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E-4EA5-8D2D-03B1B0ECA5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E-4EA5-8D2D-03B1B0ECA5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4E-4EA5-8D2D-03B1B0ECA5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4E-4EA5-8D2D-03B1B0ECA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6244944"/>
        <c:axId val="1156245360"/>
      </c:barChart>
      <c:catAx>
        <c:axId val="115624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245360"/>
        <c:crosses val="autoZero"/>
        <c:auto val="1"/>
        <c:lblAlgn val="ctr"/>
        <c:lblOffset val="100"/>
        <c:noMultiLvlLbl val="0"/>
      </c:catAx>
      <c:valAx>
        <c:axId val="115624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24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B-44C3-B6C5-85BB4FA6AC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CB-44C3-B6C5-85BB4FA6AC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CB-44C3-B6C5-85BB4FA6A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3370656"/>
        <c:axId val="1403374816"/>
      </c:barChart>
      <c:catAx>
        <c:axId val="140337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374816"/>
        <c:crosses val="autoZero"/>
        <c:auto val="1"/>
        <c:lblAlgn val="ctr"/>
        <c:lblOffset val="100"/>
        <c:noMultiLvlLbl val="0"/>
      </c:catAx>
      <c:valAx>
        <c:axId val="140337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37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D-4EE9-AD76-CB8553289ED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D-4EE9-AD76-CB8553289ED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7D-4EE9-AD76-CB8553289ED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7D-4EE9-AD76-CB8553289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7377455"/>
        <c:axId val="1837378703"/>
      </c:lineChart>
      <c:catAx>
        <c:axId val="183737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78703"/>
        <c:crosses val="autoZero"/>
        <c:auto val="1"/>
        <c:lblAlgn val="ctr"/>
        <c:lblOffset val="100"/>
        <c:noMultiLvlLbl val="0"/>
      </c:catAx>
      <c:valAx>
        <c:axId val="183737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7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B005584-17C9-4F03-BA0A-DD08F434A28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EB2864-5256-4D15-9601-EC90EA3C38BF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4EBEC4-CA2D-4E97-9520-BCDDA00A1E73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0</xdr:row>
      <xdr:rowOff>0</xdr:rowOff>
    </xdr:from>
    <xdr:to>
      <xdr:col>13</xdr:col>
      <xdr:colOff>441960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05BCE-BEEC-4E3D-42AD-C843F1EDC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1</xdr:row>
      <xdr:rowOff>34290</xdr:rowOff>
    </xdr:from>
    <xdr:to>
      <xdr:col>18</xdr:col>
      <xdr:colOff>91440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E327C-D878-040C-A401-76A34B694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0</xdr:row>
      <xdr:rowOff>118110</xdr:rowOff>
    </xdr:from>
    <xdr:to>
      <xdr:col>15</xdr:col>
      <xdr:colOff>510540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A9213-1EDE-C0F2-8AA7-D3D9368F0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CC32580-2141-0AA6-D88F-715FB4B95BA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F5E21E1-5748-08DA-FEEF-F7A37CB8527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ermo Galguera" refreshedDate="44841.302374537037" createdVersion="8" refreshedVersion="8" minRefreshableVersion="3" recordCount="4114" xr:uid="{CB21D773-2A41-4997-932F-075238E68D5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ermo Galguera" refreshedDate="44841.439193865743" createdVersion="8" refreshedVersion="8" minRefreshableVersion="3" recordCount="4114" xr:uid="{1A786897-2EC4-4B0B-8D6A-440875D3D9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4FFD6-0C94-45D4-A6AC-94FB38DBAB2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DDE8B-9F69-4384-9EEC-89DBEC74DCC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75009-61A6-4510-B2CB-CF0927528A4D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21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8E9EC-C26F-49E3-8349-D03B6631715B}">
  <dimension ref="A1:F6"/>
  <sheetViews>
    <sheetView workbookViewId="0">
      <selection activeCell="L22" sqref="L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8364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A96FE-F2E5-4875-8651-95549358B60F}">
  <dimension ref="A1:E7"/>
  <sheetViews>
    <sheetView topLeftCell="A3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8224</v>
      </c>
    </row>
    <row r="2" spans="1:5" x14ac:dyDescent="0.3">
      <c r="A2" s="9" t="s">
        <v>8363</v>
      </c>
      <c r="B2" t="s">
        <v>8359</v>
      </c>
    </row>
    <row r="4" spans="1:5" x14ac:dyDescent="0.3">
      <c r="A4" s="9" t="s">
        <v>8364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2418E-D150-4644-886D-49784441EC45}">
  <dimension ref="A1:F19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8363</v>
      </c>
      <c r="B1" t="s">
        <v>8315</v>
      </c>
    </row>
    <row r="2" spans="1:6" x14ac:dyDescent="0.3">
      <c r="A2" s="9" t="s">
        <v>8379</v>
      </c>
      <c r="B2" t="s">
        <v>8359</v>
      </c>
    </row>
    <row r="3" spans="1:6" x14ac:dyDescent="0.3">
      <c r="A3" s="9" t="s">
        <v>8380</v>
      </c>
      <c r="B3" t="s">
        <v>8359</v>
      </c>
    </row>
    <row r="5" spans="1:6" x14ac:dyDescent="0.3">
      <c r="A5" s="9" t="s">
        <v>8364</v>
      </c>
      <c r="B5" s="9" t="s">
        <v>8360</v>
      </c>
    </row>
    <row r="6" spans="1:6" x14ac:dyDescent="0.3">
      <c r="A6" s="9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3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3">
      <c r="A8" s="13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3">
      <c r="A9" s="13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3">
      <c r="A10" s="13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3">
      <c r="A11" s="13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3">
      <c r="A12" s="13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3">
      <c r="A13" s="13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3">
      <c r="A14" s="13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3">
      <c r="A15" s="13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3">
      <c r="A16" s="13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3">
      <c r="A17" s="13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3">
      <c r="A18" s="13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3">
      <c r="A19" s="13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D681F-016F-4F92-9F74-B3AF7B49C6AA}">
  <dimension ref="A1:F6"/>
  <sheetViews>
    <sheetView workbookViewId="0">
      <selection activeCell="B3" sqref="B3"/>
    </sheetView>
  </sheetViews>
  <sheetFormatPr defaultRowHeight="14.4" x14ac:dyDescent="0.3"/>
  <cols>
    <col min="1" max="1" width="30.5546875" bestFit="1" customWidth="1"/>
    <col min="2" max="2" width="43.21875" customWidth="1"/>
    <col min="3" max="4" width="10.109375" bestFit="1" customWidth="1"/>
    <col min="5" max="5" width="15.6640625" bestFit="1" customWidth="1"/>
  </cols>
  <sheetData>
    <row r="1" spans="1:6" x14ac:dyDescent="0.3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ht="43.2" x14ac:dyDescent="0.3">
      <c r="A2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 s="8">
        <f>VLOOKUP(A2,Kickstarter!B:E,3,0)</f>
        <v>2000</v>
      </c>
      <c r="D2" s="8">
        <f>VLOOKUP(A2,Kickstarter!B:E,4,0)</f>
        <v>2020</v>
      </c>
      <c r="E2" s="8">
        <f>VLOOKUP(A2,Kickstarter!B:P,15,0)</f>
        <v>51.79</v>
      </c>
      <c r="F2">
        <f>VLOOKUP(A2,Kickstarter!B:L,11,0)</f>
        <v>39</v>
      </c>
    </row>
    <row r="3" spans="1:6" ht="43.2" x14ac:dyDescent="0.3">
      <c r="A3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 s="8">
        <f>VLOOKUP(A3,Kickstarter!B:E,3,0)</f>
        <v>2000</v>
      </c>
      <c r="D3" s="8">
        <f>VLOOKUP(A3,Kickstarter!B:E,4,0)</f>
        <v>2020</v>
      </c>
      <c r="E3" s="8">
        <f>VLOOKUP(A3,Kickstarter!B:P,15,0)</f>
        <v>36.07</v>
      </c>
      <c r="F3">
        <f>VLOOKUP(A3,Kickstarter!B:L,11,0)</f>
        <v>56</v>
      </c>
    </row>
    <row r="4" spans="1:6" ht="43.2" x14ac:dyDescent="0.3">
      <c r="A4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 s="8">
        <f>VLOOKUP(A4,Kickstarter!B:E,3,0)</f>
        <v>1500</v>
      </c>
      <c r="D4" s="8">
        <f>VLOOKUP(A4,Kickstarter!B:E,4,0)</f>
        <v>2576</v>
      </c>
      <c r="E4" s="8">
        <f>VLOOKUP(A4,Kickstarter!B:P,15,0)</f>
        <v>33.03</v>
      </c>
      <c r="F4">
        <f>VLOOKUP(A4,Kickstarter!B:L,11,0)</f>
        <v>78</v>
      </c>
    </row>
    <row r="5" spans="1:6" ht="43.2" x14ac:dyDescent="0.3">
      <c r="A5" t="s">
        <v>3329</v>
      </c>
      <c r="B5" s="3" t="str">
        <f>VLOOKUP(A5,Kickstarter!B:C,2,0)</f>
        <v>Jestia and Raedon is a brand new romantic comedy play going to the Edinburgh Fringe Festival this summer.</v>
      </c>
      <c r="C5" s="8">
        <f>VLOOKUP(A5,Kickstarter!B:E,3,0)</f>
        <v>1000</v>
      </c>
      <c r="D5" s="8">
        <f>VLOOKUP(A5,Kickstarter!B:E,4,0)</f>
        <v>1168</v>
      </c>
      <c r="E5" s="8">
        <f>VLOOKUP(A5,Kickstarter!B:P,15,0)</f>
        <v>44.92</v>
      </c>
      <c r="F5">
        <f>VLOOKUP(A5,Kickstarter!B:L,11,0)</f>
        <v>26</v>
      </c>
    </row>
    <row r="6" spans="1:6" ht="43.2" x14ac:dyDescent="0.3">
      <c r="A6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 s="8">
        <f>VLOOKUP(A6,Kickstarter!B:E,3,0)</f>
        <v>4000</v>
      </c>
      <c r="D6" s="8">
        <f>VLOOKUP(A6,Kickstarter!B:E,4,0)</f>
        <v>4137</v>
      </c>
      <c r="E6" s="8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D98-88A9-4946-A808-5D8987824C3B}">
  <dimension ref="A1:C16"/>
  <sheetViews>
    <sheetView zoomScale="89" workbookViewId="0">
      <selection activeCell="F2" sqref="F2"/>
    </sheetView>
  </sheetViews>
  <sheetFormatPr defaultRowHeight="14.4" x14ac:dyDescent="0.3"/>
  <cols>
    <col min="1" max="1" width="23.21875" bestFit="1" customWidth="1"/>
    <col min="2" max="2" width="10.109375" bestFit="1" customWidth="1"/>
    <col min="3" max="3" width="11.109375" bestFit="1" customWidth="1"/>
    <col min="6" max="6" width="14.664062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3">
      <c r="A3" t="s">
        <v>8388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3">
      <c r="A4" t="s">
        <v>8391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3">
      <c r="A5" t="s">
        <v>8392</v>
      </c>
      <c r="B5" s="14">
        <f>_xlfn.QUARTILE.EXC('Successful US Kickstarters'!D:D,3)</f>
        <v>5000</v>
      </c>
      <c r="C5" s="14">
        <f>_xlfn.QUARTILE.EXC('Failed US Kickstarters'!D:D,3)</f>
        <v>10000</v>
      </c>
    </row>
    <row r="6" spans="1:3" x14ac:dyDescent="0.3">
      <c r="A6" t="s">
        <v>8393</v>
      </c>
      <c r="B6" s="14">
        <f>_xlfn.QUARTILE.EXC('Successful US Kickstarters'!D:D,1)</f>
        <v>1500</v>
      </c>
      <c r="C6" s="14">
        <f>QUARTILE('Failed US Kickstarters'!D:D,1)</f>
        <v>2000</v>
      </c>
    </row>
    <row r="7" spans="1:3" x14ac:dyDescent="0.3">
      <c r="A7" t="s">
        <v>8394</v>
      </c>
      <c r="B7" s="14">
        <f>B5-B6</f>
        <v>3500</v>
      </c>
      <c r="C7" s="14">
        <f>C5-C6</f>
        <v>8000</v>
      </c>
    </row>
    <row r="8" spans="1:3" x14ac:dyDescent="0.3">
      <c r="B8" s="14"/>
      <c r="C8" s="14"/>
    </row>
    <row r="9" spans="1:3" x14ac:dyDescent="0.3">
      <c r="B9" s="14"/>
      <c r="C9" s="14"/>
    </row>
    <row r="10" spans="1:3" x14ac:dyDescent="0.3">
      <c r="B10" s="14"/>
      <c r="C10" s="14"/>
    </row>
    <row r="11" spans="1:3" x14ac:dyDescent="0.3">
      <c r="A11" t="s">
        <v>8389</v>
      </c>
      <c r="B11" s="14">
        <f>AVERAGE('Successful US Kickstarters'!E:E)</f>
        <v>5601.5458009708727</v>
      </c>
      <c r="C11" s="14">
        <f>AVERAGE('Failed US Kickstarters'!E:E)</f>
        <v>558.65484000000004</v>
      </c>
    </row>
    <row r="12" spans="1:3" x14ac:dyDescent="0.3">
      <c r="A12" t="s">
        <v>8390</v>
      </c>
      <c r="B12" s="14">
        <f>MEDIAN('Successful US Kickstarters'!E:E)</f>
        <v>3167.5</v>
      </c>
      <c r="C12" s="14">
        <f>MEDIAN('Failed US Kickstarters'!E:E)</f>
        <v>103</v>
      </c>
    </row>
    <row r="13" spans="1:3" x14ac:dyDescent="0.3">
      <c r="A13" t="s">
        <v>8395</v>
      </c>
      <c r="B13" s="14">
        <f>_xlfn.STDEV.P('Successful US Kickstarters'!E:E)</f>
        <v>8334.5731699164608</v>
      </c>
      <c r="C13" s="14">
        <f>_xlfn.STDEV.P('Failed US Kickstarters'!E:E)</f>
        <v>1330.5230280400915</v>
      </c>
    </row>
    <row r="14" spans="1:3" x14ac:dyDescent="0.3">
      <c r="A14" t="s">
        <v>8396</v>
      </c>
      <c r="B14" s="14">
        <f>_xlfn.QUARTILE.EXC('Successful US Kickstarters'!E:E,3)</f>
        <v>5699</v>
      </c>
      <c r="C14" s="14">
        <f>_xlfn.QUARTILE.EXC('Failed US Kickstarters'!E:E,3)</f>
        <v>501</v>
      </c>
    </row>
    <row r="15" spans="1:3" x14ac:dyDescent="0.3">
      <c r="A15" t="s">
        <v>8397</v>
      </c>
      <c r="B15" s="14">
        <f>_xlfn.QUARTILE.EXC('Successful US Kickstarters'!E:E,1)</f>
        <v>1716.5074999999999</v>
      </c>
      <c r="C15" s="14">
        <f>_xlfn.QUARTILE.EXC('Failed US Kickstarters'!E:E,1)</f>
        <v>9.25</v>
      </c>
    </row>
    <row r="16" spans="1:3" x14ac:dyDescent="0.3">
      <c r="A16" t="s">
        <v>8398</v>
      </c>
      <c r="B16" s="14">
        <f>B14-B15</f>
        <v>3982.4925000000003</v>
      </c>
      <c r="C16" s="14">
        <f>C14-C15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style="8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8363</v>
      </c>
      <c r="R1" s="1" t="s">
        <v>8358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8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8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8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8">
        <f t="shared" ref="P67:P130" si="5">IFERROR(ROUND(E67/L67,2),0)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8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8">
        <f t="shared" ref="P131:P194" si="9">IFERROR(ROUND(E131/L131,2),0)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8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8">
        <f t="shared" ref="P195:P258" si="13">IFERROR(ROUND(E195/L195,2),0)</f>
        <v>0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8">
        <f t="shared" ref="P259:P322" si="17">IFERROR(ROUND(E259/L259,2),0)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8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8">
        <f t="shared" ref="P323:P386" si="21">IFERROR(ROUND(E323/L323,2),0)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8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8">
        <f t="shared" ref="P387:P450" si="25">IFERROR(ROUND(E387/L387,2),0)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8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8">
        <f t="shared" ref="P451:P514" si="29">IFERROR(ROUND(E451/L451,2),0)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8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8">
        <f t="shared" ref="P515:P578" si="33">IFERROR(ROUND(E515/L515,2),0)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8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8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8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8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8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8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8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8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8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8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8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8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8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8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8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8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8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8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8">
        <f t="shared" ref="P579:P642" si="37">IFERROR(ROUND(E579/L579,2),0)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8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8">
        <f t="shared" ref="P643:P706" si="41">IFERROR(ROUND(E643/L643,2),0)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8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8">
        <f t="shared" ref="P707:P770" si="45">IFERROR(ROUND(E707/L707,2),0)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8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8">
        <f t="shared" ref="P771:P834" si="49">IFERROR(ROUND(E771/L771,2),0)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8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8">
        <f t="shared" ref="P835:P898" si="53">IFERROR(ROUND(E835/L835,2),0)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8">
        <f t="shared" ref="P899:P962" si="57">IFERROR(ROUND(E899/L899,2),0)</f>
        <v>0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8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8">
        <f t="shared" ref="P963:P1026" si="61">IFERROR(ROUND(E963/L963,2),0)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8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8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8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8">
        <f t="shared" ref="P1091:P1154" si="69">IFERROR(ROUND(E1091/L1091,2),0)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8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8">
        <f t="shared" ref="P1155:P1218" si="73">IFERROR(ROUND(E1155/L1155,2),0)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8">
        <f t="shared" ref="P1219:P1282" si="77">IFERROR(ROUND(E1219/L1219,2),0)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8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8">
        <f t="shared" ref="P1283:P1346" si="81">IFERROR(ROUND(E1283/L1283,2),0)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8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8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8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8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8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8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8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8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8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8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8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8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8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8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8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8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8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8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8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8">
        <f t="shared" ref="P1347:P1410" si="85">IFERROR(ROUND(E1347/L1347,2),0)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8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8">
        <f t="shared" ref="P1411:P1474" si="89">IFERROR(ROUND(E1411/L1411,2),0)</f>
        <v>0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8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8">
        <f t="shared" ref="P1475:P1538" si="93">IFERROR(ROUND(E1475/L1475,2),0)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8">
        <f t="shared" ref="P1539:P1602" si="97">IFERROR(ROUND(E1539/L1539,2),0)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8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8">
        <f t="shared" ref="P1603:P1666" si="101">IFERROR(ROUND(E1603/L1603,2),0)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8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8">
        <f t="shared" ref="P1667:P1730" si="105">IFERROR(ROUND(E1667/L1667,2),0)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8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8">
        <f t="shared" ref="P1731:P1794" si="109">IFERROR(ROUND(E1731/L1731,2),0)</f>
        <v>0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8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8">
        <f t="shared" ref="P1795:P1858" si="113">IFERROR(ROUND(E1795/L1795,2),0)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8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8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8">
        <f t="shared" ref="P1923:P1986" si="121">IFERROR(ROUND(E1923/L1923,2),0)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8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8">
        <f t="shared" ref="P1987:P2050" si="125">IFERROR(ROUND(E1987/L1987,2),0)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8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8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8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8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8">
        <f t="shared" ref="P2179:P2242" si="137">IFERROR(ROUND(E2179/L2179,2),0)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8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8">
        <f t="shared" ref="P2243:P2306" si="141">IFERROR(ROUND(E2243/L2243,2),0)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8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8">
        <f t="shared" ref="P2307:P2370" si="145">IFERROR(ROUND(E2307/L2307,2),0)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8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8">
        <f t="shared" ref="P2371:P2434" si="149">IFERROR(ROUND(E2371/L2371,2),0)</f>
        <v>0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8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8">
        <f t="shared" ref="P2435:P2498" si="153">IFERROR(ROUND(E2435/L2435,2),0)</f>
        <v>0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8">
        <f t="shared" ref="P2499:P2562" si="157">IFERROR(ROUND(E2499/L2499,2),0)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8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8">
        <f t="shared" ref="P2563:P2626" si="161">IFERROR(ROUND(E2563/L2563,2),0)</f>
        <v>0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8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8">
        <f t="shared" ref="P2627:P2690" si="165">IFERROR(ROUND(E2627/L2627,2),0)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8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8">
        <f t="shared" ref="P2691:P2754" si="169">IFERROR(ROUND(E2691/L2691,2),0)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8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8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8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8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8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8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8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8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8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8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8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8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8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8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8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8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8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8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8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8">
        <f t="shared" ref="P2755:P2818" si="173">IFERROR(ROUND(E2755/L2755,2),0)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8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8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8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8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8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8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8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8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8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8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8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8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8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8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8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8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8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8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8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8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8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8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8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8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8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8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8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8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8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8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8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8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8">
        <f t="shared" ref="P2819:P2882" si="177">IFERROR(ROUND(E2819/L2819,2),0)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8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8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8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8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8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8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8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8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8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8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8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8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8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8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8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8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8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8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8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8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8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8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8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8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8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8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8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8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8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8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8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8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8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8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8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8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8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8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8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8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8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8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8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8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8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8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8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8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8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8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8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8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8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8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8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8">
        <f t="shared" ref="P2883:P2946" si="181">IFERROR(ROUND(E2883/L2883,2),0)</f>
        <v>0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8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8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8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8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8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8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8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8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8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8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8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8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8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8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8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8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8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8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8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8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8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8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8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8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8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8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8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8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8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8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8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8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8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8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8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8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8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8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8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8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8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8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8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8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8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8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8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8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8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8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8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8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8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8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8">
        <f t="shared" ref="P2947:P3010" si="185">IFERROR(ROUND(E2947/L2947,2),0)</f>
        <v>0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8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8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8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8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8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8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8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8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8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8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8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8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8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8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8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8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8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8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8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8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8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8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8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8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8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8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8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8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8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8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8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8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8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8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8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8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8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8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8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8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8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8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8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8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8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8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8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8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8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8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8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8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8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8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8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8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8">
        <f t="shared" ref="P3011:P3074" si="189">IFERROR(ROUND(E3011/L3011,2),0)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8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8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8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8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8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8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8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8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8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8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8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8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8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8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8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8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8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8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8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8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8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8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8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8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8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8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8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8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8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8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8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8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8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8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8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8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8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8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8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8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8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8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8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8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8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8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8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8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8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8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8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8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8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8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8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8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8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8">
        <f t="shared" ref="P3075:P3138" si="193">IFERROR(ROUND(E3075/L3075,2),0)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8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8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8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8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8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8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8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8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8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8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8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8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8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8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8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8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8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8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8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8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8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8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8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8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8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8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8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8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8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8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8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8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8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8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8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8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8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8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8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8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8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8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8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8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8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8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8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8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8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8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8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8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8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8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8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8">
        <f t="shared" ref="P3139:P3202" si="197">IFERROR(ROUND(E3139/L3139,2),0)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8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8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8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8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8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8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8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8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8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8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8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8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8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8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8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8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8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8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8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8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8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8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8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8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8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8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8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8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8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8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8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8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8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8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8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8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8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8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8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8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8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8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8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8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8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8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8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8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8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8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8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8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8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8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8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8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8">
        <f t="shared" ref="P3203:P3266" si="201">IFERROR(ROUND(E3203/L3203,2),0)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8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8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8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8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8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8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8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8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8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8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8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8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8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8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8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8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8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8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8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8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8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8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8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8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8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8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8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8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8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8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8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8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8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8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8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8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8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8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8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8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8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8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8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8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8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8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8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8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8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8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8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8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8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8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8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8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8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8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8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8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8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8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8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8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8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8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8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8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8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8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8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8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8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8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8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8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8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8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8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8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8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8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8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8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8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8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8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8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8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8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8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8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8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8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8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8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8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8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8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8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8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8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8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8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8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8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8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8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8">
        <f t="shared" ref="P3331:P3394" si="209">IFERROR(ROUND(E3331/L3331,2),0)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8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8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8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8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8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8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8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8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8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8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8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8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8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8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8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8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8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8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8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8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8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8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8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8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8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8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8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8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8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8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8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8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8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8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8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8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8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8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8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8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8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8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8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8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8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8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8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8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8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8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8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8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8">
        <f t="shared" ref="P3395:P3458" si="213">IFERROR(ROUND(E3395/L3395,2),0)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8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8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8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8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8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8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8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8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8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8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8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8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8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8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8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8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8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8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8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8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8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8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8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8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8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8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8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8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8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8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8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8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8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8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8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8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8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8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8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8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8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8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8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8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8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8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8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8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8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8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8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8">
        <f t="shared" ref="P3459:P3522" si="217">IFERROR(ROUND(E3459/L3459,2),0)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8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8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8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8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8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8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8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8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8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8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8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8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8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8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8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8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8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8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8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8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8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8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8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8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8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8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8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8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8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8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8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8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8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8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8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8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8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8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8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8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8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8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8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8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8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8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8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8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8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8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8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8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8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8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8">
        <f t="shared" ref="P3523:P3586" si="221">IFERROR(ROUND(E3523/L3523,2),0)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8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8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8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8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8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8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8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8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8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8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8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8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8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8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8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8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8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8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8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8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8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8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8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8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8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8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8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8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8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8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8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8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8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8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8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8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8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8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8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8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8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8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8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8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8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8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8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8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8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8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8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8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8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8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8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8">
        <f t="shared" ref="P3587:P3650" si="225">IFERROR(ROUND(E3587/L3587,2),0)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8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8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8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8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8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8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8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8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8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8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8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8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8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8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8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8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8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8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8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8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8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8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8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8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8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8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8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8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8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8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8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8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8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8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8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8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8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8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8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8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8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8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8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8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8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8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8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8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8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8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8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8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8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8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8">
        <f t="shared" ref="P3651:P3714" si="229">IFERROR(ROUND(E3651/L3651,2),0)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8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8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8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8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8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8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8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8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8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8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8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8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8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8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8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8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8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8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8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8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8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8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8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8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8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8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8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8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8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8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8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8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8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8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8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8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8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8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8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8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8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8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8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8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8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8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8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8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8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8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8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8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8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8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8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8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8">
        <f t="shared" ref="P3715:P3778" si="233">IFERROR(ROUND(E3715/L3715,2),0)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8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8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8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8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8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8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8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8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8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8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8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8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8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8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8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8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8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8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8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8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8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8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8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8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8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8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8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8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8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8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8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8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8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8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8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8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8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8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8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8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8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8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8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8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8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8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8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8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8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8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8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8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8">
        <f t="shared" ref="P3779:P3842" si="237">IFERROR(ROUND(E3779/L3779,2),0)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8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8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8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8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8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8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8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8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8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8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8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8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8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8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8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8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8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8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8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8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8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8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8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8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8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8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8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8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8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8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8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8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8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8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8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8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8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8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8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8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8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8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8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8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8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8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8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8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8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8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8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8">
        <f t="shared" ref="P3843:P3906" si="241">IFERROR(ROUND(E3843/L3843,2),0)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8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8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8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8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8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8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8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8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8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8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8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8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8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8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8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8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8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8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8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8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8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8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8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8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8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8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8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8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8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8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8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8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8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8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8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8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8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8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8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8">
        <f t="shared" ref="P3907:P3970" si="245">IFERROR(ROUND(E3907/L3907,2),0)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8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8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8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8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8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8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8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8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8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8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8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8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8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8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8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8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8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8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8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8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8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8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8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8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8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8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8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8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8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8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8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8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8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8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8">
        <f t="shared" ref="P3971:P4034" si="249">IFERROR(ROUND(E3971/L3971,2),0)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8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8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8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8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8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8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8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8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8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8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8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8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8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8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8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8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8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8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8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8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8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8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8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8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8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8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8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8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8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8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8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8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8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8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8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8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8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8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8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8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8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8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8">
        <f t="shared" ref="P4035:P4098" si="253">IFERROR(ROUND(E4035/L4035,2),0)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8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8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8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8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8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8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8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8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8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8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8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8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8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8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8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8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8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8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8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8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8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8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8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8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8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8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8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8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8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8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8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8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8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8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8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8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8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8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8">
        <f t="shared" ref="P4099:P4115" si="257">IFERROR(ROUND(E4099/L4099,2),0)</f>
        <v>0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8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8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8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8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8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8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8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8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8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2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FD2E-8F97-4679-820D-18D58F6C0F4F}">
  <dimension ref="A1:T413"/>
  <sheetViews>
    <sheetView topLeftCell="D1" workbookViewId="0">
      <selection activeCell="C4" sqref="C4"/>
    </sheetView>
  </sheetViews>
  <sheetFormatPr defaultRowHeight="14.4" x14ac:dyDescent="0.3"/>
  <cols>
    <col min="1" max="1" width="5" bestFit="1" customWidth="1"/>
    <col min="2" max="2" width="35.21875" customWidth="1"/>
    <col min="3" max="3" width="42.77734375" customWidth="1"/>
    <col min="4" max="5" width="12.109375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7.664062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8363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8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8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8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8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8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8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8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8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8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8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8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8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8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8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8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8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8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8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8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8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8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8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8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8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8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8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8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8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8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8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8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8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8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8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8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8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8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8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8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8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8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8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8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8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8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8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8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8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8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8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8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8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8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8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8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8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8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8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8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8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8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8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8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8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8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8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8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8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8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8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8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8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8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8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8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8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8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8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8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8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8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8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8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8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8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8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8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8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8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8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8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8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8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8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8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8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8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8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8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8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8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8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8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8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8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8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8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8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8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8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8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8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8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8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8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8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8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8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8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8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8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8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8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8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8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8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8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8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8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8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8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8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8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8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8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8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8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8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8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8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8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8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8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8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8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8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8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8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8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8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8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8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8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8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8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8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8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8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8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8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8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8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8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8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8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8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8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8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8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8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8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8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8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8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8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8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8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8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8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8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8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8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8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8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8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8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8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8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8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8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8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8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8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8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8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8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8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8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8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8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8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8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8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8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8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8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8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8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8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8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8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8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8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8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8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8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8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8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8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8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8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8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8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8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8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8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8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8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8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8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8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8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8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8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8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8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8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8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8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8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8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8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8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8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8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8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8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8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8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8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8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8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8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8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8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8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8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8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8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8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8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8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8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8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8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8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8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8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8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8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8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8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8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8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8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8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8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8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8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8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8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8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8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8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8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8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8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8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8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8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8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8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8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8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8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8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8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8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8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8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8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8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8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8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8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8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8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8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8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8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8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8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8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8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8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8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8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8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8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8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8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8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8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8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8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8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8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8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8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8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8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8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8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8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8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8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8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8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8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8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8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8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8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8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8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8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8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8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8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8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8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8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8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8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8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8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8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8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8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8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8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8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8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8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8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8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8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8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8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8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8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B46A6-7768-454D-AF80-FB59567578EE}">
  <dimension ref="A1:T251"/>
  <sheetViews>
    <sheetView workbookViewId="0">
      <selection activeCell="C4" sqref="C4"/>
    </sheetView>
  </sheetViews>
  <sheetFormatPr defaultRowHeight="14.4" x14ac:dyDescent="0.3"/>
  <cols>
    <col min="1" max="1" width="5" bestFit="1" customWidth="1"/>
    <col min="2" max="2" width="35.5546875" customWidth="1"/>
    <col min="3" max="3" width="50.33203125" customWidth="1"/>
    <col min="4" max="4" width="12.109375" bestFit="1" customWidth="1"/>
    <col min="5" max="5" width="11.109375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7.664062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8363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28.8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8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8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8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8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8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8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8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8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8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8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8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8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43.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8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28.8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8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8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8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8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8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8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8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8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8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8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8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8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8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8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8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8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28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8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8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8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8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8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8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8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8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28.8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8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8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8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8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8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8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8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28.8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8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28.8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8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8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8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8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8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8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8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28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8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8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8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8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8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8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8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28.8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8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28.8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8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8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8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8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8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8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8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8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8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8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8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8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8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28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8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8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8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8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8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8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8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8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8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8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8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8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28.8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8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8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8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28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8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8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28.8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8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8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8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8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8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8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8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8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8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8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8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8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8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8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8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28.8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8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8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8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8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8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8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8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8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28.8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8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8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8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8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28.8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8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8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8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8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8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8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8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8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8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8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8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8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8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8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8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8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8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8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28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8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8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28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8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8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8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28.8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8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8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8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28.8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8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8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8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8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8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8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8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8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28.8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8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8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8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8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8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8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8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8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8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8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8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8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8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8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8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8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8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8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28.8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8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8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8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8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8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8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8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8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28.8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8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8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8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8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8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8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8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28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8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8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8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8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8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8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8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8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8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Descriptive Statistics</vt:lpstr>
      <vt:lpstr>Kickstarter</vt:lpstr>
      <vt:lpstr>Successful US Kickstarters</vt:lpstr>
      <vt:lpstr>Failed US Kickstarters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Guillermo Galguera</cp:lastModifiedBy>
  <dcterms:created xsi:type="dcterms:W3CDTF">2017-04-20T15:17:24Z</dcterms:created>
  <dcterms:modified xsi:type="dcterms:W3CDTF">2022-10-07T18:50:54Z</dcterms:modified>
</cp:coreProperties>
</file>