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bas\Dropbox\LippiPerri_exercise\Excel files\"/>
    </mc:Choice>
  </mc:AlternateContent>
  <xr:revisionPtr revIDLastSave="0" documentId="13_ncr:1_{B189C02C-0ADC-42F5-81E8-0520B4711AF8}" xr6:coauthVersionLast="47" xr6:coauthVersionMax="47" xr10:uidLastSave="{00000000-0000-0000-0000-000000000000}"/>
  <bookViews>
    <workbookView xWindow="-110" yWindow="-110" windowWidth="19420" windowHeight="11620" firstSheet="1" activeTab="5" xr2:uid="{00000000-000D-0000-FFFF-FFFF00000000}"/>
  </bookViews>
  <sheets>
    <sheet name="temp1" sheetId="1" r:id="rId1"/>
    <sheet name="replication" sheetId="2" r:id="rId2"/>
    <sheet name="corr_const" sheetId="3" r:id="rId3"/>
    <sheet name="std_g_const" sheetId="4" r:id="rId4"/>
    <sheet name="std_s_const" sheetId="5" r:id="rId5"/>
    <sheet name="Comparis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6" l="1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H2" i="6"/>
  <c r="I2" i="6"/>
  <c r="G2" i="6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E2" i="6"/>
  <c r="D2" i="6"/>
  <c r="C2" i="6"/>
  <c r="B2" i="6"/>
  <c r="A2" i="6"/>
  <c r="C3" i="5"/>
  <c r="C4" i="5"/>
  <c r="C5" i="5"/>
  <c r="C6" i="5"/>
  <c r="C7" i="5"/>
  <c r="C8" i="5"/>
  <c r="D8" i="5" s="1"/>
  <c r="C9" i="5"/>
  <c r="C10" i="5"/>
  <c r="C11" i="5"/>
  <c r="C12" i="5"/>
  <c r="C13" i="5"/>
  <c r="C14" i="5"/>
  <c r="C15" i="5"/>
  <c r="C16" i="5"/>
  <c r="C17" i="5"/>
  <c r="D17" i="5" s="1"/>
  <c r="C18" i="5"/>
  <c r="C19" i="5"/>
  <c r="C20" i="5"/>
  <c r="C21" i="5"/>
  <c r="C22" i="5"/>
  <c r="C23" i="5"/>
  <c r="C24" i="5"/>
  <c r="D24" i="5" s="1"/>
  <c r="C25" i="5"/>
  <c r="C26" i="5"/>
  <c r="C27" i="5"/>
  <c r="C28" i="5"/>
  <c r="C29" i="5"/>
  <c r="C30" i="5"/>
  <c r="C31" i="5"/>
  <c r="C32" i="5"/>
  <c r="C33" i="5"/>
  <c r="D33" i="5" s="1"/>
  <c r="C34" i="5"/>
  <c r="C35" i="5"/>
  <c r="C36" i="5"/>
  <c r="D36" i="5" s="1"/>
  <c r="C37" i="5"/>
  <c r="C38" i="5"/>
  <c r="C2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" i="5"/>
  <c r="F38" i="5"/>
  <c r="E38" i="5"/>
  <c r="B38" i="5"/>
  <c r="F37" i="5"/>
  <c r="E37" i="5"/>
  <c r="D37" i="5"/>
  <c r="B37" i="5"/>
  <c r="F36" i="5"/>
  <c r="E36" i="5"/>
  <c r="B36" i="5"/>
  <c r="F35" i="5"/>
  <c r="E35" i="5"/>
  <c r="B35" i="5"/>
  <c r="D35" i="5" s="1"/>
  <c r="F34" i="5"/>
  <c r="E34" i="5"/>
  <c r="B34" i="5"/>
  <c r="D34" i="5" s="1"/>
  <c r="F33" i="5"/>
  <c r="E33" i="5"/>
  <c r="B33" i="5"/>
  <c r="F32" i="5"/>
  <c r="E32" i="5"/>
  <c r="D32" i="5"/>
  <c r="B32" i="5"/>
  <c r="F31" i="5"/>
  <c r="E31" i="5"/>
  <c r="B31" i="5"/>
  <c r="F30" i="5"/>
  <c r="E30" i="5"/>
  <c r="B30" i="5"/>
  <c r="D30" i="5" s="1"/>
  <c r="F29" i="5"/>
  <c r="E29" i="5"/>
  <c r="D29" i="5"/>
  <c r="B29" i="5"/>
  <c r="F28" i="5"/>
  <c r="E28" i="5"/>
  <c r="D28" i="5"/>
  <c r="B28" i="5"/>
  <c r="F27" i="5"/>
  <c r="E27" i="5"/>
  <c r="B27" i="5"/>
  <c r="D27" i="5" s="1"/>
  <c r="F26" i="5"/>
  <c r="E26" i="5"/>
  <c r="B26" i="5"/>
  <c r="F25" i="5"/>
  <c r="E25" i="5"/>
  <c r="D25" i="5"/>
  <c r="B25" i="5"/>
  <c r="F24" i="5"/>
  <c r="E24" i="5"/>
  <c r="B24" i="5"/>
  <c r="F23" i="5"/>
  <c r="E23" i="5"/>
  <c r="B23" i="5"/>
  <c r="D23" i="5" s="1"/>
  <c r="F22" i="5"/>
  <c r="E22" i="5"/>
  <c r="B22" i="5"/>
  <c r="F21" i="5"/>
  <c r="E21" i="5"/>
  <c r="D21" i="5"/>
  <c r="B21" i="5"/>
  <c r="F20" i="5"/>
  <c r="E20" i="5"/>
  <c r="D20" i="5"/>
  <c r="B20" i="5"/>
  <c r="F19" i="5"/>
  <c r="E19" i="5"/>
  <c r="B19" i="5"/>
  <c r="D19" i="5" s="1"/>
  <c r="F18" i="5"/>
  <c r="E18" i="5"/>
  <c r="B18" i="5"/>
  <c r="D18" i="5" s="1"/>
  <c r="F17" i="5"/>
  <c r="E17" i="5"/>
  <c r="B17" i="5"/>
  <c r="F16" i="5"/>
  <c r="E16" i="5"/>
  <c r="D16" i="5"/>
  <c r="B16" i="5"/>
  <c r="F15" i="5"/>
  <c r="E15" i="5"/>
  <c r="B15" i="5"/>
  <c r="F14" i="5"/>
  <c r="E14" i="5"/>
  <c r="B14" i="5"/>
  <c r="D14" i="5" s="1"/>
  <c r="F13" i="5"/>
  <c r="E13" i="5"/>
  <c r="D13" i="5"/>
  <c r="B13" i="5"/>
  <c r="F12" i="5"/>
  <c r="E12" i="5"/>
  <c r="D12" i="5"/>
  <c r="B12" i="5"/>
  <c r="F11" i="5"/>
  <c r="E11" i="5"/>
  <c r="B11" i="5"/>
  <c r="D11" i="5" s="1"/>
  <c r="F10" i="5"/>
  <c r="E10" i="5"/>
  <c r="B10" i="5"/>
  <c r="F9" i="5"/>
  <c r="E9" i="5"/>
  <c r="D9" i="5"/>
  <c r="B9" i="5"/>
  <c r="F8" i="5"/>
  <c r="E8" i="5"/>
  <c r="B8" i="5"/>
  <c r="F7" i="5"/>
  <c r="E7" i="5"/>
  <c r="B7" i="5"/>
  <c r="D7" i="5" s="1"/>
  <c r="F6" i="5"/>
  <c r="E6" i="5"/>
  <c r="B6" i="5"/>
  <c r="F5" i="5"/>
  <c r="E5" i="5"/>
  <c r="D5" i="5"/>
  <c r="B5" i="5"/>
  <c r="F4" i="5"/>
  <c r="E4" i="5"/>
  <c r="D4" i="5"/>
  <c r="B4" i="5"/>
  <c r="F3" i="5"/>
  <c r="E3" i="5"/>
  <c r="B3" i="5"/>
  <c r="D3" i="5" s="1"/>
  <c r="G2" i="5"/>
  <c r="F2" i="5"/>
  <c r="E2" i="5"/>
  <c r="B2" i="5"/>
  <c r="C3" i="4"/>
  <c r="C4" i="4"/>
  <c r="D4" i="4" s="1"/>
  <c r="C5" i="4"/>
  <c r="C6" i="4"/>
  <c r="C7" i="4"/>
  <c r="C8" i="4"/>
  <c r="C9" i="4"/>
  <c r="C10" i="4"/>
  <c r="C11" i="4"/>
  <c r="D11" i="4" s="1"/>
  <c r="C12" i="4"/>
  <c r="C13" i="4"/>
  <c r="C14" i="4"/>
  <c r="C15" i="4"/>
  <c r="C16" i="4"/>
  <c r="C17" i="4"/>
  <c r="C18" i="4"/>
  <c r="D18" i="4" s="1"/>
  <c r="C19" i="4"/>
  <c r="D19" i="4" s="1"/>
  <c r="C20" i="4"/>
  <c r="D20" i="4" s="1"/>
  <c r="C21" i="4"/>
  <c r="C22" i="4"/>
  <c r="C23" i="4"/>
  <c r="C24" i="4"/>
  <c r="C25" i="4"/>
  <c r="C26" i="4"/>
  <c r="D26" i="4" s="1"/>
  <c r="C27" i="4"/>
  <c r="D27" i="4" s="1"/>
  <c r="C28" i="4"/>
  <c r="D28" i="4" s="1"/>
  <c r="C29" i="4"/>
  <c r="C30" i="4"/>
  <c r="C31" i="4"/>
  <c r="C32" i="4"/>
  <c r="C33" i="4"/>
  <c r="C34" i="4"/>
  <c r="C35" i="4"/>
  <c r="D35" i="4" s="1"/>
  <c r="C36" i="4"/>
  <c r="D36" i="4" s="1"/>
  <c r="C37" i="4"/>
  <c r="C38" i="4"/>
  <c r="C2" i="4"/>
  <c r="F4" i="4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" i="4"/>
  <c r="G38" i="4"/>
  <c r="E38" i="4"/>
  <c r="B38" i="4"/>
  <c r="G37" i="4"/>
  <c r="E37" i="4"/>
  <c r="B37" i="4"/>
  <c r="D37" i="4" s="1"/>
  <c r="G36" i="4"/>
  <c r="E36" i="4"/>
  <c r="B36" i="4"/>
  <c r="G35" i="4"/>
  <c r="E35" i="4"/>
  <c r="B35" i="4"/>
  <c r="G34" i="4"/>
  <c r="E34" i="4"/>
  <c r="D34" i="4"/>
  <c r="B34" i="4"/>
  <c r="G33" i="4"/>
  <c r="E33" i="4"/>
  <c r="B33" i="4"/>
  <c r="D33" i="4" s="1"/>
  <c r="G32" i="4"/>
  <c r="E32" i="4"/>
  <c r="B32" i="4"/>
  <c r="D32" i="4" s="1"/>
  <c r="G31" i="4"/>
  <c r="E31" i="4"/>
  <c r="B31" i="4"/>
  <c r="G30" i="4"/>
  <c r="E30" i="4"/>
  <c r="B30" i="4"/>
  <c r="G29" i="4"/>
  <c r="E29" i="4"/>
  <c r="B29" i="4"/>
  <c r="D29" i="4" s="1"/>
  <c r="G28" i="4"/>
  <c r="E28" i="4"/>
  <c r="B28" i="4"/>
  <c r="G27" i="4"/>
  <c r="E27" i="4"/>
  <c r="B27" i="4"/>
  <c r="G26" i="4"/>
  <c r="E26" i="4"/>
  <c r="B26" i="4"/>
  <c r="G25" i="4"/>
  <c r="E25" i="4"/>
  <c r="B25" i="4"/>
  <c r="D25" i="4" s="1"/>
  <c r="G24" i="4"/>
  <c r="E24" i="4"/>
  <c r="B24" i="4"/>
  <c r="D24" i="4" s="1"/>
  <c r="G23" i="4"/>
  <c r="E23" i="4"/>
  <c r="B23" i="4"/>
  <c r="G22" i="4"/>
  <c r="E22" i="4"/>
  <c r="B22" i="4"/>
  <c r="D22" i="4" s="1"/>
  <c r="G21" i="4"/>
  <c r="E21" i="4"/>
  <c r="B21" i="4"/>
  <c r="D21" i="4" s="1"/>
  <c r="G20" i="4"/>
  <c r="E20" i="4"/>
  <c r="B20" i="4"/>
  <c r="G19" i="4"/>
  <c r="E19" i="4"/>
  <c r="B19" i="4"/>
  <c r="G18" i="4"/>
  <c r="E18" i="4"/>
  <c r="B18" i="4"/>
  <c r="G17" i="4"/>
  <c r="E17" i="4"/>
  <c r="B17" i="4"/>
  <c r="G16" i="4"/>
  <c r="E16" i="4"/>
  <c r="B16" i="4"/>
  <c r="D16" i="4" s="1"/>
  <c r="G15" i="4"/>
  <c r="E15" i="4"/>
  <c r="B15" i="4"/>
  <c r="D15" i="4" s="1"/>
  <c r="G14" i="4"/>
  <c r="E14" i="4"/>
  <c r="B14" i="4"/>
  <c r="D14" i="4" s="1"/>
  <c r="G13" i="4"/>
  <c r="E13" i="4"/>
  <c r="B13" i="4"/>
  <c r="D13" i="4" s="1"/>
  <c r="G12" i="4"/>
  <c r="E12" i="4"/>
  <c r="D12" i="4"/>
  <c r="B12" i="4"/>
  <c r="G11" i="4"/>
  <c r="E11" i="4"/>
  <c r="B11" i="4"/>
  <c r="G10" i="4"/>
  <c r="E10" i="4"/>
  <c r="D10" i="4"/>
  <c r="B10" i="4"/>
  <c r="G9" i="4"/>
  <c r="E9" i="4"/>
  <c r="B9" i="4"/>
  <c r="G8" i="4"/>
  <c r="E8" i="4"/>
  <c r="B8" i="4"/>
  <c r="D8" i="4" s="1"/>
  <c r="G7" i="4"/>
  <c r="E7" i="4"/>
  <c r="B7" i="4"/>
  <c r="G6" i="4"/>
  <c r="E6" i="4"/>
  <c r="B6" i="4"/>
  <c r="D6" i="4" s="1"/>
  <c r="G5" i="4"/>
  <c r="E5" i="4"/>
  <c r="B5" i="4"/>
  <c r="D5" i="4" s="1"/>
  <c r="G4" i="4"/>
  <c r="E4" i="4"/>
  <c r="B4" i="4"/>
  <c r="G3" i="4"/>
  <c r="E3" i="4"/>
  <c r="D3" i="4"/>
  <c r="B3" i="4"/>
  <c r="G2" i="4"/>
  <c r="F2" i="4"/>
  <c r="E2" i="4"/>
  <c r="D2" i="4"/>
  <c r="B2" i="4"/>
  <c r="C3" i="3"/>
  <c r="C4" i="3"/>
  <c r="C5" i="3"/>
  <c r="C6" i="3"/>
  <c r="C7" i="3"/>
  <c r="C8" i="3"/>
  <c r="D8" i="3" s="1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D24" i="3" s="1"/>
  <c r="C25" i="3"/>
  <c r="C26" i="3"/>
  <c r="C27" i="3"/>
  <c r="C28" i="3"/>
  <c r="C29" i="3"/>
  <c r="C30" i="3"/>
  <c r="C31" i="3"/>
  <c r="C32" i="3"/>
  <c r="D32" i="3" s="1"/>
  <c r="C33" i="3"/>
  <c r="C34" i="3"/>
  <c r="C35" i="3"/>
  <c r="C36" i="3"/>
  <c r="C37" i="3"/>
  <c r="C38" i="3"/>
  <c r="C2" i="3"/>
  <c r="D2" i="2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" i="3"/>
  <c r="G38" i="3"/>
  <c r="F38" i="3"/>
  <c r="B38" i="3"/>
  <c r="D38" i="3" s="1"/>
  <c r="G37" i="3"/>
  <c r="F37" i="3"/>
  <c r="B37" i="3"/>
  <c r="D37" i="3" s="1"/>
  <c r="G36" i="3"/>
  <c r="F36" i="3"/>
  <c r="D36" i="3"/>
  <c r="B36" i="3"/>
  <c r="G35" i="3"/>
  <c r="F35" i="3"/>
  <c r="B35" i="3"/>
  <c r="G34" i="3"/>
  <c r="F34" i="3"/>
  <c r="B34" i="3"/>
  <c r="G33" i="3"/>
  <c r="F33" i="3"/>
  <c r="B33" i="3"/>
  <c r="G32" i="3"/>
  <c r="F32" i="3"/>
  <c r="B32" i="3"/>
  <c r="G31" i="3"/>
  <c r="F31" i="3"/>
  <c r="B31" i="3"/>
  <c r="D31" i="3" s="1"/>
  <c r="G30" i="3"/>
  <c r="F30" i="3"/>
  <c r="B30" i="3"/>
  <c r="G29" i="3"/>
  <c r="F29" i="3"/>
  <c r="B29" i="3"/>
  <c r="D29" i="3" s="1"/>
  <c r="G28" i="3"/>
  <c r="F28" i="3"/>
  <c r="D28" i="3"/>
  <c r="B28" i="3"/>
  <c r="G27" i="3"/>
  <c r="F27" i="3"/>
  <c r="B27" i="3"/>
  <c r="G26" i="3"/>
  <c r="F26" i="3"/>
  <c r="B26" i="3"/>
  <c r="G25" i="3"/>
  <c r="F25" i="3"/>
  <c r="B25" i="3"/>
  <c r="G24" i="3"/>
  <c r="F24" i="3"/>
  <c r="B24" i="3"/>
  <c r="G23" i="3"/>
  <c r="F23" i="3"/>
  <c r="B23" i="3"/>
  <c r="G22" i="3"/>
  <c r="F22" i="3"/>
  <c r="B22" i="3"/>
  <c r="G21" i="3"/>
  <c r="F21" i="3"/>
  <c r="B21" i="3"/>
  <c r="D21" i="3" s="1"/>
  <c r="G20" i="3"/>
  <c r="F20" i="3"/>
  <c r="D20" i="3"/>
  <c r="B20" i="3"/>
  <c r="G19" i="3"/>
  <c r="F19" i="3"/>
  <c r="B19" i="3"/>
  <c r="G18" i="3"/>
  <c r="F18" i="3"/>
  <c r="B18" i="3"/>
  <c r="G17" i="3"/>
  <c r="F17" i="3"/>
  <c r="B17" i="3"/>
  <c r="G16" i="3"/>
  <c r="F16" i="3"/>
  <c r="D16" i="3"/>
  <c r="B16" i="3"/>
  <c r="G15" i="3"/>
  <c r="F15" i="3"/>
  <c r="B15" i="3"/>
  <c r="G14" i="3"/>
  <c r="F14" i="3"/>
  <c r="B14" i="3"/>
  <c r="D14" i="3" s="1"/>
  <c r="G13" i="3"/>
  <c r="F13" i="3"/>
  <c r="B13" i="3"/>
  <c r="D13" i="3" s="1"/>
  <c r="G12" i="3"/>
  <c r="F12" i="3"/>
  <c r="D12" i="3"/>
  <c r="B12" i="3"/>
  <c r="G11" i="3"/>
  <c r="F11" i="3"/>
  <c r="B11" i="3"/>
  <c r="G10" i="3"/>
  <c r="F10" i="3"/>
  <c r="B10" i="3"/>
  <c r="G9" i="3"/>
  <c r="F9" i="3"/>
  <c r="B9" i="3"/>
  <c r="G8" i="3"/>
  <c r="F8" i="3"/>
  <c r="B8" i="3"/>
  <c r="G7" i="3"/>
  <c r="F7" i="3"/>
  <c r="B7" i="3"/>
  <c r="D7" i="3" s="1"/>
  <c r="G6" i="3"/>
  <c r="F6" i="3"/>
  <c r="B6" i="3"/>
  <c r="D6" i="3" s="1"/>
  <c r="G5" i="3"/>
  <c r="F5" i="3"/>
  <c r="B5" i="3"/>
  <c r="D5" i="3" s="1"/>
  <c r="G4" i="3"/>
  <c r="F4" i="3"/>
  <c r="D4" i="3"/>
  <c r="B4" i="3"/>
  <c r="G3" i="3"/>
  <c r="F3" i="3"/>
  <c r="B3" i="3"/>
  <c r="G2" i="3"/>
  <c r="F2" i="3"/>
  <c r="E2" i="3"/>
  <c r="B2" i="3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G2" i="2"/>
  <c r="F2" i="2"/>
  <c r="E2" i="2"/>
  <c r="B30" i="2"/>
  <c r="C30" i="2"/>
  <c r="B31" i="2"/>
  <c r="C31" i="2"/>
  <c r="B32" i="2"/>
  <c r="D32" i="2" s="1"/>
  <c r="C32" i="2"/>
  <c r="B33" i="2"/>
  <c r="C33" i="2"/>
  <c r="D33" i="2"/>
  <c r="B34" i="2"/>
  <c r="D34" i="2" s="1"/>
  <c r="C34" i="2"/>
  <c r="B35" i="2"/>
  <c r="D35" i="2" s="1"/>
  <c r="C35" i="2"/>
  <c r="B36" i="2"/>
  <c r="C36" i="2"/>
  <c r="D36" i="2"/>
  <c r="B37" i="2"/>
  <c r="D37" i="2" s="1"/>
  <c r="C37" i="2"/>
  <c r="B38" i="2"/>
  <c r="C38" i="2"/>
  <c r="B3" i="2"/>
  <c r="C3" i="2"/>
  <c r="B4" i="2"/>
  <c r="C4" i="2"/>
  <c r="B5" i="2"/>
  <c r="C5" i="2"/>
  <c r="B6" i="2"/>
  <c r="D6" i="2" s="1"/>
  <c r="C6" i="2"/>
  <c r="B7" i="2"/>
  <c r="C7" i="2"/>
  <c r="B8" i="2"/>
  <c r="D8" i="2" s="1"/>
  <c r="C8" i="2"/>
  <c r="B9" i="2"/>
  <c r="D9" i="2" s="1"/>
  <c r="C9" i="2"/>
  <c r="B10" i="2"/>
  <c r="C10" i="2"/>
  <c r="B11" i="2"/>
  <c r="C11" i="2"/>
  <c r="D11" i="2" s="1"/>
  <c r="B12" i="2"/>
  <c r="C12" i="2"/>
  <c r="B13" i="2"/>
  <c r="C13" i="2"/>
  <c r="B14" i="2"/>
  <c r="C14" i="2"/>
  <c r="D14" i="2"/>
  <c r="B15" i="2"/>
  <c r="D15" i="2" s="1"/>
  <c r="C15" i="2"/>
  <c r="B16" i="2"/>
  <c r="D16" i="2" s="1"/>
  <c r="C16" i="2"/>
  <c r="B17" i="2"/>
  <c r="C17" i="2"/>
  <c r="D17" i="2"/>
  <c r="B18" i="2"/>
  <c r="D18" i="2" s="1"/>
  <c r="C18" i="2"/>
  <c r="B19" i="2"/>
  <c r="C19" i="2"/>
  <c r="B20" i="2"/>
  <c r="C20" i="2"/>
  <c r="B21" i="2"/>
  <c r="C21" i="2"/>
  <c r="B22" i="2"/>
  <c r="D22" i="2" s="1"/>
  <c r="C22" i="2"/>
  <c r="B23" i="2"/>
  <c r="D23" i="2" s="1"/>
  <c r="C23" i="2"/>
  <c r="B24" i="2"/>
  <c r="C24" i="2"/>
  <c r="D24" i="2" s="1"/>
  <c r="B25" i="2"/>
  <c r="D25" i="2" s="1"/>
  <c r="C25" i="2"/>
  <c r="B26" i="2"/>
  <c r="D26" i="2" s="1"/>
  <c r="C26" i="2"/>
  <c r="B27" i="2"/>
  <c r="C27" i="2"/>
  <c r="D27" i="2" s="1"/>
  <c r="B28" i="2"/>
  <c r="C28" i="2"/>
  <c r="B29" i="2"/>
  <c r="C29" i="2"/>
  <c r="C2" i="2"/>
  <c r="B2" i="2"/>
  <c r="D10" i="5" l="1"/>
  <c r="D15" i="5"/>
  <c r="D31" i="5"/>
  <c r="D6" i="5"/>
  <c r="D22" i="5"/>
  <c r="D38" i="5"/>
  <c r="D26" i="5"/>
  <c r="D2" i="5"/>
  <c r="D9" i="4"/>
  <c r="D23" i="4"/>
  <c r="D30" i="4"/>
  <c r="D7" i="4"/>
  <c r="D17" i="4"/>
  <c r="D31" i="4"/>
  <c r="D38" i="4"/>
  <c r="D15" i="3"/>
  <c r="D9" i="3"/>
  <c r="D30" i="3"/>
  <c r="D26" i="3"/>
  <c r="D22" i="3"/>
  <c r="D2" i="3"/>
  <c r="D34" i="3"/>
  <c r="D17" i="3"/>
  <c r="D27" i="3"/>
  <c r="D3" i="3"/>
  <c r="D25" i="3"/>
  <c r="D35" i="3"/>
  <c r="D18" i="3"/>
  <c r="D23" i="3"/>
  <c r="D19" i="3"/>
  <c r="D10" i="3"/>
  <c r="D11" i="3"/>
  <c r="D33" i="3"/>
  <c r="D28" i="2"/>
  <c r="D4" i="2"/>
  <c r="D10" i="2"/>
  <c r="D7" i="2"/>
  <c r="D30" i="2"/>
  <c r="D20" i="2"/>
  <c r="D19" i="2"/>
  <c r="D12" i="2"/>
  <c r="D5" i="2"/>
  <c r="D3" i="2"/>
  <c r="D13" i="2"/>
  <c r="D38" i="2"/>
  <c r="D29" i="2"/>
  <c r="D21" i="2"/>
  <c r="D31" i="2"/>
</calcChain>
</file>

<file path=xl/sharedStrings.xml><?xml version="1.0" encoding="utf-8"?>
<sst xmlns="http://schemas.openxmlformats.org/spreadsheetml/2006/main" count="57" uniqueCount="36">
  <si>
    <t>Quants_pGrowth</t>
  </si>
  <si>
    <t>Quants_pypc</t>
  </si>
  <si>
    <t>Quants_pypc_r</t>
  </si>
  <si>
    <t>Quants_ppss</t>
  </si>
  <si>
    <t>Quants_pg1</t>
  </si>
  <si>
    <t>Quants_pg2</t>
  </si>
  <si>
    <t>Quants_pg3</t>
  </si>
  <si>
    <t>Quants_pg4</t>
  </si>
  <si>
    <t>Quants_pg5</t>
  </si>
  <si>
    <t>Quants_pg6</t>
  </si>
  <si>
    <t>Quants_pg7</t>
  </si>
  <si>
    <t>Quants_pg8</t>
  </si>
  <si>
    <t>Quants_pg9</t>
  </si>
  <si>
    <t>Quants_pg10</t>
  </si>
  <si>
    <t>Quants_ps1</t>
  </si>
  <si>
    <t>Quants_ps2</t>
  </si>
  <si>
    <t>Quants_ps3</t>
  </si>
  <si>
    <t>Quants_ps4</t>
  </si>
  <si>
    <t>Quants_ps5</t>
  </si>
  <si>
    <t>Quants_ps6</t>
  </si>
  <si>
    <t>Quants_ps7</t>
  </si>
  <si>
    <t>Quants_ps8</t>
  </si>
  <si>
    <t>Quants_ps9</t>
  </si>
  <si>
    <t>Quants_ps10</t>
  </si>
  <si>
    <t>Quants_pf0</t>
  </si>
  <si>
    <t>E(g)</t>
  </si>
  <si>
    <t>cov(g,s)</t>
  </si>
  <si>
    <t>Gamma</t>
  </si>
  <si>
    <t>sigma(g)</t>
  </si>
  <si>
    <t>corr(g,s)</t>
  </si>
  <si>
    <t>sigma(s)</t>
  </si>
  <si>
    <t>corr_const</t>
  </si>
  <si>
    <t>Original</t>
  </si>
  <si>
    <t>std_g_const</t>
  </si>
  <si>
    <t>std_s_const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</si>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</sst>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replication!$B$1</c:f>
              <c:strCache>
                <c:ptCount val="1"/>
                <c:pt idx="0">
                  <c:v>E(g)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replication!$A$2:$A$38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replication!$B$2:$B$37</c:f>
              <c:numCache>
                <c:formatCode>General</c:formatCode>
                <c:ptCount val="36"/>
                <c:pt idx="0">
                  <c:v>8.592371E-2</c:v>
                </c:pt>
                <c:pt idx="1">
                  <c:v>8.2315090000000007E-2</c:v>
                </c:pt>
                <c:pt idx="2">
                  <c:v>7.9322389999999993E-2</c:v>
                </c:pt>
                <c:pt idx="3">
                  <c:v>7.7994309999999983E-2</c:v>
                </c:pt>
                <c:pt idx="4">
                  <c:v>6.1639429999999995E-2</c:v>
                </c:pt>
                <c:pt idx="5">
                  <c:v>5.422102999999999E-2</c:v>
                </c:pt>
                <c:pt idx="6">
                  <c:v>4.8390890000000006E-2</c:v>
                </c:pt>
                <c:pt idx="7">
                  <c:v>7.0586159999999995E-2</c:v>
                </c:pt>
                <c:pt idx="8">
                  <c:v>9.1929469999999985E-2</c:v>
                </c:pt>
                <c:pt idx="9">
                  <c:v>7.4969299999999989E-2</c:v>
                </c:pt>
                <c:pt idx="10">
                  <c:v>5.6953930000000007E-2</c:v>
                </c:pt>
                <c:pt idx="11">
                  <c:v>3.9314719999999991E-2</c:v>
                </c:pt>
                <c:pt idx="12">
                  <c:v>3.8302740000000009E-2</c:v>
                </c:pt>
                <c:pt idx="13">
                  <c:v>6.2118119999999999E-2</c:v>
                </c:pt>
                <c:pt idx="14">
                  <c:v>7.7901680000000001E-2</c:v>
                </c:pt>
                <c:pt idx="15">
                  <c:v>9.1547860000000009E-2</c:v>
                </c:pt>
                <c:pt idx="16">
                  <c:v>8.9176600000000009E-2</c:v>
                </c:pt>
                <c:pt idx="17">
                  <c:v>7.5397840000000008E-2</c:v>
                </c:pt>
                <c:pt idx="18">
                  <c:v>7.6862340000000001E-2</c:v>
                </c:pt>
                <c:pt idx="19">
                  <c:v>7.0873179999999994E-2</c:v>
                </c:pt>
                <c:pt idx="20">
                  <c:v>5.2320579999999985E-2</c:v>
                </c:pt>
                <c:pt idx="21">
                  <c:v>5.5576739999999993E-2</c:v>
                </c:pt>
                <c:pt idx="22">
                  <c:v>4.8776389999999996E-2</c:v>
                </c:pt>
                <c:pt idx="23">
                  <c:v>5.1658260000000011E-2</c:v>
                </c:pt>
                <c:pt idx="24">
                  <c:v>6.0569680000000001E-2</c:v>
                </c:pt>
                <c:pt idx="25">
                  <c:v>6.1967919999999996E-2</c:v>
                </c:pt>
                <c:pt idx="26">
                  <c:v>8.5746550000000005E-2</c:v>
                </c:pt>
                <c:pt idx="27">
                  <c:v>9.103211999999998E-2</c:v>
                </c:pt>
                <c:pt idx="28">
                  <c:v>7.0928779999999997E-2</c:v>
                </c:pt>
                <c:pt idx="29">
                  <c:v>5.503920000000001E-2</c:v>
                </c:pt>
                <c:pt idx="30">
                  <c:v>7.1818780000000013E-2</c:v>
                </c:pt>
                <c:pt idx="31">
                  <c:v>6.7676520000000004E-2</c:v>
                </c:pt>
                <c:pt idx="32">
                  <c:v>4.5639799999999994E-2</c:v>
                </c:pt>
                <c:pt idx="33">
                  <c:v>5.5238560000000006E-2</c:v>
                </c:pt>
                <c:pt idx="34">
                  <c:v>0.12720456999999999</c:v>
                </c:pt>
                <c:pt idx="35">
                  <c:v>0.11298847000000001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8-4992-9400-2242DDF2AD8D}"/>
            </c:ext>
          </c:extLst>
        </c:ser>
        <c:ser>
          <c:idx val="1"/>
          <c:order val="1"/>
          <c:tx>
            <c:strRef>
              <c:f>replication!$C$1</c:f>
              <c:strCache>
                <c:ptCount val="1"/>
                <c:pt idx="0">
                  <c:v>cov(g,s)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replication!$A$2:$A$38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replication!$C$2:$C$37</c:f>
              <c:numCache>
                <c:formatCode>General</c:formatCode>
                <c:ptCount val="36"/>
                <c:pt idx="0">
                  <c:v>-3.6066171610101512E-2</c:v>
                </c:pt>
                <c:pt idx="1">
                  <c:v>-3.4911527251004791E-2</c:v>
                </c:pt>
                <c:pt idx="2">
                  <c:v>-2.7404833862287304E-2</c:v>
                </c:pt>
                <c:pt idx="3">
                  <c:v>-3.0578067941297991E-2</c:v>
                </c:pt>
                <c:pt idx="4">
                  <c:v>-2.9545053250305799E-2</c:v>
                </c:pt>
                <c:pt idx="5">
                  <c:v>-2.4976704876435701E-2</c:v>
                </c:pt>
                <c:pt idx="6">
                  <c:v>-2.4631378994605095E-2</c:v>
                </c:pt>
                <c:pt idx="7">
                  <c:v>-3.4320074699773398E-2</c:v>
                </c:pt>
                <c:pt idx="8">
                  <c:v>-4.6536321300083096E-2</c:v>
                </c:pt>
                <c:pt idx="9">
                  <c:v>-4.5956636695413E-2</c:v>
                </c:pt>
                <c:pt idx="10">
                  <c:v>-3.6745375290020796E-2</c:v>
                </c:pt>
                <c:pt idx="11">
                  <c:v>-3.1500517376133394E-2</c:v>
                </c:pt>
                <c:pt idx="12">
                  <c:v>-2.8786438496654E-2</c:v>
                </c:pt>
                <c:pt idx="13">
                  <c:v>-3.35472315153824E-2</c:v>
                </c:pt>
                <c:pt idx="14">
                  <c:v>-4.1065726291569404E-2</c:v>
                </c:pt>
                <c:pt idx="15">
                  <c:v>-5.0741146803477799E-2</c:v>
                </c:pt>
                <c:pt idx="16">
                  <c:v>-4.2459899278186997E-2</c:v>
                </c:pt>
                <c:pt idx="17">
                  <c:v>-4.0936693821787801E-2</c:v>
                </c:pt>
                <c:pt idx="18">
                  <c:v>-4.8837426691799204E-2</c:v>
                </c:pt>
                <c:pt idx="19">
                  <c:v>-4.8415800965716203E-2</c:v>
                </c:pt>
                <c:pt idx="20">
                  <c:v>-4.3777648319833995E-2</c:v>
                </c:pt>
                <c:pt idx="21">
                  <c:v>-4.7067710545784999E-2</c:v>
                </c:pt>
                <c:pt idx="22">
                  <c:v>-3.5667604788265202E-2</c:v>
                </c:pt>
                <c:pt idx="23">
                  <c:v>-3.09117536612246E-2</c:v>
                </c:pt>
                <c:pt idx="24">
                  <c:v>-3.4242900148677799E-2</c:v>
                </c:pt>
                <c:pt idx="25">
                  <c:v>-3.7270985770623592E-2</c:v>
                </c:pt>
                <c:pt idx="26">
                  <c:v>-4.0115213769343003E-2</c:v>
                </c:pt>
                <c:pt idx="27">
                  <c:v>-4.6237278437210198E-2</c:v>
                </c:pt>
                <c:pt idx="28">
                  <c:v>-5.1509053342628994E-2</c:v>
                </c:pt>
                <c:pt idx="29">
                  <c:v>-3.7557307352776001E-2</c:v>
                </c:pt>
                <c:pt idx="30">
                  <c:v>-5.4793407896210608E-2</c:v>
                </c:pt>
                <c:pt idx="31">
                  <c:v>-5.9588711806514205E-2</c:v>
                </c:pt>
                <c:pt idx="32">
                  <c:v>-5.3875556559516001E-2</c:v>
                </c:pt>
                <c:pt idx="33">
                  <c:v>-5.4502404136923609E-2</c:v>
                </c:pt>
                <c:pt idx="34">
                  <c:v>-0.10114688372964102</c:v>
                </c:pt>
                <c:pt idx="35">
                  <c:v>-9.0032329854533896E-2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8-4992-9400-2242DDF2AD8D}"/>
            </c:ext>
          </c:extLst>
        </c:ser>
        <c:ser>
          <c:idx val="2"/>
          <c:order val="2"/>
          <c:tx>
            <c:strRef>
              <c:f>replication!$D$1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replication!$A$2:$A$38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replication!$D$2:$D$37</c:f>
              <c:numCache>
                <c:formatCode>General</c:formatCode>
                <c:ptCount val="36"/>
                <c:pt idx="0">
                  <c:v>4.9857538389898488E-2</c:v>
                </c:pt>
                <c:pt idx="1">
                  <c:v>4.7403562748995216E-2</c:v>
                </c:pt>
                <c:pt idx="2">
                  <c:v>5.1917556137712692E-2</c:v>
                </c:pt>
                <c:pt idx="3">
                  <c:v>4.7416242058701992E-2</c:v>
                </c:pt>
                <c:pt idx="4">
                  <c:v>3.2094376749694196E-2</c:v>
                </c:pt>
                <c:pt idx="5">
                  <c:v>2.9244325123564289E-2</c:v>
                </c:pt>
                <c:pt idx="6">
                  <c:v>2.3759511005394911E-2</c:v>
                </c:pt>
                <c:pt idx="7">
                  <c:v>3.6266085300226597E-2</c:v>
                </c:pt>
                <c:pt idx="8">
                  <c:v>4.539314869991689E-2</c:v>
                </c:pt>
                <c:pt idx="9">
                  <c:v>2.9012663304586989E-2</c:v>
                </c:pt>
                <c:pt idx="10">
                  <c:v>2.0208554709979211E-2</c:v>
                </c:pt>
                <c:pt idx="11">
                  <c:v>7.8142026238665965E-3</c:v>
                </c:pt>
                <c:pt idx="12">
                  <c:v>9.5163015033460086E-3</c:v>
                </c:pt>
                <c:pt idx="13">
                  <c:v>2.8570888484617599E-2</c:v>
                </c:pt>
                <c:pt idx="14">
                  <c:v>3.6835953708430597E-2</c:v>
                </c:pt>
                <c:pt idx="15">
                  <c:v>4.080671319652221E-2</c:v>
                </c:pt>
                <c:pt idx="16">
                  <c:v>4.6716700721813012E-2</c:v>
                </c:pt>
                <c:pt idx="17">
                  <c:v>3.4461146178212207E-2</c:v>
                </c:pt>
                <c:pt idx="18">
                  <c:v>2.8024913308200797E-2</c:v>
                </c:pt>
                <c:pt idx="19">
                  <c:v>2.2457379034283791E-2</c:v>
                </c:pt>
                <c:pt idx="20">
                  <c:v>8.5429316801659896E-3</c:v>
                </c:pt>
                <c:pt idx="21">
                  <c:v>8.5090294542149933E-3</c:v>
                </c:pt>
                <c:pt idx="22">
                  <c:v>1.3108785211734794E-2</c:v>
                </c:pt>
                <c:pt idx="23">
                  <c:v>2.0746506338775412E-2</c:v>
                </c:pt>
                <c:pt idx="24">
                  <c:v>2.6326779851322202E-2</c:v>
                </c:pt>
                <c:pt idx="25">
                  <c:v>2.4696934229376404E-2</c:v>
                </c:pt>
                <c:pt idx="26">
                  <c:v>4.5631336230657002E-2</c:v>
                </c:pt>
                <c:pt idx="27">
                  <c:v>4.4794841562789782E-2</c:v>
                </c:pt>
                <c:pt idx="28">
                  <c:v>1.9419726657371003E-2</c:v>
                </c:pt>
                <c:pt idx="29">
                  <c:v>1.7481892647224009E-2</c:v>
                </c:pt>
                <c:pt idx="30">
                  <c:v>1.7025372103789405E-2</c:v>
                </c:pt>
                <c:pt idx="31">
                  <c:v>8.0878081934857987E-3</c:v>
                </c:pt>
                <c:pt idx="32">
                  <c:v>-8.2357565595160068E-3</c:v>
                </c:pt>
                <c:pt idx="33">
                  <c:v>7.361558630763973E-4</c:v>
                </c:pt>
                <c:pt idx="34">
                  <c:v>2.6057686270358968E-2</c:v>
                </c:pt>
                <c:pt idx="35">
                  <c:v>2.2956140145466111E-2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8-4992-9400-2242DDF2A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97999"/>
        <c:axId val="409603823"/>
      </c:lineChart>
      <c:catAx>
        <c:axId val="40959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3823"/>
        <c:crosses val="autoZero"/>
        <c:auto val="1"/>
        <c:lblAlgn val="ctr"/>
        <c:lblOffset val="100"/>
        <c:noMultiLvlLbl val="0"/>
      </c:catAx>
      <c:valAx>
        <c:axId val="409603823"/>
        <c:scaling>
          <c:orientation val="minMax"/>
          <c:max val="0.18000000000000002"/>
          <c:min val="-0.1200000000000000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9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Comparison!$A$2:$A$38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Comparison!$B$2:$B$38</c:f>
              <c:numCache>
                <c:formatCode>General</c:formatCode>
                <c:ptCount val="37"/>
                <c:pt idx="0">
                  <c:v>4.9857538389898488E-2</c:v>
                </c:pt>
                <c:pt idx="1">
                  <c:v>4.7403562748995216E-2</c:v>
                </c:pt>
                <c:pt idx="2">
                  <c:v>5.1917556137712692E-2</c:v>
                </c:pt>
                <c:pt idx="3">
                  <c:v>4.7416242058701992E-2</c:v>
                </c:pt>
                <c:pt idx="4">
                  <c:v>3.2094376749694196E-2</c:v>
                </c:pt>
                <c:pt idx="5">
                  <c:v>2.9244325123564289E-2</c:v>
                </c:pt>
                <c:pt idx="6">
                  <c:v>2.3759511005394911E-2</c:v>
                </c:pt>
                <c:pt idx="7">
                  <c:v>3.6266085300226597E-2</c:v>
                </c:pt>
                <c:pt idx="8">
                  <c:v>4.539314869991689E-2</c:v>
                </c:pt>
                <c:pt idx="9">
                  <c:v>2.9012663304586989E-2</c:v>
                </c:pt>
                <c:pt idx="10">
                  <c:v>2.0208554709979211E-2</c:v>
                </c:pt>
                <c:pt idx="11">
                  <c:v>7.8142026238665965E-3</c:v>
                </c:pt>
                <c:pt idx="12">
                  <c:v>9.5163015033460086E-3</c:v>
                </c:pt>
                <c:pt idx="13">
                  <c:v>2.8570888484617599E-2</c:v>
                </c:pt>
                <c:pt idx="14">
                  <c:v>3.6835953708430597E-2</c:v>
                </c:pt>
                <c:pt idx="15">
                  <c:v>4.080671319652221E-2</c:v>
                </c:pt>
                <c:pt idx="16">
                  <c:v>4.6716700721813012E-2</c:v>
                </c:pt>
                <c:pt idx="17">
                  <c:v>3.4461146178212207E-2</c:v>
                </c:pt>
                <c:pt idx="18">
                  <c:v>2.8024913308200797E-2</c:v>
                </c:pt>
                <c:pt idx="19">
                  <c:v>2.2457379034283791E-2</c:v>
                </c:pt>
                <c:pt idx="20">
                  <c:v>8.5429316801659896E-3</c:v>
                </c:pt>
                <c:pt idx="21">
                  <c:v>8.5090294542149933E-3</c:v>
                </c:pt>
                <c:pt idx="22">
                  <c:v>1.3108785211734794E-2</c:v>
                </c:pt>
                <c:pt idx="23">
                  <c:v>2.0746506338775412E-2</c:v>
                </c:pt>
                <c:pt idx="24">
                  <c:v>2.6326779851322202E-2</c:v>
                </c:pt>
                <c:pt idx="25">
                  <c:v>2.4696934229376404E-2</c:v>
                </c:pt>
                <c:pt idx="26">
                  <c:v>4.5631336230657002E-2</c:v>
                </c:pt>
                <c:pt idx="27">
                  <c:v>4.4794841562789782E-2</c:v>
                </c:pt>
                <c:pt idx="28">
                  <c:v>1.9419726657371003E-2</c:v>
                </c:pt>
                <c:pt idx="29">
                  <c:v>1.7481892647224009E-2</c:v>
                </c:pt>
                <c:pt idx="30">
                  <c:v>1.7025372103789405E-2</c:v>
                </c:pt>
                <c:pt idx="31">
                  <c:v>8.0878081934857987E-3</c:v>
                </c:pt>
                <c:pt idx="32">
                  <c:v>-8.2357565595160068E-3</c:v>
                </c:pt>
                <c:pt idx="33">
                  <c:v>7.361558630763973E-4</c:v>
                </c:pt>
                <c:pt idx="34">
                  <c:v>2.6057686270358968E-2</c:v>
                </c:pt>
                <c:pt idx="35">
                  <c:v>2.2956140145466111E-2</c:v>
                </c:pt>
                <c:pt idx="36">
                  <c:v>3.22344920772E-2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6-4662-8AC5-274A28969400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corr_const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Comparison!$C$2:$C$38</c:f>
              <c:numCache>
                <c:formatCode>General</c:formatCode>
                <c:ptCount val="37"/>
                <c:pt idx="0">
                  <c:v>4.9857538389898468E-2</c:v>
                </c:pt>
                <c:pt idx="1">
                  <c:v>4.9316517692321524E-2</c:v>
                </c:pt>
                <c:pt idx="2">
                  <c:v>5.5641502856017051E-2</c:v>
                </c:pt>
                <c:pt idx="3">
                  <c:v>4.7022450250398307E-2</c:v>
                </c:pt>
                <c:pt idx="4">
                  <c:v>3.3543792649527816E-2</c:v>
                </c:pt>
                <c:pt idx="5">
                  <c:v>3.1653464634267853E-2</c:v>
                </c:pt>
                <c:pt idx="6">
                  <c:v>2.6092409480715718E-2</c:v>
                </c:pt>
                <c:pt idx="7">
                  <c:v>3.9427525645096946E-2</c:v>
                </c:pt>
                <c:pt idx="8">
                  <c:v>4.7388046833212079E-2</c:v>
                </c:pt>
                <c:pt idx="9">
                  <c:v>2.7353076702477247E-2</c:v>
                </c:pt>
                <c:pt idx="10">
                  <c:v>2.1566616315639643E-2</c:v>
                </c:pt>
                <c:pt idx="11">
                  <c:v>4.0216733141815453E-3</c:v>
                </c:pt>
                <c:pt idx="12">
                  <c:v>6.8645749011281981E-3</c:v>
                </c:pt>
                <c:pt idx="13">
                  <c:v>2.3744377668823612E-2</c:v>
                </c:pt>
                <c:pt idx="14">
                  <c:v>2.9701810201561048E-2</c:v>
                </c:pt>
                <c:pt idx="15">
                  <c:v>3.2839151547550502E-2</c:v>
                </c:pt>
                <c:pt idx="16">
                  <c:v>4.0751564973718638E-2</c:v>
                </c:pt>
                <c:pt idx="17">
                  <c:v>2.7429591752861852E-2</c:v>
                </c:pt>
                <c:pt idx="18">
                  <c:v>2.0495374546160579E-2</c:v>
                </c:pt>
                <c:pt idx="19">
                  <c:v>1.7731533243838964E-2</c:v>
                </c:pt>
                <c:pt idx="20">
                  <c:v>8.4335126356767168E-3</c:v>
                </c:pt>
                <c:pt idx="21">
                  <c:v>7.9605121106011562E-3</c:v>
                </c:pt>
                <c:pt idx="22">
                  <c:v>1.4290223099446726E-2</c:v>
                </c:pt>
                <c:pt idx="23">
                  <c:v>1.7919389903557473E-2</c:v>
                </c:pt>
                <c:pt idx="24">
                  <c:v>2.4304332382799387E-2</c:v>
                </c:pt>
                <c:pt idx="25">
                  <c:v>2.6932107041579341E-2</c:v>
                </c:pt>
                <c:pt idx="26">
                  <c:v>4.2504690683874038E-2</c:v>
                </c:pt>
                <c:pt idx="27">
                  <c:v>4.0460793333127382E-2</c:v>
                </c:pt>
                <c:pt idx="28">
                  <c:v>1.091238198885762E-2</c:v>
                </c:pt>
                <c:pt idx="29">
                  <c:v>6.5835176676497659E-3</c:v>
                </c:pt>
                <c:pt idx="30">
                  <c:v>3.7978795931667558E-3</c:v>
                </c:pt>
                <c:pt idx="31">
                  <c:v>-7.9067858472027103E-3</c:v>
                </c:pt>
                <c:pt idx="32">
                  <c:v>-1.9576133563208017E-2</c:v>
                </c:pt>
                <c:pt idx="33">
                  <c:v>-2.2047559564551386E-2</c:v>
                </c:pt>
                <c:pt idx="34">
                  <c:v>-1.749644541389403E-2</c:v>
                </c:pt>
                <c:pt idx="35">
                  <c:v>-1.0292089795444409E-2</c:v>
                </c:pt>
                <c:pt idx="36">
                  <c:v>6.9844738681334312E-3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6-4662-8AC5-274A28969400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std_g_const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Comparison!$D$2:$D$38</c:f>
              <c:numCache>
                <c:formatCode>General</c:formatCode>
                <c:ptCount val="37"/>
                <c:pt idx="0">
                  <c:v>4.9857538389898468E-2</c:v>
                </c:pt>
                <c:pt idx="1">
                  <c:v>4.3626220690300761E-2</c:v>
                </c:pt>
                <c:pt idx="2">
                  <c:v>3.7826768274015668E-2</c:v>
                </c:pt>
                <c:pt idx="3">
                  <c:v>4.2224364060303402E-2</c:v>
                </c:pt>
                <c:pt idx="4">
                  <c:v>2.3136169708372865E-2</c:v>
                </c:pt>
                <c:pt idx="5">
                  <c:v>1.4086242523003674E-2</c:v>
                </c:pt>
                <c:pt idx="6">
                  <c:v>7.7777498949576362E-3</c:v>
                </c:pt>
                <c:pt idx="7">
                  <c:v>2.8409297789246779E-2</c:v>
                </c:pt>
                <c:pt idx="8">
                  <c:v>5.0736136532197849E-2</c:v>
                </c:pt>
                <c:pt idx="9">
                  <c:v>3.6457933580519158E-2</c:v>
                </c:pt>
                <c:pt idx="10">
                  <c:v>1.6692013043296906E-2</c:v>
                </c:pt>
                <c:pt idx="11">
                  <c:v>4.3836969269235304E-3</c:v>
                </c:pt>
                <c:pt idx="12">
                  <c:v>2.9100346190167464E-3</c:v>
                </c:pt>
                <c:pt idx="13">
                  <c:v>2.687976790821596E-2</c:v>
                </c:pt>
                <c:pt idx="14">
                  <c:v>4.2752057627116376E-2</c:v>
                </c:pt>
                <c:pt idx="15">
                  <c:v>5.399816062536953E-2</c:v>
                </c:pt>
                <c:pt idx="16">
                  <c:v>5.2522986488910267E-2</c:v>
                </c:pt>
                <c:pt idx="17">
                  <c:v>3.9752479533538561E-2</c:v>
                </c:pt>
                <c:pt idx="18">
                  <c:v>3.9027836334917382E-2</c:v>
                </c:pt>
                <c:pt idx="19">
                  <c:v>3.1418320454068845E-2</c:v>
                </c:pt>
                <c:pt idx="20">
                  <c:v>7.1627012084103589E-3</c:v>
                </c:pt>
                <c:pt idx="21">
                  <c:v>1.015838480773916E-2</c:v>
                </c:pt>
                <c:pt idx="22">
                  <c:v>7.5921750416380746E-4</c:v>
                </c:pt>
                <c:pt idx="23">
                  <c:v>1.1246720855268004E-2</c:v>
                </c:pt>
                <c:pt idx="24">
                  <c:v>1.8256870917348872E-2</c:v>
                </c:pt>
                <c:pt idx="25">
                  <c:v>1.4278641816202961E-2</c:v>
                </c:pt>
                <c:pt idx="26">
                  <c:v>4.4064721246216083E-2</c:v>
                </c:pt>
                <c:pt idx="27">
                  <c:v>4.8805673887949624E-2</c:v>
                </c:pt>
                <c:pt idx="28">
                  <c:v>2.8474934364797755E-2</c:v>
                </c:pt>
                <c:pt idx="29">
                  <c:v>1.5198383093277174E-2</c:v>
                </c:pt>
                <c:pt idx="30">
                  <c:v>2.7428404925772809E-2</c:v>
                </c:pt>
                <c:pt idx="31">
                  <c:v>2.2313663089905553E-2</c:v>
                </c:pt>
                <c:pt idx="32">
                  <c:v>-5.0386287071287061E-4</c:v>
                </c:pt>
                <c:pt idx="33">
                  <c:v>1.636778887224203E-2</c:v>
                </c:pt>
                <c:pt idx="34">
                  <c:v>8.9079025775069223E-2</c:v>
                </c:pt>
                <c:pt idx="35">
                  <c:v>7.1816238360743065E-2</c:v>
                </c:pt>
                <c:pt idx="36">
                  <c:v>6.0506762213664772E-2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6-4662-8AC5-274A28969400}"/>
            </c:ext>
          </c:extLst>
        </c:ser>
        <c:ser>
          <c:idx val="3"/>
          <c:order val="3"/>
          <c:tx>
            <c:strRef>
              <c:f>Comparison!$E$1</c:f>
              <c:strCache>
                <c:ptCount val="1"/>
                <c:pt idx="0">
                  <c:v>std_s_const</c:v>
                </c:pt>
              </c:strCache>
            </c:strRef>
          </c:tx>
          <c:spPr>
            <a:ln w="28575" cap="rnd" cmpd="dbl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Comparison!$E$2:$E$38</c:f>
              <c:numCache>
                <c:formatCode>General</c:formatCode>
                <c:ptCount val="37"/>
                <c:pt idx="0">
                  <c:v>4.9857538389898468E-2</c:v>
                </c:pt>
                <c:pt idx="1">
                  <c:v>4.7883541651976176E-2</c:v>
                </c:pt>
                <c:pt idx="2">
                  <c:v>5.1757634292889557E-2</c:v>
                </c:pt>
                <c:pt idx="3">
                  <c:v>4.755501710014385E-2</c:v>
                </c:pt>
                <c:pt idx="4">
                  <c:v>3.2536735182024379E-2</c:v>
                </c:pt>
                <c:pt idx="5">
                  <c:v>2.9380282938747868E-2</c:v>
                </c:pt>
                <c:pt idx="6">
                  <c:v>2.4228735406012246E-2</c:v>
                </c:pt>
                <c:pt idx="7">
                  <c:v>3.8260767113145432E-2</c:v>
                </c:pt>
                <c:pt idx="8">
                  <c:v>4.9360502506137029E-2</c:v>
                </c:pt>
                <c:pt idx="9">
                  <c:v>3.3430624373394564E-2</c:v>
                </c:pt>
                <c:pt idx="10">
                  <c:v>2.2774613405859234E-2</c:v>
                </c:pt>
                <c:pt idx="11">
                  <c:v>1.0285527031275152E-2</c:v>
                </c:pt>
                <c:pt idx="12">
                  <c:v>1.1442804417366427E-2</c:v>
                </c:pt>
                <c:pt idx="13">
                  <c:v>3.2101369813405264E-2</c:v>
                </c:pt>
                <c:pt idx="14">
                  <c:v>4.2001838383919722E-2</c:v>
                </c:pt>
                <c:pt idx="15">
                  <c:v>4.9425605173844443E-2</c:v>
                </c:pt>
                <c:pt idx="16">
                  <c:v>5.2543706418183934E-2</c:v>
                </c:pt>
                <c:pt idx="17">
                  <c:v>4.0049525964538792E-2</c:v>
                </c:pt>
                <c:pt idx="18">
                  <c:v>3.6526333948356894E-2</c:v>
                </c:pt>
                <c:pt idx="19">
                  <c:v>3.0551485310204102E-2</c:v>
                </c:pt>
                <c:pt idx="20">
                  <c:v>1.7443926533053086E-2</c:v>
                </c:pt>
                <c:pt idx="21">
                  <c:v>1.8631388536678353E-2</c:v>
                </c:pt>
                <c:pt idx="22">
                  <c:v>2.1068310320036896E-2</c:v>
                </c:pt>
                <c:pt idx="23">
                  <c:v>2.6382081906557477E-2</c:v>
                </c:pt>
                <c:pt idx="24">
                  <c:v>3.3009793759602918E-2</c:v>
                </c:pt>
                <c:pt idx="25">
                  <c:v>3.1982588433040422E-2</c:v>
                </c:pt>
                <c:pt idx="26">
                  <c:v>5.3545714371272694E-2</c:v>
                </c:pt>
                <c:pt idx="27">
                  <c:v>5.4924763591164688E-2</c:v>
                </c:pt>
                <c:pt idx="28">
                  <c:v>3.3372703241945426E-2</c:v>
                </c:pt>
                <c:pt idx="29">
                  <c:v>2.8687053690595304E-2</c:v>
                </c:pt>
                <c:pt idx="30">
                  <c:v>3.5957525458228147E-2</c:v>
                </c:pt>
                <c:pt idx="31">
                  <c:v>3.0325560966340988E-2</c:v>
                </c:pt>
                <c:pt idx="32">
                  <c:v>1.0852733865637169E-2</c:v>
                </c:pt>
                <c:pt idx="33">
                  <c:v>1.9576477085657067E-2</c:v>
                </c:pt>
                <c:pt idx="34">
                  <c:v>6.0321310749724188E-2</c:v>
                </c:pt>
                <c:pt idx="35">
                  <c:v>5.5391714802969026E-2</c:v>
                </c:pt>
                <c:pt idx="36">
                  <c:v>5.5760296853600448E-2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6-4662-8AC5-274A28969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963263"/>
        <c:axId val="1193960767"/>
      </c:lineChart>
      <c:catAx>
        <c:axId val="11939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60767"/>
        <c:crosses val="autoZero"/>
        <c:auto val="1"/>
        <c:lblAlgn val="ctr"/>
        <c:lblOffset val="100"/>
        <c:noMultiLvlLbl val="0"/>
      </c:catAx>
      <c:valAx>
        <c:axId val="11939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replication!$E$1</c:f>
              <c:strCache>
                <c:ptCount val="1"/>
                <c:pt idx="0">
                  <c:v>corr(g,s)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replication!$A$2:$A$38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replication!$E$2:$E$37</c:f>
              <c:numCache>
                <c:formatCode>General</c:formatCode>
                <c:ptCount val="36"/>
                <c:pt idx="0">
                  <c:v>-0.71856456022999537</c:v>
                </c:pt>
                <c:pt idx="1">
                  <c:v>-0.76022035111617281</c:v>
                </c:pt>
                <c:pt idx="2">
                  <c:v>-0.83156269749100731</c:v>
                </c:pt>
                <c:pt idx="3">
                  <c:v>-0.70942836886649319</c:v>
                </c:pt>
                <c:pt idx="4">
                  <c:v>-0.75563433322223539</c:v>
                </c:pt>
                <c:pt idx="5">
                  <c:v>-0.79527297981299816</c:v>
                </c:pt>
                <c:pt idx="6">
                  <c:v>-0.79374179777900178</c:v>
                </c:pt>
                <c:pt idx="7">
                  <c:v>-0.79147208773039934</c:v>
                </c:pt>
                <c:pt idx="8">
                  <c:v>-0.75074725664917386</c:v>
                </c:pt>
                <c:pt idx="9">
                  <c:v>-0.69352015237225129</c:v>
                </c:pt>
                <c:pt idx="10">
                  <c:v>-0.74614096654161388</c:v>
                </c:pt>
                <c:pt idx="11">
                  <c:v>-0.64134886446326378</c:v>
                </c:pt>
                <c:pt idx="12">
                  <c:v>-0.65795552806223689</c:v>
                </c:pt>
                <c:pt idx="13">
                  <c:v>-0.62818610321464596</c:v>
                </c:pt>
                <c:pt idx="14">
                  <c:v>-0.61220861543038041</c:v>
                </c:pt>
                <c:pt idx="15">
                  <c:v>-0.62104568128828264</c:v>
                </c:pt>
                <c:pt idx="16">
                  <c:v>-0.6300497012688121</c:v>
                </c:pt>
                <c:pt idx="17">
                  <c:v>-0.61323184540260722</c:v>
                </c:pt>
                <c:pt idx="18">
                  <c:v>-0.62257820251643503</c:v>
                </c:pt>
                <c:pt idx="19">
                  <c:v>-0.65466316632499644</c:v>
                </c:pt>
                <c:pt idx="20">
                  <c:v>-0.7167730382098173</c:v>
                </c:pt>
                <c:pt idx="21">
                  <c:v>-0.71028702248156428</c:v>
                </c:pt>
                <c:pt idx="22">
                  <c:v>-0.74318136959216197</c:v>
                </c:pt>
                <c:pt idx="23">
                  <c:v>-0.65835312836566728</c:v>
                </c:pt>
                <c:pt idx="24">
                  <c:v>-0.6784916208734707</c:v>
                </c:pt>
                <c:pt idx="25">
                  <c:v>-0.76440668099781461</c:v>
                </c:pt>
                <c:pt idx="26">
                  <c:v>-0.66660803667039592</c:v>
                </c:pt>
                <c:pt idx="27">
                  <c:v>-0.6569823620670393</c:v>
                </c:pt>
                <c:pt idx="28">
                  <c:v>-0.61670779136291998</c:v>
                </c:pt>
                <c:pt idx="29">
                  <c:v>-0.55694912840702737</c:v>
                </c:pt>
                <c:pt idx="30">
                  <c:v>-0.57883093009583342</c:v>
                </c:pt>
                <c:pt idx="31">
                  <c:v>-0.56650520923866798</c:v>
                </c:pt>
                <c:pt idx="32">
                  <c:v>-0.59361360776678485</c:v>
                </c:pt>
                <c:pt idx="33">
                  <c:v>-0.50673389064922081</c:v>
                </c:pt>
                <c:pt idx="34">
                  <c:v>-0.50228096753801554</c:v>
                </c:pt>
                <c:pt idx="35">
                  <c:v>-0.52477082855358415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6-4380-A7D9-4113FB7867EC}"/>
            </c:ext>
          </c:extLst>
        </c:ser>
        <c:ser>
          <c:idx val="1"/>
          <c:order val="1"/>
          <c:tx>
            <c:strRef>
              <c:f>replication!$F$1</c:f>
              <c:strCache>
                <c:ptCount val="1"/>
                <c:pt idx="0">
                  <c:v>sigma(g)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replication!$A$2:$A$38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replication!$F$2:$F$37</c:f>
              <c:numCache>
                <c:formatCode>General</c:formatCode>
                <c:ptCount val="36"/>
                <c:pt idx="0">
                  <c:v>9.0398057120351524E-2</c:v>
                </c:pt>
                <c:pt idx="1">
                  <c:v>8.1572149584734716E-2</c:v>
                </c:pt>
                <c:pt idx="2">
                  <c:v>5.9701328328465406E-2</c:v>
                </c:pt>
                <c:pt idx="3">
                  <c:v>7.7277106793717812E-2</c:v>
                </c:pt>
                <c:pt idx="4">
                  <c:v>6.936595475593435E-2</c:v>
                </c:pt>
                <c:pt idx="5">
                  <c:v>5.625657281460146E-2</c:v>
                </c:pt>
                <c:pt idx="6">
                  <c:v>5.4825329919044825E-2</c:v>
                </c:pt>
                <c:pt idx="7">
                  <c:v>7.3558532106588428E-2</c:v>
                </c:pt>
                <c:pt idx="8">
                  <c:v>0.10212315141584964</c:v>
                </c:pt>
                <c:pt idx="9">
                  <c:v>0.10787440320345798</c:v>
                </c:pt>
                <c:pt idx="10">
                  <c:v>8.2502542984929317E-2</c:v>
                </c:pt>
                <c:pt idx="11">
                  <c:v>8.1520245288296336E-2</c:v>
                </c:pt>
                <c:pt idx="12">
                  <c:v>7.3524701870069931E-2</c:v>
                </c:pt>
                <c:pt idx="13">
                  <c:v>8.6059772115854971E-2</c:v>
                </c:pt>
                <c:pt idx="14">
                  <c:v>0.10561313665372001</c:v>
                </c:pt>
                <c:pt idx="15">
                  <c:v>0.12215546764648545</c:v>
                </c:pt>
                <c:pt idx="16">
                  <c:v>0.10471798091919711</c:v>
                </c:pt>
                <c:pt idx="17">
                  <c:v>0.10381708974165625</c:v>
                </c:pt>
                <c:pt idx="18">
                  <c:v>0.11668736365030372</c:v>
                </c:pt>
                <c:pt idx="19">
                  <c:v>0.11092915781720836</c:v>
                </c:pt>
                <c:pt idx="20">
                  <c:v>8.763508072810669E-2</c:v>
                </c:pt>
                <c:pt idx="21">
                  <c:v>9.3680838252087492E-2</c:v>
                </c:pt>
                <c:pt idx="22">
                  <c:v>6.7148522234942401E-2</c:v>
                </c:pt>
                <c:pt idx="23">
                  <c:v>6.9147637835563283E-2</c:v>
                </c:pt>
                <c:pt idx="24">
                  <c:v>7.3157318332614935E-2</c:v>
                </c:pt>
                <c:pt idx="25">
                  <c:v>7.064952184093598E-2</c:v>
                </c:pt>
                <c:pt idx="26">
                  <c:v>8.7000438659663573E-2</c:v>
                </c:pt>
                <c:pt idx="27">
                  <c:v>9.8984416689135712E-2</c:v>
                </c:pt>
                <c:pt idx="28">
                  <c:v>0.10967954202059946</c:v>
                </c:pt>
                <c:pt idx="29">
                  <c:v>8.5216817298491301E-2</c:v>
                </c:pt>
                <c:pt idx="30">
                  <c:v>0.11158314406079842</c:v>
                </c:pt>
                <c:pt idx="31">
                  <c:v>0.11874701331729287</c:v>
                </c:pt>
                <c:pt idx="32">
                  <c:v>0.10554527612824112</c:v>
                </c:pt>
                <c:pt idx="33">
                  <c:v>0.12675105997183964</c:v>
                </c:pt>
                <c:pt idx="34">
                  <c:v>0.23982560665871383</c:v>
                </c:pt>
                <c:pt idx="35">
                  <c:v>0.19767565110821789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6-4380-A7D9-4113FB7867EC}"/>
            </c:ext>
          </c:extLst>
        </c:ser>
        <c:ser>
          <c:idx val="2"/>
          <c:order val="2"/>
          <c:tx>
            <c:strRef>
              <c:f>replication!$G$1</c:f>
              <c:strCache>
                <c:ptCount val="1"/>
                <c:pt idx="0">
                  <c:v>sigma(s)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replication!$A$2:$A$38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replication!$G$2:$G$37</c:f>
              <c:numCache>
                <c:formatCode>General</c:formatCode>
                <c:ptCount val="36"/>
                <c:pt idx="0">
                  <c:v>0.61692539095669385</c:v>
                </c:pt>
                <c:pt idx="1">
                  <c:v>0.62552538679131287</c:v>
                </c:pt>
                <c:pt idx="2">
                  <c:v>0.6133461883079081</c:v>
                </c:pt>
                <c:pt idx="3">
                  <c:v>0.61973800053268557</c:v>
                </c:pt>
                <c:pt idx="4">
                  <c:v>0.62630260329098675</c:v>
                </c:pt>
                <c:pt idx="5">
                  <c:v>0.62030193305822301</c:v>
                </c:pt>
                <c:pt idx="6">
                  <c:v>0.62890596353647954</c:v>
                </c:pt>
                <c:pt idx="7">
                  <c:v>0.65499360134400142</c:v>
                </c:pt>
                <c:pt idx="8">
                  <c:v>0.67442176547690613</c:v>
                </c:pt>
                <c:pt idx="9">
                  <c:v>0.68254020217758549</c:v>
                </c:pt>
                <c:pt idx="10">
                  <c:v>0.66324190403890637</c:v>
                </c:pt>
                <c:pt idx="11">
                  <c:v>0.6694457203321581</c:v>
                </c:pt>
                <c:pt idx="12">
                  <c:v>0.66117376823797414</c:v>
                </c:pt>
                <c:pt idx="13">
                  <c:v>0.68948632978212143</c:v>
                </c:pt>
                <c:pt idx="14">
                  <c:v>0.70569919272287807</c:v>
                </c:pt>
                <c:pt idx="15">
                  <c:v>0.74315826535213914</c:v>
                </c:pt>
                <c:pt idx="16">
                  <c:v>0.7150565352877255</c:v>
                </c:pt>
                <c:pt idx="17">
                  <c:v>0.71445800258381065</c:v>
                </c:pt>
                <c:pt idx="18">
                  <c:v>0.74695170653688903</c:v>
                </c:pt>
                <c:pt idx="19">
                  <c:v>0.74076591197479624</c:v>
                </c:pt>
                <c:pt idx="20">
                  <c:v>0.77437311554199628</c:v>
                </c:pt>
                <c:pt idx="21">
                  <c:v>0.78595180664940589</c:v>
                </c:pt>
                <c:pt idx="22">
                  <c:v>0.79414565291587402</c:v>
                </c:pt>
                <c:pt idx="23">
                  <c:v>0.75447504927793818</c:v>
                </c:pt>
                <c:pt idx="24">
                  <c:v>0.76652401165389228</c:v>
                </c:pt>
                <c:pt idx="25">
                  <c:v>0.76682218492522758</c:v>
                </c:pt>
                <c:pt idx="26">
                  <c:v>0.76855440098842565</c:v>
                </c:pt>
                <c:pt idx="27">
                  <c:v>0.79000386385721422</c:v>
                </c:pt>
                <c:pt idx="28">
                  <c:v>0.84612786037070231</c:v>
                </c:pt>
                <c:pt idx="29">
                  <c:v>0.87924741498657322</c:v>
                </c:pt>
                <c:pt idx="30">
                  <c:v>0.94261745775916617</c:v>
                </c:pt>
                <c:pt idx="31">
                  <c:v>0.98422611571262353</c:v>
                </c:pt>
                <c:pt idx="32">
                  <c:v>0.95544702347453858</c:v>
                </c:pt>
                <c:pt idx="33">
                  <c:v>0.94284781573226939</c:v>
                </c:pt>
                <c:pt idx="34">
                  <c:v>0.93297009578226764</c:v>
                </c:pt>
                <c:pt idx="35">
                  <c:v>0.96434651751204037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96-4380-A7D9-4113FB786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97999"/>
        <c:axId val="409603823"/>
      </c:lineChart>
      <c:catAx>
        <c:axId val="40959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3823"/>
        <c:crosses val="autoZero"/>
        <c:auto val="1"/>
        <c:lblAlgn val="ctr"/>
        <c:lblOffset val="100"/>
        <c:noMultiLvlLbl val="0"/>
      </c:catAx>
      <c:valAx>
        <c:axId val="4096038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9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corr_const!$B$1</c:f>
              <c:strCache>
                <c:ptCount val="1"/>
                <c:pt idx="0">
                  <c:v>E(g)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corr_const!$A$2:$A$38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corr_const!$B$2:$B$37</c:f>
              <c:numCache>
                <c:formatCode>General</c:formatCode>
                <c:ptCount val="36"/>
                <c:pt idx="0">
                  <c:v>8.592371E-2</c:v>
                </c:pt>
                <c:pt idx="1">
                  <c:v>8.2315090000000007E-2</c:v>
                </c:pt>
                <c:pt idx="2">
                  <c:v>7.9322389999999993E-2</c:v>
                </c:pt>
                <c:pt idx="3">
                  <c:v>7.7994309999999983E-2</c:v>
                </c:pt>
                <c:pt idx="4">
                  <c:v>6.1639429999999995E-2</c:v>
                </c:pt>
                <c:pt idx="5">
                  <c:v>5.422102999999999E-2</c:v>
                </c:pt>
                <c:pt idx="6">
                  <c:v>4.8390890000000006E-2</c:v>
                </c:pt>
                <c:pt idx="7">
                  <c:v>7.0586159999999995E-2</c:v>
                </c:pt>
                <c:pt idx="8">
                  <c:v>9.1929469999999985E-2</c:v>
                </c:pt>
                <c:pt idx="9">
                  <c:v>7.4969299999999989E-2</c:v>
                </c:pt>
                <c:pt idx="10">
                  <c:v>5.6953930000000007E-2</c:v>
                </c:pt>
                <c:pt idx="11">
                  <c:v>3.9314719999999991E-2</c:v>
                </c:pt>
                <c:pt idx="12">
                  <c:v>3.8302740000000009E-2</c:v>
                </c:pt>
                <c:pt idx="13">
                  <c:v>6.2118119999999999E-2</c:v>
                </c:pt>
                <c:pt idx="14">
                  <c:v>7.7901680000000001E-2</c:v>
                </c:pt>
                <c:pt idx="15">
                  <c:v>9.1547860000000009E-2</c:v>
                </c:pt>
                <c:pt idx="16">
                  <c:v>8.9176600000000009E-2</c:v>
                </c:pt>
                <c:pt idx="17">
                  <c:v>7.5397840000000008E-2</c:v>
                </c:pt>
                <c:pt idx="18">
                  <c:v>7.6862340000000001E-2</c:v>
                </c:pt>
                <c:pt idx="19">
                  <c:v>7.0873179999999994E-2</c:v>
                </c:pt>
                <c:pt idx="20">
                  <c:v>5.2320579999999985E-2</c:v>
                </c:pt>
                <c:pt idx="21">
                  <c:v>5.5576739999999993E-2</c:v>
                </c:pt>
                <c:pt idx="22">
                  <c:v>4.8776389999999996E-2</c:v>
                </c:pt>
                <c:pt idx="23">
                  <c:v>5.1658260000000011E-2</c:v>
                </c:pt>
                <c:pt idx="24">
                  <c:v>6.0569680000000001E-2</c:v>
                </c:pt>
                <c:pt idx="25">
                  <c:v>6.1967919999999996E-2</c:v>
                </c:pt>
                <c:pt idx="26">
                  <c:v>8.5746550000000005E-2</c:v>
                </c:pt>
                <c:pt idx="27">
                  <c:v>9.103211999999998E-2</c:v>
                </c:pt>
                <c:pt idx="28">
                  <c:v>7.0928779999999997E-2</c:v>
                </c:pt>
                <c:pt idx="29">
                  <c:v>5.503920000000001E-2</c:v>
                </c:pt>
                <c:pt idx="30">
                  <c:v>7.1818780000000013E-2</c:v>
                </c:pt>
                <c:pt idx="31">
                  <c:v>6.7676520000000004E-2</c:v>
                </c:pt>
                <c:pt idx="32">
                  <c:v>4.5639799999999994E-2</c:v>
                </c:pt>
                <c:pt idx="33">
                  <c:v>5.5238560000000006E-2</c:v>
                </c:pt>
                <c:pt idx="34">
                  <c:v>0.12720456999999999</c:v>
                </c:pt>
                <c:pt idx="35">
                  <c:v>0.11298847000000001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0-4EA4-B332-60D4D47F39F5}"/>
            </c:ext>
          </c:extLst>
        </c:ser>
        <c:ser>
          <c:idx val="1"/>
          <c:order val="1"/>
          <c:tx>
            <c:strRef>
              <c:f>corr_const!$C$1</c:f>
              <c:strCache>
                <c:ptCount val="1"/>
                <c:pt idx="0">
                  <c:v>cov(g,s)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corr_const!$A$2:$A$38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corr_const!$C$2:$C$37</c:f>
              <c:numCache>
                <c:formatCode>General</c:formatCode>
                <c:ptCount val="36"/>
                <c:pt idx="0">
                  <c:v>-3.6066171610101533E-2</c:v>
                </c:pt>
                <c:pt idx="1">
                  <c:v>-3.2998572307678484E-2</c:v>
                </c:pt>
                <c:pt idx="2">
                  <c:v>-2.3680887143982941E-2</c:v>
                </c:pt>
                <c:pt idx="3">
                  <c:v>-3.0971859749601677E-2</c:v>
                </c:pt>
                <c:pt idx="4">
                  <c:v>-2.8095637350472179E-2</c:v>
                </c:pt>
                <c:pt idx="5">
                  <c:v>-2.2567565365732137E-2</c:v>
                </c:pt>
                <c:pt idx="6">
                  <c:v>-2.2298480519284288E-2</c:v>
                </c:pt>
                <c:pt idx="7">
                  <c:v>-3.1158634354903049E-2</c:v>
                </c:pt>
                <c:pt idx="8">
                  <c:v>-4.4541423166787907E-2</c:v>
                </c:pt>
                <c:pt idx="9">
                  <c:v>-4.7616223297522742E-2</c:v>
                </c:pt>
                <c:pt idx="10">
                  <c:v>-3.5387313684360364E-2</c:v>
                </c:pt>
                <c:pt idx="11">
                  <c:v>-3.5293046685818445E-2</c:v>
                </c:pt>
                <c:pt idx="12">
                  <c:v>-3.1438165098871811E-2</c:v>
                </c:pt>
                <c:pt idx="13">
                  <c:v>-3.8373742331176387E-2</c:v>
                </c:pt>
                <c:pt idx="14">
                  <c:v>-4.8199869798438953E-2</c:v>
                </c:pt>
                <c:pt idx="15">
                  <c:v>-5.8708708452449507E-2</c:v>
                </c:pt>
                <c:pt idx="16">
                  <c:v>-4.8425035026281371E-2</c:v>
                </c:pt>
                <c:pt idx="17">
                  <c:v>-4.7968248247138155E-2</c:v>
                </c:pt>
                <c:pt idx="18">
                  <c:v>-5.6366965453839422E-2</c:v>
                </c:pt>
                <c:pt idx="19">
                  <c:v>-5.314164675616103E-2</c:v>
                </c:pt>
                <c:pt idx="20">
                  <c:v>-4.3887067364323268E-2</c:v>
                </c:pt>
                <c:pt idx="21">
                  <c:v>-4.7616227889398836E-2</c:v>
                </c:pt>
                <c:pt idx="22">
                  <c:v>-3.4486166900553269E-2</c:v>
                </c:pt>
                <c:pt idx="23">
                  <c:v>-3.3738870096442539E-2</c:v>
                </c:pt>
                <c:pt idx="24">
                  <c:v>-3.6265347617200613E-2</c:v>
                </c:pt>
                <c:pt idx="25">
                  <c:v>-3.5035812958420655E-2</c:v>
                </c:pt>
                <c:pt idx="26">
                  <c:v>-4.3241859316125966E-2</c:v>
                </c:pt>
                <c:pt idx="27">
                  <c:v>-5.0571326666872599E-2</c:v>
                </c:pt>
                <c:pt idx="28">
                  <c:v>-6.0016398011142377E-2</c:v>
                </c:pt>
                <c:pt idx="29">
                  <c:v>-4.8455682332350244E-2</c:v>
                </c:pt>
                <c:pt idx="30">
                  <c:v>-6.8020900406833257E-2</c:v>
                </c:pt>
                <c:pt idx="31">
                  <c:v>-7.5583305847202714E-2</c:v>
                </c:pt>
                <c:pt idx="32">
                  <c:v>-6.5215933563208012E-2</c:v>
                </c:pt>
                <c:pt idx="33">
                  <c:v>-7.7286119564551392E-2</c:v>
                </c:pt>
                <c:pt idx="34">
                  <c:v>-0.14470101541389402</c:v>
                </c:pt>
                <c:pt idx="35">
                  <c:v>-0.12328055979544442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0-4EA4-B332-60D4D47F39F5}"/>
            </c:ext>
          </c:extLst>
        </c:ser>
        <c:ser>
          <c:idx val="2"/>
          <c:order val="2"/>
          <c:tx>
            <c:strRef>
              <c:f>corr_const!$D$1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corr_const!$A$2:$A$38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corr_const!$D$2:$D$37</c:f>
              <c:numCache>
                <c:formatCode>General</c:formatCode>
                <c:ptCount val="36"/>
                <c:pt idx="0">
                  <c:v>4.9857538389898468E-2</c:v>
                </c:pt>
                <c:pt idx="1">
                  <c:v>4.9316517692321524E-2</c:v>
                </c:pt>
                <c:pt idx="2">
                  <c:v>5.5641502856017051E-2</c:v>
                </c:pt>
                <c:pt idx="3">
                  <c:v>4.7022450250398307E-2</c:v>
                </c:pt>
                <c:pt idx="4">
                  <c:v>3.3543792649527816E-2</c:v>
                </c:pt>
                <c:pt idx="5">
                  <c:v>3.1653464634267853E-2</c:v>
                </c:pt>
                <c:pt idx="6">
                  <c:v>2.6092409480715718E-2</c:v>
                </c:pt>
                <c:pt idx="7">
                  <c:v>3.9427525645096946E-2</c:v>
                </c:pt>
                <c:pt idx="8">
                  <c:v>4.7388046833212079E-2</c:v>
                </c:pt>
                <c:pt idx="9">
                  <c:v>2.7353076702477247E-2</c:v>
                </c:pt>
                <c:pt idx="10">
                  <c:v>2.1566616315639643E-2</c:v>
                </c:pt>
                <c:pt idx="11">
                  <c:v>4.0216733141815453E-3</c:v>
                </c:pt>
                <c:pt idx="12">
                  <c:v>6.8645749011281981E-3</c:v>
                </c:pt>
                <c:pt idx="13">
                  <c:v>2.3744377668823612E-2</c:v>
                </c:pt>
                <c:pt idx="14">
                  <c:v>2.9701810201561048E-2</c:v>
                </c:pt>
                <c:pt idx="15">
                  <c:v>3.2839151547550502E-2</c:v>
                </c:pt>
                <c:pt idx="16">
                  <c:v>4.0751564973718638E-2</c:v>
                </c:pt>
                <c:pt idx="17">
                  <c:v>2.7429591752861852E-2</c:v>
                </c:pt>
                <c:pt idx="18">
                  <c:v>2.0495374546160579E-2</c:v>
                </c:pt>
                <c:pt idx="19">
                  <c:v>1.7731533243838964E-2</c:v>
                </c:pt>
                <c:pt idx="20">
                  <c:v>8.4335126356767168E-3</c:v>
                </c:pt>
                <c:pt idx="21">
                  <c:v>7.9605121106011562E-3</c:v>
                </c:pt>
                <c:pt idx="22">
                  <c:v>1.4290223099446726E-2</c:v>
                </c:pt>
                <c:pt idx="23">
                  <c:v>1.7919389903557473E-2</c:v>
                </c:pt>
                <c:pt idx="24">
                  <c:v>2.4304332382799387E-2</c:v>
                </c:pt>
                <c:pt idx="25">
                  <c:v>2.6932107041579341E-2</c:v>
                </c:pt>
                <c:pt idx="26">
                  <c:v>4.2504690683874038E-2</c:v>
                </c:pt>
                <c:pt idx="27">
                  <c:v>4.0460793333127382E-2</c:v>
                </c:pt>
                <c:pt idx="28">
                  <c:v>1.091238198885762E-2</c:v>
                </c:pt>
                <c:pt idx="29">
                  <c:v>6.5835176676497659E-3</c:v>
                </c:pt>
                <c:pt idx="30">
                  <c:v>3.7978795931667558E-3</c:v>
                </c:pt>
                <c:pt idx="31">
                  <c:v>-7.9067858472027103E-3</c:v>
                </c:pt>
                <c:pt idx="32">
                  <c:v>-1.9576133563208017E-2</c:v>
                </c:pt>
                <c:pt idx="33">
                  <c:v>-2.2047559564551386E-2</c:v>
                </c:pt>
                <c:pt idx="34">
                  <c:v>-1.749644541389403E-2</c:v>
                </c:pt>
                <c:pt idx="35">
                  <c:v>-1.0292089795444409E-2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80-4EA4-B332-60D4D47F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97999"/>
        <c:axId val="409603823"/>
      </c:lineChart>
      <c:catAx>
        <c:axId val="40959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3823"/>
        <c:crosses val="autoZero"/>
        <c:auto val="1"/>
        <c:lblAlgn val="ctr"/>
        <c:lblOffset val="100"/>
        <c:noMultiLvlLbl val="0"/>
      </c:catAx>
      <c:valAx>
        <c:axId val="409603823"/>
        <c:scaling>
          <c:orientation val="minMax"/>
          <c:max val="0.13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9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corr_const!$E$1</c:f>
              <c:strCache>
                <c:ptCount val="1"/>
                <c:pt idx="0">
                  <c:v>corr(g,s)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corr_const!$A$2:$A$38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corr_const!$E$2:$E$37</c:f>
              <c:numCache>
                <c:formatCode>General</c:formatCode>
                <c:ptCount val="36"/>
                <c:pt idx="0">
                  <c:v>-0.71856456022999537</c:v>
                </c:pt>
                <c:pt idx="1">
                  <c:v>-0.71856456022999537</c:v>
                </c:pt>
                <c:pt idx="2">
                  <c:v>-0.71856456022999537</c:v>
                </c:pt>
                <c:pt idx="3">
                  <c:v>-0.71856456022999537</c:v>
                </c:pt>
                <c:pt idx="4">
                  <c:v>-0.71856456022999537</c:v>
                </c:pt>
                <c:pt idx="5">
                  <c:v>-0.71856456022999537</c:v>
                </c:pt>
                <c:pt idx="6">
                  <c:v>-0.71856456022999537</c:v>
                </c:pt>
                <c:pt idx="7">
                  <c:v>-0.71856456022999537</c:v>
                </c:pt>
                <c:pt idx="8">
                  <c:v>-0.71856456022999537</c:v>
                </c:pt>
                <c:pt idx="9">
                  <c:v>-0.71856456022999537</c:v>
                </c:pt>
                <c:pt idx="10">
                  <c:v>-0.71856456022999537</c:v>
                </c:pt>
                <c:pt idx="11">
                  <c:v>-0.71856456022999537</c:v>
                </c:pt>
                <c:pt idx="12">
                  <c:v>-0.71856456022999537</c:v>
                </c:pt>
                <c:pt idx="13">
                  <c:v>-0.71856456022999537</c:v>
                </c:pt>
                <c:pt idx="14">
                  <c:v>-0.71856456022999537</c:v>
                </c:pt>
                <c:pt idx="15">
                  <c:v>-0.71856456022999537</c:v>
                </c:pt>
                <c:pt idx="16">
                  <c:v>-0.71856456022999537</c:v>
                </c:pt>
                <c:pt idx="17">
                  <c:v>-0.71856456022999537</c:v>
                </c:pt>
                <c:pt idx="18">
                  <c:v>-0.71856456022999537</c:v>
                </c:pt>
                <c:pt idx="19">
                  <c:v>-0.71856456022999537</c:v>
                </c:pt>
                <c:pt idx="20">
                  <c:v>-0.71856456022999537</c:v>
                </c:pt>
                <c:pt idx="21">
                  <c:v>-0.71856456022999537</c:v>
                </c:pt>
                <c:pt idx="22">
                  <c:v>-0.71856456022999537</c:v>
                </c:pt>
                <c:pt idx="23">
                  <c:v>-0.71856456022999537</c:v>
                </c:pt>
                <c:pt idx="24">
                  <c:v>-0.71856456022999537</c:v>
                </c:pt>
                <c:pt idx="25">
                  <c:v>-0.71856456022999537</c:v>
                </c:pt>
                <c:pt idx="26">
                  <c:v>-0.71856456022999537</c:v>
                </c:pt>
                <c:pt idx="27">
                  <c:v>-0.71856456022999537</c:v>
                </c:pt>
                <c:pt idx="28">
                  <c:v>-0.71856456022999537</c:v>
                </c:pt>
                <c:pt idx="29">
                  <c:v>-0.71856456022999537</c:v>
                </c:pt>
                <c:pt idx="30">
                  <c:v>-0.71856456022999537</c:v>
                </c:pt>
                <c:pt idx="31">
                  <c:v>-0.71856456022999537</c:v>
                </c:pt>
                <c:pt idx="32">
                  <c:v>-0.71856456022999537</c:v>
                </c:pt>
                <c:pt idx="33">
                  <c:v>-0.71856456022999537</c:v>
                </c:pt>
                <c:pt idx="34">
                  <c:v>-0.71856456022999537</c:v>
                </c:pt>
                <c:pt idx="35">
                  <c:v>-0.71856456022999537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0-47C2-A735-6E40FD0F4E9E}"/>
            </c:ext>
          </c:extLst>
        </c:ser>
        <c:ser>
          <c:idx val="1"/>
          <c:order val="1"/>
          <c:tx>
            <c:strRef>
              <c:f>corr_const!$F$1</c:f>
              <c:strCache>
                <c:ptCount val="1"/>
                <c:pt idx="0">
                  <c:v>sigma(g)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corr_const!$A$2:$A$38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corr_const!$F$2:$F$37</c:f>
              <c:numCache>
                <c:formatCode>General</c:formatCode>
                <c:ptCount val="36"/>
                <c:pt idx="0">
                  <c:v>9.0398057120351524E-2</c:v>
                </c:pt>
                <c:pt idx="1">
                  <c:v>8.1572149584734716E-2</c:v>
                </c:pt>
                <c:pt idx="2">
                  <c:v>5.9701328328465406E-2</c:v>
                </c:pt>
                <c:pt idx="3">
                  <c:v>7.7277106793717812E-2</c:v>
                </c:pt>
                <c:pt idx="4">
                  <c:v>6.936595475593435E-2</c:v>
                </c:pt>
                <c:pt idx="5">
                  <c:v>5.625657281460146E-2</c:v>
                </c:pt>
                <c:pt idx="6">
                  <c:v>5.4825329919044825E-2</c:v>
                </c:pt>
                <c:pt idx="7">
                  <c:v>7.3558532106588428E-2</c:v>
                </c:pt>
                <c:pt idx="8">
                  <c:v>0.10212315141584964</c:v>
                </c:pt>
                <c:pt idx="9">
                  <c:v>0.10787440320345798</c:v>
                </c:pt>
                <c:pt idx="10">
                  <c:v>8.2502542984929317E-2</c:v>
                </c:pt>
                <c:pt idx="11">
                  <c:v>8.1520245288296336E-2</c:v>
                </c:pt>
                <c:pt idx="12">
                  <c:v>7.3524701870069931E-2</c:v>
                </c:pt>
                <c:pt idx="13">
                  <c:v>8.6059772115854971E-2</c:v>
                </c:pt>
                <c:pt idx="14">
                  <c:v>0.10561313665372001</c:v>
                </c:pt>
                <c:pt idx="15">
                  <c:v>0.12215546764648545</c:v>
                </c:pt>
                <c:pt idx="16">
                  <c:v>0.10471798091919711</c:v>
                </c:pt>
                <c:pt idx="17">
                  <c:v>0.10381708974165625</c:v>
                </c:pt>
                <c:pt idx="18">
                  <c:v>0.11668736365030372</c:v>
                </c:pt>
                <c:pt idx="19">
                  <c:v>0.11092915781720836</c:v>
                </c:pt>
                <c:pt idx="20">
                  <c:v>8.763508072810669E-2</c:v>
                </c:pt>
                <c:pt idx="21">
                  <c:v>9.3680838252087492E-2</c:v>
                </c:pt>
                <c:pt idx="22">
                  <c:v>6.7148522234942401E-2</c:v>
                </c:pt>
                <c:pt idx="23">
                  <c:v>6.9147637835563283E-2</c:v>
                </c:pt>
                <c:pt idx="24">
                  <c:v>7.3157318332614935E-2</c:v>
                </c:pt>
                <c:pt idx="25">
                  <c:v>7.064952184093598E-2</c:v>
                </c:pt>
                <c:pt idx="26">
                  <c:v>8.7000438659663573E-2</c:v>
                </c:pt>
                <c:pt idx="27">
                  <c:v>9.8984416689135712E-2</c:v>
                </c:pt>
                <c:pt idx="28">
                  <c:v>0.10967954202059946</c:v>
                </c:pt>
                <c:pt idx="29">
                  <c:v>8.5216817298491301E-2</c:v>
                </c:pt>
                <c:pt idx="30">
                  <c:v>0.11158314406079842</c:v>
                </c:pt>
                <c:pt idx="31">
                  <c:v>0.11874701331729287</c:v>
                </c:pt>
                <c:pt idx="32">
                  <c:v>0.10554527612824112</c:v>
                </c:pt>
                <c:pt idx="33">
                  <c:v>0.12675105997183964</c:v>
                </c:pt>
                <c:pt idx="34">
                  <c:v>0.23982560665871383</c:v>
                </c:pt>
                <c:pt idx="35">
                  <c:v>0.19767565110821789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0-47C2-A735-6E40FD0F4E9E}"/>
            </c:ext>
          </c:extLst>
        </c:ser>
        <c:ser>
          <c:idx val="2"/>
          <c:order val="2"/>
          <c:tx>
            <c:strRef>
              <c:f>corr_const!$G$1</c:f>
              <c:strCache>
                <c:ptCount val="1"/>
                <c:pt idx="0">
                  <c:v>sigma(s)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corr_const!$A$2:$A$38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corr_const!$G$2:$G$37</c:f>
              <c:numCache>
                <c:formatCode>General</c:formatCode>
                <c:ptCount val="36"/>
                <c:pt idx="0">
                  <c:v>0.61692539095669385</c:v>
                </c:pt>
                <c:pt idx="1">
                  <c:v>0.62552538679131287</c:v>
                </c:pt>
                <c:pt idx="2">
                  <c:v>0.6133461883079081</c:v>
                </c:pt>
                <c:pt idx="3">
                  <c:v>0.61973800053268557</c:v>
                </c:pt>
                <c:pt idx="4">
                  <c:v>0.62630260329098675</c:v>
                </c:pt>
                <c:pt idx="5">
                  <c:v>0.62030193305822301</c:v>
                </c:pt>
                <c:pt idx="6">
                  <c:v>0.62890596353647954</c:v>
                </c:pt>
                <c:pt idx="7">
                  <c:v>0.65499360134400142</c:v>
                </c:pt>
                <c:pt idx="8">
                  <c:v>0.67442176547690613</c:v>
                </c:pt>
                <c:pt idx="9">
                  <c:v>0.68254020217758549</c:v>
                </c:pt>
                <c:pt idx="10">
                  <c:v>0.66324190403890637</c:v>
                </c:pt>
                <c:pt idx="11">
                  <c:v>0.6694457203321581</c:v>
                </c:pt>
                <c:pt idx="12">
                  <c:v>0.66117376823797414</c:v>
                </c:pt>
                <c:pt idx="13">
                  <c:v>0.68948632978212143</c:v>
                </c:pt>
                <c:pt idx="14">
                  <c:v>0.70569919272287807</c:v>
                </c:pt>
                <c:pt idx="15">
                  <c:v>0.74315826535213914</c:v>
                </c:pt>
                <c:pt idx="16">
                  <c:v>0.7150565352877255</c:v>
                </c:pt>
                <c:pt idx="17">
                  <c:v>0.71445800258381065</c:v>
                </c:pt>
                <c:pt idx="18">
                  <c:v>0.74695170653688903</c:v>
                </c:pt>
                <c:pt idx="19">
                  <c:v>0.74076591197479624</c:v>
                </c:pt>
                <c:pt idx="20">
                  <c:v>0.77437311554199628</c:v>
                </c:pt>
                <c:pt idx="21">
                  <c:v>0.78595180664940589</c:v>
                </c:pt>
                <c:pt idx="22">
                  <c:v>0.79414565291587402</c:v>
                </c:pt>
                <c:pt idx="23">
                  <c:v>0.75447504927793818</c:v>
                </c:pt>
                <c:pt idx="24">
                  <c:v>0.76652401165389228</c:v>
                </c:pt>
                <c:pt idx="25">
                  <c:v>0.76682218492522758</c:v>
                </c:pt>
                <c:pt idx="26">
                  <c:v>0.76855440098842565</c:v>
                </c:pt>
                <c:pt idx="27">
                  <c:v>0.79000386385721422</c:v>
                </c:pt>
                <c:pt idx="28">
                  <c:v>0.84612786037070231</c:v>
                </c:pt>
                <c:pt idx="29">
                  <c:v>0.87924741498657322</c:v>
                </c:pt>
                <c:pt idx="30">
                  <c:v>0.94261745775916617</c:v>
                </c:pt>
                <c:pt idx="31">
                  <c:v>0.98422611571262353</c:v>
                </c:pt>
                <c:pt idx="32">
                  <c:v>0.95544702347453858</c:v>
                </c:pt>
                <c:pt idx="33">
                  <c:v>0.94284781573226939</c:v>
                </c:pt>
                <c:pt idx="34">
                  <c:v>0.93297009578226764</c:v>
                </c:pt>
                <c:pt idx="35">
                  <c:v>0.96434651751204037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0-47C2-A735-6E40FD0F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97999"/>
        <c:axId val="409603823"/>
      </c:lineChart>
      <c:catAx>
        <c:axId val="40959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3823"/>
        <c:crosses val="autoZero"/>
        <c:auto val="1"/>
        <c:lblAlgn val="ctr"/>
        <c:lblOffset val="100"/>
        <c:noMultiLvlLbl val="0"/>
      </c:catAx>
      <c:valAx>
        <c:axId val="4096038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9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std_g_const!$B$1</c:f>
              <c:strCache>
                <c:ptCount val="1"/>
                <c:pt idx="0">
                  <c:v>E(g)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std_g_const!$A$2:$A$38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std_g_const!$B$2:$B$37</c:f>
              <c:numCache>
                <c:formatCode>General</c:formatCode>
                <c:ptCount val="36"/>
                <c:pt idx="0">
                  <c:v>8.592371E-2</c:v>
                </c:pt>
                <c:pt idx="1">
                  <c:v>8.2315090000000007E-2</c:v>
                </c:pt>
                <c:pt idx="2">
                  <c:v>7.9322389999999993E-2</c:v>
                </c:pt>
                <c:pt idx="3">
                  <c:v>7.7994309999999983E-2</c:v>
                </c:pt>
                <c:pt idx="4">
                  <c:v>6.1639429999999995E-2</c:v>
                </c:pt>
                <c:pt idx="5">
                  <c:v>5.422102999999999E-2</c:v>
                </c:pt>
                <c:pt idx="6">
                  <c:v>4.8390890000000006E-2</c:v>
                </c:pt>
                <c:pt idx="7">
                  <c:v>7.0586159999999995E-2</c:v>
                </c:pt>
                <c:pt idx="8">
                  <c:v>9.1929469999999985E-2</c:v>
                </c:pt>
                <c:pt idx="9">
                  <c:v>7.4969299999999989E-2</c:v>
                </c:pt>
                <c:pt idx="10">
                  <c:v>5.6953930000000007E-2</c:v>
                </c:pt>
                <c:pt idx="11">
                  <c:v>3.9314719999999991E-2</c:v>
                </c:pt>
                <c:pt idx="12">
                  <c:v>3.8302740000000009E-2</c:v>
                </c:pt>
                <c:pt idx="13">
                  <c:v>6.2118119999999999E-2</c:v>
                </c:pt>
                <c:pt idx="14">
                  <c:v>7.7901680000000001E-2</c:v>
                </c:pt>
                <c:pt idx="15">
                  <c:v>9.1547860000000009E-2</c:v>
                </c:pt>
                <c:pt idx="16">
                  <c:v>8.9176600000000009E-2</c:v>
                </c:pt>
                <c:pt idx="17">
                  <c:v>7.5397840000000008E-2</c:v>
                </c:pt>
                <c:pt idx="18">
                  <c:v>7.6862340000000001E-2</c:v>
                </c:pt>
                <c:pt idx="19">
                  <c:v>7.0873179999999994E-2</c:v>
                </c:pt>
                <c:pt idx="20">
                  <c:v>5.2320579999999985E-2</c:v>
                </c:pt>
                <c:pt idx="21">
                  <c:v>5.5576739999999993E-2</c:v>
                </c:pt>
                <c:pt idx="22">
                  <c:v>4.8776389999999996E-2</c:v>
                </c:pt>
                <c:pt idx="23">
                  <c:v>5.1658260000000011E-2</c:v>
                </c:pt>
                <c:pt idx="24">
                  <c:v>6.0569680000000001E-2</c:v>
                </c:pt>
                <c:pt idx="25">
                  <c:v>6.1967919999999996E-2</c:v>
                </c:pt>
                <c:pt idx="26">
                  <c:v>8.5746550000000005E-2</c:v>
                </c:pt>
                <c:pt idx="27">
                  <c:v>9.103211999999998E-2</c:v>
                </c:pt>
                <c:pt idx="28">
                  <c:v>7.0928779999999997E-2</c:v>
                </c:pt>
                <c:pt idx="29">
                  <c:v>5.503920000000001E-2</c:v>
                </c:pt>
                <c:pt idx="30">
                  <c:v>7.1818780000000013E-2</c:v>
                </c:pt>
                <c:pt idx="31">
                  <c:v>6.7676520000000004E-2</c:v>
                </c:pt>
                <c:pt idx="32">
                  <c:v>4.5639799999999994E-2</c:v>
                </c:pt>
                <c:pt idx="33">
                  <c:v>5.5238560000000006E-2</c:v>
                </c:pt>
                <c:pt idx="34">
                  <c:v>0.12720456999999999</c:v>
                </c:pt>
                <c:pt idx="35">
                  <c:v>0.11298847000000001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2-4C6D-9BF6-D761F64EABCD}"/>
            </c:ext>
          </c:extLst>
        </c:ser>
        <c:ser>
          <c:idx val="1"/>
          <c:order val="1"/>
          <c:tx>
            <c:strRef>
              <c:f>std_g_const!$C$1</c:f>
              <c:strCache>
                <c:ptCount val="1"/>
                <c:pt idx="0">
                  <c:v>cov(g,s)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std_g_const!$A$2:$A$38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std_g_const!$C$2:$C$37</c:f>
              <c:numCache>
                <c:formatCode>General</c:formatCode>
                <c:ptCount val="36"/>
                <c:pt idx="0">
                  <c:v>-3.6066171610101533E-2</c:v>
                </c:pt>
                <c:pt idx="1">
                  <c:v>-3.8688869309699246E-2</c:v>
                </c:pt>
                <c:pt idx="2">
                  <c:v>-4.1495621725984325E-2</c:v>
                </c:pt>
                <c:pt idx="3">
                  <c:v>-3.5769945939696582E-2</c:v>
                </c:pt>
                <c:pt idx="4">
                  <c:v>-3.850326029162713E-2</c:v>
                </c:pt>
                <c:pt idx="5">
                  <c:v>-4.0134787476996316E-2</c:v>
                </c:pt>
                <c:pt idx="6">
                  <c:v>-4.061314010504237E-2</c:v>
                </c:pt>
                <c:pt idx="7">
                  <c:v>-4.2176862210753216E-2</c:v>
                </c:pt>
                <c:pt idx="8">
                  <c:v>-4.1193333467802136E-2</c:v>
                </c:pt>
                <c:pt idx="9">
                  <c:v>-3.851136641948083E-2</c:v>
                </c:pt>
                <c:pt idx="10">
                  <c:v>-4.02619169567031E-2</c:v>
                </c:pt>
                <c:pt idx="11">
                  <c:v>-3.493102307307646E-2</c:v>
                </c:pt>
                <c:pt idx="12">
                  <c:v>-3.5392705380983262E-2</c:v>
                </c:pt>
                <c:pt idx="13">
                  <c:v>-3.5238352091784039E-2</c:v>
                </c:pt>
                <c:pt idx="14">
                  <c:v>-3.5149622372883625E-2</c:v>
                </c:pt>
                <c:pt idx="15">
                  <c:v>-3.7549699374630478E-2</c:v>
                </c:pt>
                <c:pt idx="16">
                  <c:v>-3.6653613511089742E-2</c:v>
                </c:pt>
                <c:pt idx="17">
                  <c:v>-3.5645360466461447E-2</c:v>
                </c:pt>
                <c:pt idx="18">
                  <c:v>-3.7834503665082619E-2</c:v>
                </c:pt>
                <c:pt idx="19">
                  <c:v>-3.9454859545931149E-2</c:v>
                </c:pt>
                <c:pt idx="20">
                  <c:v>-4.5157878791589626E-2</c:v>
                </c:pt>
                <c:pt idx="21">
                  <c:v>-4.5418355192260833E-2</c:v>
                </c:pt>
                <c:pt idx="22">
                  <c:v>-4.8017172495836188E-2</c:v>
                </c:pt>
                <c:pt idx="23">
                  <c:v>-4.0411539144732007E-2</c:v>
                </c:pt>
                <c:pt idx="24">
                  <c:v>-4.2312809082651129E-2</c:v>
                </c:pt>
                <c:pt idx="25">
                  <c:v>-4.7689278183797035E-2</c:v>
                </c:pt>
                <c:pt idx="26">
                  <c:v>-4.1681828753783921E-2</c:v>
                </c:pt>
                <c:pt idx="27">
                  <c:v>-4.2226446112050356E-2</c:v>
                </c:pt>
                <c:pt idx="28">
                  <c:v>-4.2453845635202242E-2</c:v>
                </c:pt>
                <c:pt idx="29">
                  <c:v>-3.9840816906722837E-2</c:v>
                </c:pt>
                <c:pt idx="30">
                  <c:v>-4.4390375074227204E-2</c:v>
                </c:pt>
                <c:pt idx="31">
                  <c:v>-4.5362856910094451E-2</c:v>
                </c:pt>
                <c:pt idx="32">
                  <c:v>-4.6143662870712865E-2</c:v>
                </c:pt>
                <c:pt idx="33">
                  <c:v>-3.8870771127757976E-2</c:v>
                </c:pt>
                <c:pt idx="34">
                  <c:v>-3.8125544224930766E-2</c:v>
                </c:pt>
                <c:pt idx="35">
                  <c:v>-4.1172231639256943E-2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2-4C6D-9BF6-D761F64EABCD}"/>
            </c:ext>
          </c:extLst>
        </c:ser>
        <c:ser>
          <c:idx val="2"/>
          <c:order val="2"/>
          <c:tx>
            <c:strRef>
              <c:f>std_g_const!$D$1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std_g_const!$A$2:$A$38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std_g_const!$D$2:$D$37</c:f>
              <c:numCache>
                <c:formatCode>General</c:formatCode>
                <c:ptCount val="36"/>
                <c:pt idx="0">
                  <c:v>4.9857538389898468E-2</c:v>
                </c:pt>
                <c:pt idx="1">
                  <c:v>4.3626220690300761E-2</c:v>
                </c:pt>
                <c:pt idx="2">
                  <c:v>3.7826768274015668E-2</c:v>
                </c:pt>
                <c:pt idx="3">
                  <c:v>4.2224364060303402E-2</c:v>
                </c:pt>
                <c:pt idx="4">
                  <c:v>2.3136169708372865E-2</c:v>
                </c:pt>
                <c:pt idx="5">
                  <c:v>1.4086242523003674E-2</c:v>
                </c:pt>
                <c:pt idx="6">
                  <c:v>7.7777498949576362E-3</c:v>
                </c:pt>
                <c:pt idx="7">
                  <c:v>2.8409297789246779E-2</c:v>
                </c:pt>
                <c:pt idx="8">
                  <c:v>5.0736136532197849E-2</c:v>
                </c:pt>
                <c:pt idx="9">
                  <c:v>3.6457933580519158E-2</c:v>
                </c:pt>
                <c:pt idx="10">
                  <c:v>1.6692013043296906E-2</c:v>
                </c:pt>
                <c:pt idx="11">
                  <c:v>4.3836969269235304E-3</c:v>
                </c:pt>
                <c:pt idx="12">
                  <c:v>2.9100346190167464E-3</c:v>
                </c:pt>
                <c:pt idx="13">
                  <c:v>2.687976790821596E-2</c:v>
                </c:pt>
                <c:pt idx="14">
                  <c:v>4.2752057627116376E-2</c:v>
                </c:pt>
                <c:pt idx="15">
                  <c:v>5.399816062536953E-2</c:v>
                </c:pt>
                <c:pt idx="16">
                  <c:v>5.2522986488910267E-2</c:v>
                </c:pt>
                <c:pt idx="17">
                  <c:v>3.9752479533538561E-2</c:v>
                </c:pt>
                <c:pt idx="18">
                  <c:v>3.9027836334917382E-2</c:v>
                </c:pt>
                <c:pt idx="19">
                  <c:v>3.1418320454068845E-2</c:v>
                </c:pt>
                <c:pt idx="20">
                  <c:v>7.1627012084103589E-3</c:v>
                </c:pt>
                <c:pt idx="21">
                  <c:v>1.015838480773916E-2</c:v>
                </c:pt>
                <c:pt idx="22">
                  <c:v>7.5921750416380746E-4</c:v>
                </c:pt>
                <c:pt idx="23">
                  <c:v>1.1246720855268004E-2</c:v>
                </c:pt>
                <c:pt idx="24">
                  <c:v>1.8256870917348872E-2</c:v>
                </c:pt>
                <c:pt idx="25">
                  <c:v>1.4278641816202961E-2</c:v>
                </c:pt>
                <c:pt idx="26">
                  <c:v>4.4064721246216083E-2</c:v>
                </c:pt>
                <c:pt idx="27">
                  <c:v>4.8805673887949624E-2</c:v>
                </c:pt>
                <c:pt idx="28">
                  <c:v>2.8474934364797755E-2</c:v>
                </c:pt>
                <c:pt idx="29">
                  <c:v>1.5198383093277174E-2</c:v>
                </c:pt>
                <c:pt idx="30">
                  <c:v>2.7428404925772809E-2</c:v>
                </c:pt>
                <c:pt idx="31">
                  <c:v>2.2313663089905553E-2</c:v>
                </c:pt>
                <c:pt idx="32">
                  <c:v>-5.0386287071287061E-4</c:v>
                </c:pt>
                <c:pt idx="33">
                  <c:v>1.636778887224203E-2</c:v>
                </c:pt>
                <c:pt idx="34">
                  <c:v>8.9079025775069223E-2</c:v>
                </c:pt>
                <c:pt idx="35">
                  <c:v>7.1816238360743065E-2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C2-4C6D-9BF6-D761F64EA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97999"/>
        <c:axId val="409603823"/>
      </c:lineChart>
      <c:catAx>
        <c:axId val="40959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3823"/>
        <c:crosses val="autoZero"/>
        <c:auto val="1"/>
        <c:lblAlgn val="ctr"/>
        <c:lblOffset val="100"/>
        <c:noMultiLvlLbl val="0"/>
      </c:catAx>
      <c:valAx>
        <c:axId val="409603823"/>
        <c:scaling>
          <c:orientation val="minMax"/>
          <c:max val="0.13"/>
          <c:min val="-0.1200000000000000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9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std_g_const!$E$1</c:f>
              <c:strCache>
                <c:ptCount val="1"/>
                <c:pt idx="0">
                  <c:v>corr(g,s)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std_g_const!$A$2:$A$38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std_g_const!$E$2:$E$37</c:f>
              <c:numCache>
                <c:formatCode>General</c:formatCode>
                <c:ptCount val="36"/>
                <c:pt idx="0">
                  <c:v>-0.71856456022999537</c:v>
                </c:pt>
                <c:pt idx="1">
                  <c:v>-0.76022035111617281</c:v>
                </c:pt>
                <c:pt idx="2">
                  <c:v>-0.83156269749100731</c:v>
                </c:pt>
                <c:pt idx="3">
                  <c:v>-0.70942836886649319</c:v>
                </c:pt>
                <c:pt idx="4">
                  <c:v>-0.75563433322223539</c:v>
                </c:pt>
                <c:pt idx="5">
                  <c:v>-0.79527297981299816</c:v>
                </c:pt>
                <c:pt idx="6">
                  <c:v>-0.79374179777900178</c:v>
                </c:pt>
                <c:pt idx="7">
                  <c:v>-0.79147208773039934</c:v>
                </c:pt>
                <c:pt idx="8">
                  <c:v>-0.75074725664917386</c:v>
                </c:pt>
                <c:pt idx="9">
                  <c:v>-0.69352015237225129</c:v>
                </c:pt>
                <c:pt idx="10">
                  <c:v>-0.74614096654161388</c:v>
                </c:pt>
                <c:pt idx="11">
                  <c:v>-0.64134886446326378</c:v>
                </c:pt>
                <c:pt idx="12">
                  <c:v>-0.65795552806223689</c:v>
                </c:pt>
                <c:pt idx="13">
                  <c:v>-0.62818610321464596</c:v>
                </c:pt>
                <c:pt idx="14">
                  <c:v>-0.61220861543038041</c:v>
                </c:pt>
                <c:pt idx="15">
                  <c:v>-0.62104568128828264</c:v>
                </c:pt>
                <c:pt idx="16">
                  <c:v>-0.6300497012688121</c:v>
                </c:pt>
                <c:pt idx="17">
                  <c:v>-0.61323184540260722</c:v>
                </c:pt>
                <c:pt idx="18">
                  <c:v>-0.62257820251643503</c:v>
                </c:pt>
                <c:pt idx="19">
                  <c:v>-0.65466316632499644</c:v>
                </c:pt>
                <c:pt idx="20">
                  <c:v>-0.7167730382098173</c:v>
                </c:pt>
                <c:pt idx="21">
                  <c:v>-0.71028702248156428</c:v>
                </c:pt>
                <c:pt idx="22">
                  <c:v>-0.74318136959216197</c:v>
                </c:pt>
                <c:pt idx="23">
                  <c:v>-0.65835312836566728</c:v>
                </c:pt>
                <c:pt idx="24">
                  <c:v>-0.6784916208734707</c:v>
                </c:pt>
                <c:pt idx="25">
                  <c:v>-0.76440668099781461</c:v>
                </c:pt>
                <c:pt idx="26">
                  <c:v>-0.66660803667039592</c:v>
                </c:pt>
                <c:pt idx="27">
                  <c:v>-0.6569823620670393</c:v>
                </c:pt>
                <c:pt idx="28">
                  <c:v>-0.61670779136291998</c:v>
                </c:pt>
                <c:pt idx="29">
                  <c:v>-0.55694912840702737</c:v>
                </c:pt>
                <c:pt idx="30">
                  <c:v>-0.57883093009583342</c:v>
                </c:pt>
                <c:pt idx="31">
                  <c:v>-0.56650520923866798</c:v>
                </c:pt>
                <c:pt idx="32">
                  <c:v>-0.59361360776678485</c:v>
                </c:pt>
                <c:pt idx="33">
                  <c:v>-0.50673389064922081</c:v>
                </c:pt>
                <c:pt idx="34">
                  <c:v>-0.50228096753801554</c:v>
                </c:pt>
                <c:pt idx="35">
                  <c:v>-0.52477082855358415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6-481A-B844-2FECAD447F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std_g_const!$A$2:$A$38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std_g_const!$F$2:$F$37</c:f>
              <c:numCache>
                <c:formatCode>General</c:formatCode>
                <c:ptCount val="36"/>
                <c:pt idx="0">
                  <c:v>9.0398057120351524E-2</c:v>
                </c:pt>
                <c:pt idx="1">
                  <c:v>9.0398057120351524E-2</c:v>
                </c:pt>
                <c:pt idx="2">
                  <c:v>9.0398057120351524E-2</c:v>
                </c:pt>
                <c:pt idx="3">
                  <c:v>9.0398057120351524E-2</c:v>
                </c:pt>
                <c:pt idx="4">
                  <c:v>9.0398057120351524E-2</c:v>
                </c:pt>
                <c:pt idx="5">
                  <c:v>9.0398057120351524E-2</c:v>
                </c:pt>
                <c:pt idx="6">
                  <c:v>9.0398057120351524E-2</c:v>
                </c:pt>
                <c:pt idx="7">
                  <c:v>9.0398057120351524E-2</c:v>
                </c:pt>
                <c:pt idx="8">
                  <c:v>9.0398057120351524E-2</c:v>
                </c:pt>
                <c:pt idx="9">
                  <c:v>9.0398057120351524E-2</c:v>
                </c:pt>
                <c:pt idx="10">
                  <c:v>9.0398057120351524E-2</c:v>
                </c:pt>
                <c:pt idx="11">
                  <c:v>9.0398057120351524E-2</c:v>
                </c:pt>
                <c:pt idx="12">
                  <c:v>9.0398057120351524E-2</c:v>
                </c:pt>
                <c:pt idx="13">
                  <c:v>9.0398057120351524E-2</c:v>
                </c:pt>
                <c:pt idx="14">
                  <c:v>9.0398057120351524E-2</c:v>
                </c:pt>
                <c:pt idx="15">
                  <c:v>9.0398057120351524E-2</c:v>
                </c:pt>
                <c:pt idx="16">
                  <c:v>9.0398057120351524E-2</c:v>
                </c:pt>
                <c:pt idx="17">
                  <c:v>9.0398057120351524E-2</c:v>
                </c:pt>
                <c:pt idx="18">
                  <c:v>9.0398057120351524E-2</c:v>
                </c:pt>
                <c:pt idx="19">
                  <c:v>9.0398057120351524E-2</c:v>
                </c:pt>
                <c:pt idx="20">
                  <c:v>9.0398057120351524E-2</c:v>
                </c:pt>
                <c:pt idx="21">
                  <c:v>9.0398057120351524E-2</c:v>
                </c:pt>
                <c:pt idx="22">
                  <c:v>9.0398057120351524E-2</c:v>
                </c:pt>
                <c:pt idx="23">
                  <c:v>9.0398057120351524E-2</c:v>
                </c:pt>
                <c:pt idx="24">
                  <c:v>9.0398057120351524E-2</c:v>
                </c:pt>
                <c:pt idx="25">
                  <c:v>9.0398057120351524E-2</c:v>
                </c:pt>
                <c:pt idx="26">
                  <c:v>9.0398057120351524E-2</c:v>
                </c:pt>
                <c:pt idx="27">
                  <c:v>9.0398057120351524E-2</c:v>
                </c:pt>
                <c:pt idx="28">
                  <c:v>9.0398057120351524E-2</c:v>
                </c:pt>
                <c:pt idx="29">
                  <c:v>9.0398057120351524E-2</c:v>
                </c:pt>
                <c:pt idx="30">
                  <c:v>9.0398057120351524E-2</c:v>
                </c:pt>
                <c:pt idx="31">
                  <c:v>9.0398057120351524E-2</c:v>
                </c:pt>
                <c:pt idx="32">
                  <c:v>9.0398057120351524E-2</c:v>
                </c:pt>
                <c:pt idx="33">
                  <c:v>9.0398057120351524E-2</c:v>
                </c:pt>
                <c:pt idx="34">
                  <c:v>9.0398057120351524E-2</c:v>
                </c:pt>
                <c:pt idx="35">
                  <c:v>9.0398057120351524E-2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6-481A-B844-2FECAD447F65}"/>
            </c:ext>
          </c:extLst>
        </c:ser>
        <c:ser>
          <c:idx val="2"/>
          <c:order val="2"/>
          <c:tx>
            <c:strRef>
              <c:f>std_g_const!$G$1</c:f>
              <c:strCache>
                <c:ptCount val="1"/>
                <c:pt idx="0">
                  <c:v>sigma(s)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std_g_const!$A$2:$A$38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std_g_const!$G$2:$G$37</c:f>
              <c:numCache>
                <c:formatCode>General</c:formatCode>
                <c:ptCount val="36"/>
                <c:pt idx="0">
                  <c:v>0.61692539095669385</c:v>
                </c:pt>
                <c:pt idx="1">
                  <c:v>0.62552538679131287</c:v>
                </c:pt>
                <c:pt idx="2">
                  <c:v>0.6133461883079081</c:v>
                </c:pt>
                <c:pt idx="3">
                  <c:v>0.61973800053268557</c:v>
                </c:pt>
                <c:pt idx="4">
                  <c:v>0.62630260329098675</c:v>
                </c:pt>
                <c:pt idx="5">
                  <c:v>0.62030193305822301</c:v>
                </c:pt>
                <c:pt idx="6">
                  <c:v>0.62890596353647954</c:v>
                </c:pt>
                <c:pt idx="7">
                  <c:v>0.65499360134400142</c:v>
                </c:pt>
                <c:pt idx="8">
                  <c:v>0.67442176547690613</c:v>
                </c:pt>
                <c:pt idx="9">
                  <c:v>0.68254020217758549</c:v>
                </c:pt>
                <c:pt idx="10">
                  <c:v>0.66324190403890637</c:v>
                </c:pt>
                <c:pt idx="11">
                  <c:v>0.6694457203321581</c:v>
                </c:pt>
                <c:pt idx="12">
                  <c:v>0.66117376823797414</c:v>
                </c:pt>
                <c:pt idx="13">
                  <c:v>0.68948632978212143</c:v>
                </c:pt>
                <c:pt idx="14">
                  <c:v>0.70569919272287807</c:v>
                </c:pt>
                <c:pt idx="15">
                  <c:v>0.74315826535213914</c:v>
                </c:pt>
                <c:pt idx="16">
                  <c:v>0.7150565352877255</c:v>
                </c:pt>
                <c:pt idx="17">
                  <c:v>0.71445800258381065</c:v>
                </c:pt>
                <c:pt idx="18">
                  <c:v>0.74695170653688903</c:v>
                </c:pt>
                <c:pt idx="19">
                  <c:v>0.74076591197479624</c:v>
                </c:pt>
                <c:pt idx="20">
                  <c:v>0.77437311554199628</c:v>
                </c:pt>
                <c:pt idx="21">
                  <c:v>0.78595180664940589</c:v>
                </c:pt>
                <c:pt idx="22">
                  <c:v>0.79414565291587402</c:v>
                </c:pt>
                <c:pt idx="23">
                  <c:v>0.75447504927793818</c:v>
                </c:pt>
                <c:pt idx="24">
                  <c:v>0.76652401165389228</c:v>
                </c:pt>
                <c:pt idx="25">
                  <c:v>0.76682218492522758</c:v>
                </c:pt>
                <c:pt idx="26">
                  <c:v>0.76855440098842565</c:v>
                </c:pt>
                <c:pt idx="27">
                  <c:v>0.79000386385721422</c:v>
                </c:pt>
                <c:pt idx="28">
                  <c:v>0.84612786037070231</c:v>
                </c:pt>
                <c:pt idx="29">
                  <c:v>0.87924741498657322</c:v>
                </c:pt>
                <c:pt idx="30">
                  <c:v>0.94261745775916617</c:v>
                </c:pt>
                <c:pt idx="31">
                  <c:v>0.98422611571262353</c:v>
                </c:pt>
                <c:pt idx="32">
                  <c:v>0.95544702347453858</c:v>
                </c:pt>
                <c:pt idx="33">
                  <c:v>0.94284781573226939</c:v>
                </c:pt>
                <c:pt idx="34">
                  <c:v>0.93297009578226764</c:v>
                </c:pt>
                <c:pt idx="35">
                  <c:v>0.96434651751204037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76-481A-B844-2FECAD447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97999"/>
        <c:axId val="409603823"/>
      </c:lineChart>
      <c:catAx>
        <c:axId val="40959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3823"/>
        <c:crosses val="autoZero"/>
        <c:auto val="1"/>
        <c:lblAlgn val="ctr"/>
        <c:lblOffset val="100"/>
        <c:noMultiLvlLbl val="0"/>
      </c:catAx>
      <c:valAx>
        <c:axId val="4096038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9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std_s_const!$B$1</c:f>
              <c:strCache>
                <c:ptCount val="1"/>
                <c:pt idx="0">
                  <c:v>E(g)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std_s_const!$A$2:$A$38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std_s_const!$B$2:$B$37</c:f>
              <c:numCache>
                <c:formatCode>General</c:formatCode>
                <c:ptCount val="36"/>
                <c:pt idx="0">
                  <c:v>8.592371E-2</c:v>
                </c:pt>
                <c:pt idx="1">
                  <c:v>8.2315090000000007E-2</c:v>
                </c:pt>
                <c:pt idx="2">
                  <c:v>7.9322389999999993E-2</c:v>
                </c:pt>
                <c:pt idx="3">
                  <c:v>7.7994309999999983E-2</c:v>
                </c:pt>
                <c:pt idx="4">
                  <c:v>6.1639429999999995E-2</c:v>
                </c:pt>
                <c:pt idx="5">
                  <c:v>5.422102999999999E-2</c:v>
                </c:pt>
                <c:pt idx="6">
                  <c:v>4.8390890000000006E-2</c:v>
                </c:pt>
                <c:pt idx="7">
                  <c:v>7.0586159999999995E-2</c:v>
                </c:pt>
                <c:pt idx="8">
                  <c:v>9.1929469999999985E-2</c:v>
                </c:pt>
                <c:pt idx="9">
                  <c:v>7.4969299999999989E-2</c:v>
                </c:pt>
                <c:pt idx="10">
                  <c:v>5.6953930000000007E-2</c:v>
                </c:pt>
                <c:pt idx="11">
                  <c:v>3.9314719999999991E-2</c:v>
                </c:pt>
                <c:pt idx="12">
                  <c:v>3.8302740000000009E-2</c:v>
                </c:pt>
                <c:pt idx="13">
                  <c:v>6.2118119999999999E-2</c:v>
                </c:pt>
                <c:pt idx="14">
                  <c:v>7.7901680000000001E-2</c:v>
                </c:pt>
                <c:pt idx="15">
                  <c:v>9.1547860000000009E-2</c:v>
                </c:pt>
                <c:pt idx="16">
                  <c:v>8.9176600000000009E-2</c:v>
                </c:pt>
                <c:pt idx="17">
                  <c:v>7.5397840000000008E-2</c:v>
                </c:pt>
                <c:pt idx="18">
                  <c:v>7.6862340000000001E-2</c:v>
                </c:pt>
                <c:pt idx="19">
                  <c:v>7.0873179999999994E-2</c:v>
                </c:pt>
                <c:pt idx="20">
                  <c:v>5.2320579999999985E-2</c:v>
                </c:pt>
                <c:pt idx="21">
                  <c:v>5.5576739999999993E-2</c:v>
                </c:pt>
                <c:pt idx="22">
                  <c:v>4.8776389999999996E-2</c:v>
                </c:pt>
                <c:pt idx="23">
                  <c:v>5.1658260000000011E-2</c:v>
                </c:pt>
                <c:pt idx="24">
                  <c:v>6.0569680000000001E-2</c:v>
                </c:pt>
                <c:pt idx="25">
                  <c:v>6.1967919999999996E-2</c:v>
                </c:pt>
                <c:pt idx="26">
                  <c:v>8.5746550000000005E-2</c:v>
                </c:pt>
                <c:pt idx="27">
                  <c:v>9.103211999999998E-2</c:v>
                </c:pt>
                <c:pt idx="28">
                  <c:v>7.0928779999999997E-2</c:v>
                </c:pt>
                <c:pt idx="29">
                  <c:v>5.503920000000001E-2</c:v>
                </c:pt>
                <c:pt idx="30">
                  <c:v>7.1818780000000013E-2</c:v>
                </c:pt>
                <c:pt idx="31">
                  <c:v>6.7676520000000004E-2</c:v>
                </c:pt>
                <c:pt idx="32">
                  <c:v>4.5639799999999994E-2</c:v>
                </c:pt>
                <c:pt idx="33">
                  <c:v>5.5238560000000006E-2</c:v>
                </c:pt>
                <c:pt idx="34">
                  <c:v>0.12720456999999999</c:v>
                </c:pt>
                <c:pt idx="35">
                  <c:v>0.11298847000000001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F-40C6-BAFA-072903E1108B}"/>
            </c:ext>
          </c:extLst>
        </c:ser>
        <c:ser>
          <c:idx val="1"/>
          <c:order val="1"/>
          <c:tx>
            <c:strRef>
              <c:f>std_s_const!$C$1</c:f>
              <c:strCache>
                <c:ptCount val="1"/>
                <c:pt idx="0">
                  <c:v>cov(g,s)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std_s_const!$A$2:$A$38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std_s_const!$C$2:$C$37</c:f>
              <c:numCache>
                <c:formatCode>General</c:formatCode>
                <c:ptCount val="36"/>
                <c:pt idx="0">
                  <c:v>-3.6066171610101533E-2</c:v>
                </c:pt>
                <c:pt idx="1">
                  <c:v>-3.4431548348023831E-2</c:v>
                </c:pt>
                <c:pt idx="2">
                  <c:v>-2.7564755707110439E-2</c:v>
                </c:pt>
                <c:pt idx="3">
                  <c:v>-3.0439292899856134E-2</c:v>
                </c:pt>
                <c:pt idx="4">
                  <c:v>-2.9102694817975616E-2</c:v>
                </c:pt>
                <c:pt idx="5">
                  <c:v>-2.4840747061252121E-2</c:v>
                </c:pt>
                <c:pt idx="6">
                  <c:v>-2.416215459398776E-2</c:v>
                </c:pt>
                <c:pt idx="7">
                  <c:v>-3.2325392886854563E-2</c:v>
                </c:pt>
                <c:pt idx="8">
                  <c:v>-4.2568967493862957E-2</c:v>
                </c:pt>
                <c:pt idx="9">
                  <c:v>-4.1538675626605424E-2</c:v>
                </c:pt>
                <c:pt idx="10">
                  <c:v>-3.4179316594140773E-2</c:v>
                </c:pt>
                <c:pt idx="11">
                  <c:v>-2.9029192968724839E-2</c:v>
                </c:pt>
                <c:pt idx="12">
                  <c:v>-2.6859935582633582E-2</c:v>
                </c:pt>
                <c:pt idx="13">
                  <c:v>-3.0016750186594731E-2</c:v>
                </c:pt>
                <c:pt idx="14">
                  <c:v>-3.5899841616080279E-2</c:v>
                </c:pt>
                <c:pt idx="15">
                  <c:v>-4.2122254826155565E-2</c:v>
                </c:pt>
                <c:pt idx="16">
                  <c:v>-3.6632893581816074E-2</c:v>
                </c:pt>
                <c:pt idx="17">
                  <c:v>-3.5348314035461216E-2</c:v>
                </c:pt>
                <c:pt idx="18">
                  <c:v>-4.0336006051643107E-2</c:v>
                </c:pt>
                <c:pt idx="19">
                  <c:v>-4.0321694689795892E-2</c:v>
                </c:pt>
                <c:pt idx="20">
                  <c:v>-3.4876653466946898E-2</c:v>
                </c:pt>
                <c:pt idx="21">
                  <c:v>-3.6945351463321639E-2</c:v>
                </c:pt>
                <c:pt idx="22">
                  <c:v>-2.77080796799631E-2</c:v>
                </c:pt>
                <c:pt idx="23">
                  <c:v>-2.5276178093442535E-2</c:v>
                </c:pt>
                <c:pt idx="24">
                  <c:v>-2.7559886240397086E-2</c:v>
                </c:pt>
                <c:pt idx="25">
                  <c:v>-2.9985331566959574E-2</c:v>
                </c:pt>
                <c:pt idx="26">
                  <c:v>-3.220083562872731E-2</c:v>
                </c:pt>
                <c:pt idx="27">
                  <c:v>-3.6107356408835292E-2</c:v>
                </c:pt>
                <c:pt idx="28">
                  <c:v>-3.7556076758054571E-2</c:v>
                </c:pt>
                <c:pt idx="29">
                  <c:v>-2.6352146309404707E-2</c:v>
                </c:pt>
                <c:pt idx="30">
                  <c:v>-3.5861254541771866E-2</c:v>
                </c:pt>
                <c:pt idx="31">
                  <c:v>-3.7350959033659016E-2</c:v>
                </c:pt>
                <c:pt idx="32">
                  <c:v>-3.4787066134362825E-2</c:v>
                </c:pt>
                <c:pt idx="33">
                  <c:v>-3.5662082914342939E-2</c:v>
                </c:pt>
                <c:pt idx="34">
                  <c:v>-6.6883259250275801E-2</c:v>
                </c:pt>
                <c:pt idx="35">
                  <c:v>-5.7596755197030981E-2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F-40C6-BAFA-072903E1108B}"/>
            </c:ext>
          </c:extLst>
        </c:ser>
        <c:ser>
          <c:idx val="2"/>
          <c:order val="2"/>
          <c:tx>
            <c:strRef>
              <c:f>std_s_const!$D$1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std_s_const!$A$2:$A$38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std_s_const!$D$2:$D$37</c:f>
              <c:numCache>
                <c:formatCode>General</c:formatCode>
                <c:ptCount val="36"/>
                <c:pt idx="0">
                  <c:v>4.9857538389898468E-2</c:v>
                </c:pt>
                <c:pt idx="1">
                  <c:v>4.7883541651976176E-2</c:v>
                </c:pt>
                <c:pt idx="2">
                  <c:v>5.1757634292889557E-2</c:v>
                </c:pt>
                <c:pt idx="3">
                  <c:v>4.755501710014385E-2</c:v>
                </c:pt>
                <c:pt idx="4">
                  <c:v>3.2536735182024379E-2</c:v>
                </c:pt>
                <c:pt idx="5">
                  <c:v>2.9380282938747868E-2</c:v>
                </c:pt>
                <c:pt idx="6">
                  <c:v>2.4228735406012246E-2</c:v>
                </c:pt>
                <c:pt idx="7">
                  <c:v>3.8260767113145432E-2</c:v>
                </c:pt>
                <c:pt idx="8">
                  <c:v>4.9360502506137029E-2</c:v>
                </c:pt>
                <c:pt idx="9">
                  <c:v>3.3430624373394564E-2</c:v>
                </c:pt>
                <c:pt idx="10">
                  <c:v>2.2774613405859234E-2</c:v>
                </c:pt>
                <c:pt idx="11">
                  <c:v>1.0285527031275152E-2</c:v>
                </c:pt>
                <c:pt idx="12">
                  <c:v>1.1442804417366427E-2</c:v>
                </c:pt>
                <c:pt idx="13">
                  <c:v>3.2101369813405264E-2</c:v>
                </c:pt>
                <c:pt idx="14">
                  <c:v>4.2001838383919722E-2</c:v>
                </c:pt>
                <c:pt idx="15">
                  <c:v>4.9425605173844443E-2</c:v>
                </c:pt>
                <c:pt idx="16">
                  <c:v>5.2543706418183934E-2</c:v>
                </c:pt>
                <c:pt idx="17">
                  <c:v>4.0049525964538792E-2</c:v>
                </c:pt>
                <c:pt idx="18">
                  <c:v>3.6526333948356894E-2</c:v>
                </c:pt>
                <c:pt idx="19">
                  <c:v>3.0551485310204102E-2</c:v>
                </c:pt>
                <c:pt idx="20">
                  <c:v>1.7443926533053086E-2</c:v>
                </c:pt>
                <c:pt idx="21">
                  <c:v>1.8631388536678353E-2</c:v>
                </c:pt>
                <c:pt idx="22">
                  <c:v>2.1068310320036896E-2</c:v>
                </c:pt>
                <c:pt idx="23">
                  <c:v>2.6382081906557477E-2</c:v>
                </c:pt>
                <c:pt idx="24">
                  <c:v>3.3009793759602918E-2</c:v>
                </c:pt>
                <c:pt idx="25">
                  <c:v>3.1982588433040422E-2</c:v>
                </c:pt>
                <c:pt idx="26">
                  <c:v>5.3545714371272694E-2</c:v>
                </c:pt>
                <c:pt idx="27">
                  <c:v>5.4924763591164688E-2</c:v>
                </c:pt>
                <c:pt idx="28">
                  <c:v>3.3372703241945426E-2</c:v>
                </c:pt>
                <c:pt idx="29">
                  <c:v>2.8687053690595304E-2</c:v>
                </c:pt>
                <c:pt idx="30">
                  <c:v>3.5957525458228147E-2</c:v>
                </c:pt>
                <c:pt idx="31">
                  <c:v>3.0325560966340988E-2</c:v>
                </c:pt>
                <c:pt idx="32">
                  <c:v>1.0852733865637169E-2</c:v>
                </c:pt>
                <c:pt idx="33">
                  <c:v>1.9576477085657067E-2</c:v>
                </c:pt>
                <c:pt idx="34">
                  <c:v>6.0321310749724188E-2</c:v>
                </c:pt>
                <c:pt idx="35">
                  <c:v>5.5391714802969026E-2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F-40C6-BAFA-072903E11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97999"/>
        <c:axId val="409603823"/>
      </c:lineChart>
      <c:catAx>
        <c:axId val="40959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3823"/>
        <c:crosses val="autoZero"/>
        <c:auto val="1"/>
        <c:lblAlgn val="ctr"/>
        <c:lblOffset val="100"/>
        <c:noMultiLvlLbl val="0"/>
      </c:catAx>
      <c:valAx>
        <c:axId val="409603823"/>
        <c:scaling>
          <c:orientation val="minMax"/>
          <c:max val="0.13"/>
          <c:min val="-0.1200000000000000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9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std_s_const!$E$1</c:f>
              <c:strCache>
                <c:ptCount val="1"/>
                <c:pt idx="0">
                  <c:v>corr(g,s)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std_s_const!$A$2:$A$38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std_s_const!$E$2:$E$37</c:f>
              <c:numCache>
                <c:formatCode>General</c:formatCode>
                <c:ptCount val="36"/>
                <c:pt idx="0">
                  <c:v>-0.71856456022999537</c:v>
                </c:pt>
                <c:pt idx="1">
                  <c:v>-0.76022035111617281</c:v>
                </c:pt>
                <c:pt idx="2">
                  <c:v>-0.83156269749100731</c:v>
                </c:pt>
                <c:pt idx="3">
                  <c:v>-0.70942836886649319</c:v>
                </c:pt>
                <c:pt idx="4">
                  <c:v>-0.75563433322223539</c:v>
                </c:pt>
                <c:pt idx="5">
                  <c:v>-0.79527297981299816</c:v>
                </c:pt>
                <c:pt idx="6">
                  <c:v>-0.79374179777900178</c:v>
                </c:pt>
                <c:pt idx="7">
                  <c:v>-0.79147208773039934</c:v>
                </c:pt>
                <c:pt idx="8">
                  <c:v>-0.75074725664917386</c:v>
                </c:pt>
                <c:pt idx="9">
                  <c:v>-0.69352015237225129</c:v>
                </c:pt>
                <c:pt idx="10">
                  <c:v>-0.74614096654161388</c:v>
                </c:pt>
                <c:pt idx="11">
                  <c:v>-0.64134886446326378</c:v>
                </c:pt>
                <c:pt idx="12">
                  <c:v>-0.65795552806223689</c:v>
                </c:pt>
                <c:pt idx="13">
                  <c:v>-0.62818610321464596</c:v>
                </c:pt>
                <c:pt idx="14">
                  <c:v>-0.61220861543038041</c:v>
                </c:pt>
                <c:pt idx="15">
                  <c:v>-0.62104568128828264</c:v>
                </c:pt>
                <c:pt idx="16">
                  <c:v>-0.6300497012688121</c:v>
                </c:pt>
                <c:pt idx="17">
                  <c:v>-0.61323184540260722</c:v>
                </c:pt>
                <c:pt idx="18">
                  <c:v>-0.62257820251643503</c:v>
                </c:pt>
                <c:pt idx="19">
                  <c:v>-0.65466316632499644</c:v>
                </c:pt>
                <c:pt idx="20">
                  <c:v>-0.7167730382098173</c:v>
                </c:pt>
                <c:pt idx="21">
                  <c:v>-0.71028702248156428</c:v>
                </c:pt>
                <c:pt idx="22">
                  <c:v>-0.74318136959216197</c:v>
                </c:pt>
                <c:pt idx="23">
                  <c:v>-0.65835312836566728</c:v>
                </c:pt>
                <c:pt idx="24">
                  <c:v>-0.6784916208734707</c:v>
                </c:pt>
                <c:pt idx="25">
                  <c:v>-0.76440668099781461</c:v>
                </c:pt>
                <c:pt idx="26">
                  <c:v>-0.66660803667039592</c:v>
                </c:pt>
                <c:pt idx="27">
                  <c:v>-0.6569823620670393</c:v>
                </c:pt>
                <c:pt idx="28">
                  <c:v>-0.61670779136291998</c:v>
                </c:pt>
                <c:pt idx="29">
                  <c:v>-0.55694912840702737</c:v>
                </c:pt>
                <c:pt idx="30">
                  <c:v>-0.57883093009583342</c:v>
                </c:pt>
                <c:pt idx="31">
                  <c:v>-0.56650520923866798</c:v>
                </c:pt>
                <c:pt idx="32">
                  <c:v>-0.59361360776678485</c:v>
                </c:pt>
                <c:pt idx="33">
                  <c:v>-0.50673389064922081</c:v>
                </c:pt>
                <c:pt idx="34">
                  <c:v>-0.50228096753801554</c:v>
                </c:pt>
                <c:pt idx="35">
                  <c:v>-0.52477082855358415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D-44FC-8761-49076B314193}"/>
            </c:ext>
          </c:extLst>
        </c:ser>
        <c:ser>
          <c:idx val="1"/>
          <c:order val="1"/>
          <c:tx>
            <c:strRef>
              <c:f>std_s_const!$F$1</c:f>
              <c:strCache>
                <c:ptCount val="1"/>
                <c:pt idx="0">
                  <c:v>sigma(g)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std_s_const!$A$2:$A$38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std_s_const!$F$2:$F$37</c:f>
              <c:numCache>
                <c:formatCode>General</c:formatCode>
                <c:ptCount val="36"/>
                <c:pt idx="0">
                  <c:v>9.0398057120351524E-2</c:v>
                </c:pt>
                <c:pt idx="1">
                  <c:v>8.1572149584734716E-2</c:v>
                </c:pt>
                <c:pt idx="2">
                  <c:v>5.9701328328465406E-2</c:v>
                </c:pt>
                <c:pt idx="3">
                  <c:v>7.7277106793717812E-2</c:v>
                </c:pt>
                <c:pt idx="4">
                  <c:v>6.936595475593435E-2</c:v>
                </c:pt>
                <c:pt idx="5">
                  <c:v>5.625657281460146E-2</c:v>
                </c:pt>
                <c:pt idx="6">
                  <c:v>5.4825329919044825E-2</c:v>
                </c:pt>
                <c:pt idx="7">
                  <c:v>7.3558532106588428E-2</c:v>
                </c:pt>
                <c:pt idx="8">
                  <c:v>0.10212315141584964</c:v>
                </c:pt>
                <c:pt idx="9">
                  <c:v>0.10787440320345798</c:v>
                </c:pt>
                <c:pt idx="10">
                  <c:v>8.2502542984929317E-2</c:v>
                </c:pt>
                <c:pt idx="11">
                  <c:v>8.1520245288296336E-2</c:v>
                </c:pt>
                <c:pt idx="12">
                  <c:v>7.3524701870069931E-2</c:v>
                </c:pt>
                <c:pt idx="13">
                  <c:v>8.6059772115854971E-2</c:v>
                </c:pt>
                <c:pt idx="14">
                  <c:v>0.10561313665372001</c:v>
                </c:pt>
                <c:pt idx="15">
                  <c:v>0.12215546764648545</c:v>
                </c:pt>
                <c:pt idx="16">
                  <c:v>0.10471798091919711</c:v>
                </c:pt>
                <c:pt idx="17">
                  <c:v>0.10381708974165625</c:v>
                </c:pt>
                <c:pt idx="18">
                  <c:v>0.11668736365030372</c:v>
                </c:pt>
                <c:pt idx="19">
                  <c:v>0.11092915781720836</c:v>
                </c:pt>
                <c:pt idx="20">
                  <c:v>8.763508072810669E-2</c:v>
                </c:pt>
                <c:pt idx="21">
                  <c:v>9.3680838252087492E-2</c:v>
                </c:pt>
                <c:pt idx="22">
                  <c:v>6.7148522234942401E-2</c:v>
                </c:pt>
                <c:pt idx="23">
                  <c:v>6.9147637835563283E-2</c:v>
                </c:pt>
                <c:pt idx="24">
                  <c:v>7.3157318332614935E-2</c:v>
                </c:pt>
                <c:pt idx="25">
                  <c:v>7.064952184093598E-2</c:v>
                </c:pt>
                <c:pt idx="26">
                  <c:v>8.7000438659663573E-2</c:v>
                </c:pt>
                <c:pt idx="27">
                  <c:v>9.8984416689135712E-2</c:v>
                </c:pt>
                <c:pt idx="28">
                  <c:v>0.10967954202059946</c:v>
                </c:pt>
                <c:pt idx="29">
                  <c:v>8.5216817298491301E-2</c:v>
                </c:pt>
                <c:pt idx="30">
                  <c:v>0.11158314406079842</c:v>
                </c:pt>
                <c:pt idx="31">
                  <c:v>0.11874701331729287</c:v>
                </c:pt>
                <c:pt idx="32">
                  <c:v>0.10554527612824112</c:v>
                </c:pt>
                <c:pt idx="33">
                  <c:v>0.12675105997183964</c:v>
                </c:pt>
                <c:pt idx="34">
                  <c:v>0.23982560665871383</c:v>
                </c:pt>
                <c:pt idx="35">
                  <c:v>0.19767565110821789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D-44FC-8761-49076B314193}"/>
            </c:ext>
          </c:extLst>
        </c:ser>
        <c:ser>
          <c:idx val="2"/>
          <c:order val="2"/>
          <c:tx>
            <c:strRef>
              <c:f>std_s_const!$G$1</c:f>
              <c:strCache>
                <c:ptCount val="1"/>
                <c:pt idx="0">
                  <c:v>sigma(s)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std_s_const!$A$2:$A$38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std_s_const!$G$2:$G$37</c:f>
              <c:numCache>
                <c:formatCode>General</c:formatCode>
                <c:ptCount val="36"/>
                <c:pt idx="0">
                  <c:v>0.61692539095669385</c:v>
                </c:pt>
                <c:pt idx="1">
                  <c:v>0.61692539095669385</c:v>
                </c:pt>
                <c:pt idx="2">
                  <c:v>0.61692539095669385</c:v>
                </c:pt>
                <c:pt idx="3">
                  <c:v>0.61692539095669385</c:v>
                </c:pt>
                <c:pt idx="4">
                  <c:v>0.61692539095669385</c:v>
                </c:pt>
                <c:pt idx="5">
                  <c:v>0.61692539095669385</c:v>
                </c:pt>
                <c:pt idx="6">
                  <c:v>0.61692539095669385</c:v>
                </c:pt>
                <c:pt idx="7">
                  <c:v>0.61692539095669385</c:v>
                </c:pt>
                <c:pt idx="8">
                  <c:v>0.61692539095669385</c:v>
                </c:pt>
                <c:pt idx="9">
                  <c:v>0.61692539095669385</c:v>
                </c:pt>
                <c:pt idx="10">
                  <c:v>0.61692539095669385</c:v>
                </c:pt>
                <c:pt idx="11">
                  <c:v>0.61692539095669385</c:v>
                </c:pt>
                <c:pt idx="12">
                  <c:v>0.61692539095669385</c:v>
                </c:pt>
                <c:pt idx="13">
                  <c:v>0.61692539095669385</c:v>
                </c:pt>
                <c:pt idx="14">
                  <c:v>0.61692539095669385</c:v>
                </c:pt>
                <c:pt idx="15">
                  <c:v>0.61692539095669385</c:v>
                </c:pt>
                <c:pt idx="16">
                  <c:v>0.61692539095669385</c:v>
                </c:pt>
                <c:pt idx="17">
                  <c:v>0.61692539095669385</c:v>
                </c:pt>
                <c:pt idx="18">
                  <c:v>0.61692539095669385</c:v>
                </c:pt>
                <c:pt idx="19">
                  <c:v>0.61692539095669385</c:v>
                </c:pt>
                <c:pt idx="20">
                  <c:v>0.61692539095669385</c:v>
                </c:pt>
                <c:pt idx="21">
                  <c:v>0.61692539095669385</c:v>
                </c:pt>
                <c:pt idx="22">
                  <c:v>0.61692539095669385</c:v>
                </c:pt>
                <c:pt idx="23">
                  <c:v>0.61692539095669385</c:v>
                </c:pt>
                <c:pt idx="24">
                  <c:v>0.61692539095669385</c:v>
                </c:pt>
                <c:pt idx="25">
                  <c:v>0.61692539095669385</c:v>
                </c:pt>
                <c:pt idx="26">
                  <c:v>0.61692539095669385</c:v>
                </c:pt>
                <c:pt idx="27">
                  <c:v>0.61692539095669385</c:v>
                </c:pt>
                <c:pt idx="28">
                  <c:v>0.61692539095669385</c:v>
                </c:pt>
                <c:pt idx="29">
                  <c:v>0.61692539095669385</c:v>
                </c:pt>
                <c:pt idx="30">
                  <c:v>0.61692539095669385</c:v>
                </c:pt>
                <c:pt idx="31">
                  <c:v>0.61692539095669385</c:v>
                </c:pt>
                <c:pt idx="32">
                  <c:v>0.61692539095669385</c:v>
                </c:pt>
                <c:pt idx="33">
                  <c:v>0.61692539095669385</c:v>
                </c:pt>
                <c:pt idx="34">
                  <c:v>0.61692539095669385</c:v>
                </c:pt>
                <c:pt idx="35">
                  <c:v>0.61692539095669385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D-44FC-8761-49076B314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97999"/>
        <c:axId val="409603823"/>
      </c:lineChart>
      <c:catAx>
        <c:axId val="40959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3823"/>
        <c:crosses val="autoZero"/>
        <c:auto val="1"/>
        <c:lblAlgn val="ctr"/>
        <c:lblOffset val="100"/>
        <c:noMultiLvlLbl val="0"/>
      </c:catAx>
      <c:valAx>
        <c:axId val="4096038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9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Differences in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Comparison!$G$1</c:f>
              <c:strCache>
                <c:ptCount val="1"/>
                <c:pt idx="0">
                  <c:v>corr_const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Comparison!$A$2:$A$38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Comparison!$G$2:$G$38</c:f>
              <c:numCache>
                <c:formatCode>General</c:formatCode>
                <c:ptCount val="37"/>
                <c:pt idx="0">
                  <c:v>0</c:v>
                </c:pt>
                <c:pt idx="1">
                  <c:v>1.9129549433263074E-3</c:v>
                </c:pt>
                <c:pt idx="2">
                  <c:v>3.7239467183043592E-3</c:v>
                </c:pt>
                <c:pt idx="3">
                  <c:v>-3.9379180830368538E-4</c:v>
                </c:pt>
                <c:pt idx="4">
                  <c:v>1.4494158998336198E-3</c:v>
                </c:pt>
                <c:pt idx="5">
                  <c:v>2.4091395107035639E-3</c:v>
                </c:pt>
                <c:pt idx="6">
                  <c:v>2.3328984753208069E-3</c:v>
                </c:pt>
                <c:pt idx="7">
                  <c:v>3.161440344870349E-3</c:v>
                </c:pt>
                <c:pt idx="8">
                  <c:v>1.9948981332951893E-3</c:v>
                </c:pt>
                <c:pt idx="9">
                  <c:v>-1.6595866021097416E-3</c:v>
                </c:pt>
                <c:pt idx="10">
                  <c:v>1.3580616056604322E-3</c:v>
                </c:pt>
                <c:pt idx="11">
                  <c:v>-3.7925293096850513E-3</c:v>
                </c:pt>
                <c:pt idx="12">
                  <c:v>-2.6517266022178104E-3</c:v>
                </c:pt>
                <c:pt idx="13">
                  <c:v>-4.8265108157939871E-3</c:v>
                </c:pt>
                <c:pt idx="14">
                  <c:v>-7.1341435068695488E-3</c:v>
                </c:pt>
                <c:pt idx="15">
                  <c:v>-7.9675616489717077E-3</c:v>
                </c:pt>
                <c:pt idx="16">
                  <c:v>-5.9651357480943745E-3</c:v>
                </c:pt>
                <c:pt idx="17">
                  <c:v>-7.0315544253503545E-3</c:v>
                </c:pt>
                <c:pt idx="18">
                  <c:v>-7.5295387620402179E-3</c:v>
                </c:pt>
                <c:pt idx="19">
                  <c:v>-4.725845790444827E-3</c:v>
                </c:pt>
                <c:pt idx="20">
                  <c:v>-1.0941904448927287E-4</c:v>
                </c:pt>
                <c:pt idx="21">
                  <c:v>-5.4851734361383714E-4</c:v>
                </c:pt>
                <c:pt idx="22">
                  <c:v>1.1814378877119322E-3</c:v>
                </c:pt>
                <c:pt idx="23">
                  <c:v>-2.8271164352179391E-3</c:v>
                </c:pt>
                <c:pt idx="24">
                  <c:v>-2.0224474685228144E-3</c:v>
                </c:pt>
                <c:pt idx="25">
                  <c:v>2.2351728122029374E-3</c:v>
                </c:pt>
                <c:pt idx="26">
                  <c:v>-3.1266455467829635E-3</c:v>
                </c:pt>
                <c:pt idx="27">
                  <c:v>-4.3340482296624003E-3</c:v>
                </c:pt>
                <c:pt idx="28">
                  <c:v>-8.5073446685133836E-3</c:v>
                </c:pt>
                <c:pt idx="29">
                  <c:v>-1.0898374979574244E-2</c:v>
                </c:pt>
                <c:pt idx="30">
                  <c:v>-1.3227492510622649E-2</c:v>
                </c:pt>
                <c:pt idx="31">
                  <c:v>-1.5994594040688509E-2</c:v>
                </c:pt>
                <c:pt idx="32">
                  <c:v>-1.1340377003692011E-2</c:v>
                </c:pt>
                <c:pt idx="33">
                  <c:v>-2.2783715427627783E-2</c:v>
                </c:pt>
                <c:pt idx="34">
                  <c:v>-4.3554131684252997E-2</c:v>
                </c:pt>
                <c:pt idx="35">
                  <c:v>-3.324822994091052E-2</c:v>
                </c:pt>
                <c:pt idx="36">
                  <c:v>-2.5250018209066569E-2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6-4AAB-81F3-C21454D1A96C}"/>
            </c:ext>
          </c:extLst>
        </c:ser>
        <c:ser>
          <c:idx val="1"/>
          <c:order val="1"/>
          <c:tx>
            <c:strRef>
              <c:f>Comparison!$H$1</c:f>
              <c:strCache>
                <c:ptCount val="1"/>
                <c:pt idx="0">
                  <c:v>std_g_const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Comparison!$A$2:$A$38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Comparison!$H$2:$H$38</c:f>
              <c:numCache>
                <c:formatCode>General</c:formatCode>
                <c:ptCount val="37"/>
                <c:pt idx="0">
                  <c:v>0</c:v>
                </c:pt>
                <c:pt idx="1">
                  <c:v>-3.7773420586944551E-3</c:v>
                </c:pt>
                <c:pt idx="2">
                  <c:v>-1.4090787863697024E-2</c:v>
                </c:pt>
                <c:pt idx="3">
                  <c:v>-5.1918779983985905E-3</c:v>
                </c:pt>
                <c:pt idx="4">
                  <c:v>-8.9582070413213311E-3</c:v>
                </c:pt>
                <c:pt idx="5">
                  <c:v>-1.5158082600560615E-2</c:v>
                </c:pt>
                <c:pt idx="6">
                  <c:v>-1.5981761110437274E-2</c:v>
                </c:pt>
                <c:pt idx="7">
                  <c:v>-7.856787510979818E-3</c:v>
                </c:pt>
                <c:pt idx="8">
                  <c:v>5.3429878322809599E-3</c:v>
                </c:pt>
                <c:pt idx="9">
                  <c:v>7.4452702759321698E-3</c:v>
                </c:pt>
                <c:pt idx="10">
                  <c:v>-3.5165416666823046E-3</c:v>
                </c:pt>
                <c:pt idx="11">
                  <c:v>-3.4305056969430661E-3</c:v>
                </c:pt>
                <c:pt idx="12">
                  <c:v>-6.6062668843292621E-3</c:v>
                </c:pt>
                <c:pt idx="13">
                  <c:v>-1.691120576401639E-3</c:v>
                </c:pt>
                <c:pt idx="14">
                  <c:v>5.9161039186857792E-3</c:v>
                </c:pt>
                <c:pt idx="15">
                  <c:v>1.3191447428847321E-2</c:v>
                </c:pt>
                <c:pt idx="16">
                  <c:v>5.8062857670972551E-3</c:v>
                </c:pt>
                <c:pt idx="17">
                  <c:v>5.2913333553263539E-3</c:v>
                </c:pt>
                <c:pt idx="18">
                  <c:v>1.1002923026716585E-2</c:v>
                </c:pt>
                <c:pt idx="19">
                  <c:v>8.960941419785054E-3</c:v>
                </c:pt>
                <c:pt idx="20">
                  <c:v>-1.3802304717556307E-3</c:v>
                </c:pt>
                <c:pt idx="21">
                  <c:v>1.6493553535241665E-3</c:v>
                </c:pt>
                <c:pt idx="22">
                  <c:v>-1.2349567707570987E-2</c:v>
                </c:pt>
                <c:pt idx="23">
                  <c:v>-9.4997854835074079E-3</c:v>
                </c:pt>
                <c:pt idx="24">
                  <c:v>-8.0699089339733299E-3</c:v>
                </c:pt>
                <c:pt idx="25">
                  <c:v>-1.0418292413173443E-2</c:v>
                </c:pt>
                <c:pt idx="26">
                  <c:v>-1.5666149844409186E-3</c:v>
                </c:pt>
                <c:pt idx="27">
                  <c:v>4.0108323251598424E-3</c:v>
                </c:pt>
                <c:pt idx="28">
                  <c:v>9.0552077074267517E-3</c:v>
                </c:pt>
                <c:pt idx="29">
                  <c:v>-2.2835095539468359E-3</c:v>
                </c:pt>
                <c:pt idx="30">
                  <c:v>1.0403032821983405E-2</c:v>
                </c:pt>
                <c:pt idx="31">
                  <c:v>1.4225854896419754E-2</c:v>
                </c:pt>
                <c:pt idx="32">
                  <c:v>7.7318936888031362E-3</c:v>
                </c:pt>
                <c:pt idx="33">
                  <c:v>1.5631633009165632E-2</c:v>
                </c:pt>
                <c:pt idx="34">
                  <c:v>6.3021339504710255E-2</c:v>
                </c:pt>
                <c:pt idx="35">
                  <c:v>4.8860098215276954E-2</c:v>
                </c:pt>
                <c:pt idx="36">
                  <c:v>2.8272270136464772E-2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6-4AAB-81F3-C21454D1A96C}"/>
            </c:ext>
          </c:extLst>
        </c:ser>
        <c:ser>
          <c:idx val="2"/>
          <c:order val="2"/>
          <c:tx>
            <c:strRef>
              <c:f>Comparison!$I$1</c:f>
              <c:strCache>
                <c:ptCount val="1"/>
                <c:pt idx="0">
                  <c:v>std_s_const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Comparison!$A$2:$A$38</c:f>
              <c:numCache>
                <c:formatCode>General</c:formatCode>
                <c:ptCount val="37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1994</c:v>
                </c:pt>
                <c:pt idx="27">
                  <c:v>1996</c:v>
                </c:pt>
                <c:pt idx="28">
                  <c:v>1998</c:v>
                </c:pt>
                <c:pt idx="29">
                  <c:v>2000</c:v>
                </c:pt>
                <c:pt idx="30">
                  <c:v>2002</c:v>
                </c:pt>
                <c:pt idx="31">
                  <c:v>2004</c:v>
                </c:pt>
                <c:pt idx="32">
                  <c:v>2006</c:v>
                </c:pt>
                <c:pt idx="33">
                  <c:v>2008</c:v>
                </c:pt>
                <c:pt idx="34">
                  <c:v>2010</c:v>
                </c:pt>
                <c:pt idx="35">
                  <c:v>2012</c:v>
                </c:pt>
                <c:pt idx="36">
                  <c:v>2014</c:v>
                </c:pt>
              </c:numCache>
            </c:numRef>
          </c:cat>
          <c:val>
            <c:numRef>
              <c:f>Comparison!$I$2:$I$38</c:f>
              <c:numCache>
                <c:formatCode>General</c:formatCode>
                <c:ptCount val="37"/>
                <c:pt idx="0">
                  <c:v>0</c:v>
                </c:pt>
                <c:pt idx="1">
                  <c:v>4.799789029809598E-4</c:v>
                </c:pt>
                <c:pt idx="2">
                  <c:v>-1.5992184482313543E-4</c:v>
                </c:pt>
                <c:pt idx="3">
                  <c:v>1.3877504144185759E-4</c:v>
                </c:pt>
                <c:pt idx="4">
                  <c:v>4.4235843233018241E-4</c:v>
                </c:pt>
                <c:pt idx="5">
                  <c:v>1.3595781518357941E-4</c:v>
                </c:pt>
                <c:pt idx="6">
                  <c:v>4.6922440061733517E-4</c:v>
                </c:pt>
                <c:pt idx="7">
                  <c:v>1.9946818129188346E-3</c:v>
                </c:pt>
                <c:pt idx="8">
                  <c:v>3.9673538062201391E-3</c:v>
                </c:pt>
                <c:pt idx="9">
                  <c:v>4.4179610688075757E-3</c:v>
                </c:pt>
                <c:pt idx="10">
                  <c:v>2.5660586958800233E-3</c:v>
                </c:pt>
                <c:pt idx="11">
                  <c:v>2.4713244074085552E-3</c:v>
                </c:pt>
                <c:pt idx="12">
                  <c:v>1.9265029140204185E-3</c:v>
                </c:pt>
                <c:pt idx="13">
                  <c:v>3.5304813287876657E-3</c:v>
                </c:pt>
                <c:pt idx="14">
                  <c:v>5.1658846754891255E-3</c:v>
                </c:pt>
                <c:pt idx="15">
                  <c:v>8.6188919773222336E-3</c:v>
                </c:pt>
                <c:pt idx="16">
                  <c:v>5.8270056963709224E-3</c:v>
                </c:pt>
                <c:pt idx="17">
                  <c:v>5.5883797863265847E-3</c:v>
                </c:pt>
                <c:pt idx="18">
                  <c:v>8.5014206401560974E-3</c:v>
                </c:pt>
                <c:pt idx="19">
                  <c:v>8.0941062759203111E-3</c:v>
                </c:pt>
                <c:pt idx="20">
                  <c:v>8.9009948528870966E-3</c:v>
                </c:pt>
                <c:pt idx="21">
                  <c:v>1.012235908246336E-2</c:v>
                </c:pt>
                <c:pt idx="22">
                  <c:v>7.9595251083021019E-3</c:v>
                </c:pt>
                <c:pt idx="23">
                  <c:v>5.6355755677820647E-3</c:v>
                </c:pt>
                <c:pt idx="24">
                  <c:v>6.6830139082807161E-3</c:v>
                </c:pt>
                <c:pt idx="25">
                  <c:v>7.2856542036640187E-3</c:v>
                </c:pt>
                <c:pt idx="26">
                  <c:v>7.9143781406156924E-3</c:v>
                </c:pt>
                <c:pt idx="27">
                  <c:v>1.0129922028374906E-2</c:v>
                </c:pt>
                <c:pt idx="28">
                  <c:v>1.3952976584574422E-2</c:v>
                </c:pt>
                <c:pt idx="29">
                  <c:v>1.1205161043371294E-2</c:v>
                </c:pt>
                <c:pt idx="30">
                  <c:v>1.8932153354438742E-2</c:v>
                </c:pt>
                <c:pt idx="31">
                  <c:v>2.2237752772855189E-2</c:v>
                </c:pt>
                <c:pt idx="32">
                  <c:v>1.9088490425153176E-2</c:v>
                </c:pt>
                <c:pt idx="33">
                  <c:v>1.8840321222580669E-2</c:v>
                </c:pt>
                <c:pt idx="34">
                  <c:v>3.4263624479365221E-2</c:v>
                </c:pt>
                <c:pt idx="35">
                  <c:v>3.2435574657502915E-2</c:v>
                </c:pt>
                <c:pt idx="36">
                  <c:v>2.3525804776400448E-2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6-4AAB-81F3-C21454D1A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93963263"/>
        <c:axId val="1193960767"/>
      </c:barChart>
      <c:catAx>
        <c:axId val="11939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60767"/>
        <c:crosses val="autoZero"/>
        <c:auto val="1"/>
        <c:lblAlgn val="ctr"/>
        <c:lblOffset val="100"/>
        <c:noMultiLvlLbl val="0"/>
      </c:catAx>
      <c:valAx>
        <c:axId val="1193960767"/>
        <c:scaling>
          <c:orientation val="minMax"/>
          <c:max val="8.0000000000000016E-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6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225425</xdr:colOff>
      <xdr:row>1</xdr:row>
      <xdr:rowOff>79375</xdr:rowOff>
    </xdr:from>
    <xdr:to>
      <xdr:col>15</xdr:col>
      <xdr:colOff>530225</xdr:colOff>
      <xdr:row>16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DD22A-880B-48ED-A1F9-447BB962E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260350</xdr:colOff>
      <xdr:row>17</xdr:row>
      <xdr:rowOff>19050</xdr:rowOff>
    </xdr:from>
    <xdr:to>
      <xdr:col>15</xdr:col>
      <xdr:colOff>565150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086A04-30AE-46B5-8B61-301BF19AA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225425</xdr:colOff>
      <xdr:row>1</xdr:row>
      <xdr:rowOff>79375</xdr:rowOff>
    </xdr:from>
    <xdr:to>
      <xdr:col>15</xdr:col>
      <xdr:colOff>530225</xdr:colOff>
      <xdr:row>16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557BF-970A-4093-9336-95AA368F6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260350</xdr:colOff>
      <xdr:row>17</xdr:row>
      <xdr:rowOff>19050</xdr:rowOff>
    </xdr:from>
    <xdr:to>
      <xdr:col>15</xdr:col>
      <xdr:colOff>565150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590EA0-65CB-4509-9FAA-1EF572E00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225425</xdr:colOff>
      <xdr:row>1</xdr:row>
      <xdr:rowOff>79375</xdr:rowOff>
    </xdr:from>
    <xdr:to>
      <xdr:col>15</xdr:col>
      <xdr:colOff>530225</xdr:colOff>
      <xdr:row>16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05B76-AF37-4C01-9BBD-455223E68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260350</xdr:colOff>
      <xdr:row>17</xdr:row>
      <xdr:rowOff>19050</xdr:rowOff>
    </xdr:from>
    <xdr:to>
      <xdr:col>15</xdr:col>
      <xdr:colOff>565150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4829F7-0C54-44F4-A0F3-C8B9BBBD9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225425</xdr:colOff>
      <xdr:row>1</xdr:row>
      <xdr:rowOff>79375</xdr:rowOff>
    </xdr:from>
    <xdr:to>
      <xdr:col>15</xdr:col>
      <xdr:colOff>530225</xdr:colOff>
      <xdr:row>16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87D99-6702-4279-9E06-98645C84F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260350</xdr:colOff>
      <xdr:row>17</xdr:row>
      <xdr:rowOff>19050</xdr:rowOff>
    </xdr:from>
    <xdr:to>
      <xdr:col>15</xdr:col>
      <xdr:colOff>565150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073A0-0BF1-4F0D-8D8C-E720A898A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606425</xdr:colOff>
      <xdr:row>0</xdr:row>
      <xdr:rowOff>85725</xdr:rowOff>
    </xdr:from>
    <xdr:to>
      <xdr:col>17</xdr:col>
      <xdr:colOff>301625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C7DD4-A757-4C1E-8B73-2E48B0D8E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304800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84918-1204-4547-8F18-EEECFABC2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42"/>
  <sheetViews>
    <sheetView topLeftCell="L1" workbookViewId="0">
      <selection activeCell="Q2" sqref="Q2"/>
    </sheetView>
  </sheetViews>
  <sheetFormatPr defaultRowHeight="14.5" x14ac:dyDescent="0.35"/>
  <cols>
    <col min="5" max="5" width="10.81640625" bestFit="1" customWidth="1"/>
    <col min="14" max="14" width="11.81640625" bestFit="1" customWidth="1"/>
    <col min="15" max="15" width="10.7265625" bestFit="1" customWidth="1"/>
    <col min="24" max="24" width="11.7265625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5.2239300000000002E-2</v>
      </c>
      <c r="C2">
        <v>12142.66</v>
      </c>
      <c r="D2">
        <v>2428</v>
      </c>
      <c r="E2">
        <v>0.33413510000000002</v>
      </c>
      <c r="F2">
        <v>0.1025186</v>
      </c>
      <c r="G2">
        <v>7.6295600000000005E-2</v>
      </c>
      <c r="H2">
        <v>7.0274199999999995E-2</v>
      </c>
      <c r="I2">
        <v>6.3673400000000005E-2</v>
      </c>
      <c r="J2">
        <v>6.0826900000000003E-2</v>
      </c>
      <c r="K2">
        <v>5.0777099999999999E-2</v>
      </c>
      <c r="L2">
        <v>4.6638899999999997E-2</v>
      </c>
      <c r="M2">
        <v>4.2674499999999997E-2</v>
      </c>
      <c r="N2">
        <v>1.14228E-2</v>
      </c>
      <c r="O2">
        <v>9.2949799999999999E-2</v>
      </c>
      <c r="P2">
        <v>0.41345569999999998</v>
      </c>
      <c r="Q2">
        <v>0.60604139999999995</v>
      </c>
      <c r="R2">
        <v>0.75188759999999999</v>
      </c>
      <c r="S2">
        <v>0.88061699999999998</v>
      </c>
      <c r="T2">
        <v>1.0081830000000001</v>
      </c>
      <c r="U2">
        <v>1.1444319999999999</v>
      </c>
      <c r="V2">
        <v>1.317682</v>
      </c>
      <c r="W2">
        <v>1.5731619999999999</v>
      </c>
      <c r="X2">
        <v>2.2559520000000002</v>
      </c>
      <c r="Y2">
        <v>6.3551899999999995E-2</v>
      </c>
    </row>
    <row r="3" spans="1:25" x14ac:dyDescent="0.35">
      <c r="A3">
        <v>5.0098700000000003E-2</v>
      </c>
      <c r="C3">
        <v>13018.56</v>
      </c>
      <c r="D3">
        <v>2492</v>
      </c>
      <c r="E3">
        <v>0.29934379999999999</v>
      </c>
      <c r="F3">
        <v>0.1000354</v>
      </c>
      <c r="G3">
        <v>9.0254000000000001E-2</v>
      </c>
      <c r="H3">
        <v>7.5675599999999996E-2</v>
      </c>
      <c r="I3">
        <v>5.0283399999999999E-2</v>
      </c>
      <c r="J3">
        <v>6.6159899999999994E-2</v>
      </c>
      <c r="K3">
        <v>6.87252E-2</v>
      </c>
      <c r="L3">
        <v>4.0554100000000003E-2</v>
      </c>
      <c r="M3">
        <v>2.96306E-2</v>
      </c>
      <c r="N3">
        <v>2.4889000000000001E-3</v>
      </c>
      <c r="O3">
        <v>0.1088933</v>
      </c>
      <c r="P3">
        <v>0.42034719999999998</v>
      </c>
      <c r="Q3">
        <v>0.60267150000000003</v>
      </c>
      <c r="R3">
        <v>0.73660820000000005</v>
      </c>
      <c r="S3">
        <v>0.86424100000000004</v>
      </c>
      <c r="T3">
        <v>0.99052700000000005</v>
      </c>
      <c r="U3">
        <v>1.135092</v>
      </c>
      <c r="V3">
        <v>1.2909200000000001</v>
      </c>
      <c r="W3">
        <v>1.564435</v>
      </c>
      <c r="X3">
        <v>2.3131279999999999</v>
      </c>
      <c r="Y3">
        <v>6.0051100000000003E-2</v>
      </c>
    </row>
    <row r="4" spans="1:25" x14ac:dyDescent="0.35">
      <c r="A4">
        <v>5.3959699999999999E-2</v>
      </c>
      <c r="C4">
        <v>13767.38</v>
      </c>
      <c r="D4">
        <v>2525</v>
      </c>
      <c r="E4">
        <v>0.22703409999999999</v>
      </c>
      <c r="F4">
        <v>0.10738159999999999</v>
      </c>
      <c r="G4">
        <v>9.7681299999999999E-2</v>
      </c>
      <c r="H4">
        <v>7.3479000000000003E-2</v>
      </c>
      <c r="I4">
        <v>8.55987E-2</v>
      </c>
      <c r="J4">
        <v>6.7629599999999998E-2</v>
      </c>
      <c r="K4">
        <v>4.4401900000000001E-2</v>
      </c>
      <c r="L4">
        <v>4.2481999999999999E-2</v>
      </c>
      <c r="M4">
        <v>3.3137800000000002E-2</v>
      </c>
      <c r="N4">
        <v>1.43979E-2</v>
      </c>
      <c r="O4">
        <v>0.1422042</v>
      </c>
      <c r="P4">
        <v>0.42753370000000002</v>
      </c>
      <c r="Q4">
        <v>0.59112390000000004</v>
      </c>
      <c r="R4">
        <v>0.73688030000000004</v>
      </c>
      <c r="S4">
        <v>0.87002729999999995</v>
      </c>
      <c r="T4">
        <v>0.98238630000000005</v>
      </c>
      <c r="U4">
        <v>1.1295580000000001</v>
      </c>
      <c r="V4">
        <v>1.3088150000000001</v>
      </c>
      <c r="W4">
        <v>1.5446009999999999</v>
      </c>
      <c r="X4">
        <v>2.2883710000000002</v>
      </c>
      <c r="Y4">
        <v>4.7920299999999999E-2</v>
      </c>
    </row>
    <row r="5" spans="1:25" x14ac:dyDescent="0.35">
      <c r="A5">
        <v>4.9190999999999999E-2</v>
      </c>
      <c r="C5">
        <v>13985.07</v>
      </c>
      <c r="D5">
        <v>2570</v>
      </c>
      <c r="E5">
        <v>0.28877219999999998</v>
      </c>
      <c r="F5">
        <v>0.1002806</v>
      </c>
      <c r="G5">
        <v>6.1538299999999997E-2</v>
      </c>
      <c r="H5">
        <v>6.9323999999999997E-2</v>
      </c>
      <c r="I5">
        <v>6.0474E-2</v>
      </c>
      <c r="J5">
        <v>5.72106E-2</v>
      </c>
      <c r="K5">
        <v>4.9479200000000001E-2</v>
      </c>
      <c r="L5">
        <v>4.3197300000000001E-2</v>
      </c>
      <c r="M5">
        <v>3.03456E-2</v>
      </c>
      <c r="N5">
        <v>1.93213E-2</v>
      </c>
      <c r="O5">
        <v>0.113418</v>
      </c>
      <c r="P5">
        <v>0.39436690000000002</v>
      </c>
      <c r="Q5">
        <v>0.58534900000000001</v>
      </c>
      <c r="R5">
        <v>0.73927920000000003</v>
      </c>
      <c r="S5">
        <v>0.87308790000000003</v>
      </c>
      <c r="T5">
        <v>1.002966</v>
      </c>
      <c r="U5">
        <v>1.1535439999999999</v>
      </c>
      <c r="V5">
        <v>1.319787</v>
      </c>
      <c r="W5">
        <v>1.5626469999999999</v>
      </c>
      <c r="X5">
        <v>2.2670569999999999</v>
      </c>
      <c r="Y5">
        <v>5.4351999999999998E-2</v>
      </c>
    </row>
    <row r="6" spans="1:25" x14ac:dyDescent="0.35">
      <c r="A6">
        <v>3.3938900000000001E-2</v>
      </c>
      <c r="C6">
        <v>14885.79</v>
      </c>
      <c r="D6">
        <v>2428</v>
      </c>
      <c r="E6">
        <v>0.23914879999999999</v>
      </c>
      <c r="F6">
        <v>0.10617219999999999</v>
      </c>
      <c r="G6">
        <v>6.3233499999999998E-2</v>
      </c>
      <c r="H6">
        <v>4.9675200000000003E-2</v>
      </c>
      <c r="I6">
        <v>4.1339000000000001E-2</v>
      </c>
      <c r="J6">
        <v>2.7835700000000001E-2</v>
      </c>
      <c r="K6">
        <v>5.9631299999999998E-2</v>
      </c>
      <c r="L6">
        <v>1.45372E-2</v>
      </c>
      <c r="M6">
        <v>9.3252000000000005E-3</v>
      </c>
      <c r="N6">
        <v>5.4961999999999997E-3</v>
      </c>
      <c r="O6">
        <v>0.117881</v>
      </c>
      <c r="P6">
        <v>0.3978988</v>
      </c>
      <c r="Q6">
        <v>0.58433900000000005</v>
      </c>
      <c r="R6">
        <v>0.72456180000000003</v>
      </c>
      <c r="S6">
        <v>0.85910120000000001</v>
      </c>
      <c r="T6">
        <v>0.98857980000000001</v>
      </c>
      <c r="U6">
        <v>1.1468179999999999</v>
      </c>
      <c r="V6">
        <v>1.319537</v>
      </c>
      <c r="W6">
        <v>1.575868</v>
      </c>
      <c r="X6">
        <v>2.290632</v>
      </c>
      <c r="Y6">
        <v>5.9410200000000003E-2</v>
      </c>
    </row>
    <row r="7" spans="1:25" x14ac:dyDescent="0.35">
      <c r="A7">
        <v>3.0636699999999999E-2</v>
      </c>
      <c r="C7">
        <v>15830.09</v>
      </c>
      <c r="D7">
        <v>2492</v>
      </c>
      <c r="E7">
        <v>0.1924747</v>
      </c>
      <c r="F7">
        <v>0.1018564</v>
      </c>
      <c r="G7">
        <v>5.7864600000000002E-2</v>
      </c>
      <c r="H7">
        <v>5.6976400000000003E-2</v>
      </c>
      <c r="I7">
        <v>4.2324199999999999E-2</v>
      </c>
      <c r="J7">
        <v>3.2414699999999998E-2</v>
      </c>
      <c r="K7">
        <v>2.0650399999999999E-2</v>
      </c>
      <c r="L7">
        <v>2.1609300000000001E-2</v>
      </c>
      <c r="M7">
        <v>9.1321000000000006E-3</v>
      </c>
      <c r="N7">
        <v>6.9074999999999996E-3</v>
      </c>
      <c r="O7">
        <v>0.12917970000000001</v>
      </c>
      <c r="P7">
        <v>0.41249829999999998</v>
      </c>
      <c r="Q7">
        <v>0.58522580000000002</v>
      </c>
      <c r="R7">
        <v>0.72705600000000004</v>
      </c>
      <c r="S7">
        <v>0.86365700000000001</v>
      </c>
      <c r="T7">
        <v>0.99406609999999995</v>
      </c>
      <c r="U7">
        <v>1.145869</v>
      </c>
      <c r="V7">
        <v>1.3154349999999999</v>
      </c>
      <c r="W7">
        <v>1.5393060000000001</v>
      </c>
      <c r="X7">
        <v>2.2971910000000002</v>
      </c>
      <c r="Y7">
        <v>5.4184900000000001E-2</v>
      </c>
    </row>
    <row r="8" spans="1:25" x14ac:dyDescent="0.35">
      <c r="A8">
        <v>2.52585E-2</v>
      </c>
      <c r="C8">
        <v>16988.2</v>
      </c>
      <c r="D8">
        <v>2525</v>
      </c>
      <c r="E8">
        <v>0.18906529999999999</v>
      </c>
      <c r="F8">
        <v>7.5102699999999994E-2</v>
      </c>
      <c r="G8">
        <v>5.2002699999999999E-2</v>
      </c>
      <c r="H8">
        <v>4.90354E-2</v>
      </c>
      <c r="I8">
        <v>3.6122399999999999E-2</v>
      </c>
      <c r="J8">
        <v>4.0028099999999997E-2</v>
      </c>
      <c r="K8">
        <v>2.25115E-2</v>
      </c>
      <c r="L8">
        <v>2.09476E-2</v>
      </c>
      <c r="M8">
        <v>7.3318999999999997E-3</v>
      </c>
      <c r="N8">
        <v>-8.2386999999999998E-3</v>
      </c>
      <c r="O8">
        <v>0.1375499</v>
      </c>
      <c r="P8">
        <v>0.41619719999999999</v>
      </c>
      <c r="Q8">
        <v>0.59068500000000002</v>
      </c>
      <c r="R8">
        <v>0.735846</v>
      </c>
      <c r="S8">
        <v>0.8611356</v>
      </c>
      <c r="T8">
        <v>0.98114120000000005</v>
      </c>
      <c r="U8">
        <v>1.114242</v>
      </c>
      <c r="V8">
        <v>1.2867189999999999</v>
      </c>
      <c r="W8">
        <v>1.538751</v>
      </c>
      <c r="X8">
        <v>2.353742</v>
      </c>
      <c r="Y8">
        <v>5.3143500000000003E-2</v>
      </c>
    </row>
    <row r="9" spans="1:25" x14ac:dyDescent="0.35">
      <c r="A9">
        <v>3.9065299999999997E-2</v>
      </c>
      <c r="C9">
        <v>16946.61</v>
      </c>
      <c r="D9">
        <v>2570</v>
      </c>
      <c r="E9">
        <v>0.25830330000000001</v>
      </c>
      <c r="F9">
        <v>0.11072220000000001</v>
      </c>
      <c r="G9">
        <v>6.77812E-2</v>
      </c>
      <c r="H9">
        <v>7.2426599999999994E-2</v>
      </c>
      <c r="I9">
        <v>6.3790200000000005E-2</v>
      </c>
      <c r="J9">
        <v>4.8815699999999997E-2</v>
      </c>
      <c r="K9">
        <v>3.8407799999999999E-2</v>
      </c>
      <c r="L9">
        <v>3.9256600000000003E-2</v>
      </c>
      <c r="M9">
        <v>1.35052E-2</v>
      </c>
      <c r="N9">
        <v>-7.1472000000000003E-3</v>
      </c>
      <c r="O9">
        <v>0.1189175</v>
      </c>
      <c r="P9">
        <v>0.39701819999999999</v>
      </c>
      <c r="Q9">
        <v>0.56021860000000001</v>
      </c>
      <c r="R9">
        <v>0.71676930000000005</v>
      </c>
      <c r="S9">
        <v>0.8508696</v>
      </c>
      <c r="T9">
        <v>0.97646120000000003</v>
      </c>
      <c r="U9">
        <v>1.114682</v>
      </c>
      <c r="V9">
        <v>1.310084</v>
      </c>
      <c r="W9">
        <v>1.578889</v>
      </c>
      <c r="X9">
        <v>2.407308</v>
      </c>
      <c r="Y9">
        <v>5.8251400000000002E-2</v>
      </c>
    </row>
    <row r="10" spans="1:25" x14ac:dyDescent="0.35">
      <c r="A10">
        <v>4.9508999999999997E-2</v>
      </c>
      <c r="C10">
        <v>16743.330000000002</v>
      </c>
      <c r="D10">
        <v>2604</v>
      </c>
      <c r="E10">
        <v>0.35920429999999998</v>
      </c>
      <c r="F10">
        <v>0.1427882</v>
      </c>
      <c r="G10">
        <v>9.2974899999999999E-2</v>
      </c>
      <c r="H10">
        <v>6.9580500000000003E-2</v>
      </c>
      <c r="I10">
        <v>6.3635899999999995E-2</v>
      </c>
      <c r="J10">
        <v>7.5195700000000004E-2</v>
      </c>
      <c r="K10">
        <v>5.6830100000000001E-2</v>
      </c>
      <c r="L10">
        <v>3.6888999999999998E-2</v>
      </c>
      <c r="M10">
        <v>3.2659899999999999E-2</v>
      </c>
      <c r="N10">
        <v>-1.0463800000000001E-2</v>
      </c>
      <c r="O10">
        <v>0.1042207</v>
      </c>
      <c r="P10">
        <v>0.37480859999999999</v>
      </c>
      <c r="Q10">
        <v>0.56198939999999997</v>
      </c>
      <c r="R10">
        <v>0.70108219999999999</v>
      </c>
      <c r="S10">
        <v>0.84062579999999998</v>
      </c>
      <c r="T10">
        <v>0.97105459999999999</v>
      </c>
      <c r="U10">
        <v>1.117159</v>
      </c>
      <c r="V10">
        <v>1.311318</v>
      </c>
      <c r="W10">
        <v>1.566837</v>
      </c>
      <c r="X10">
        <v>2.470021</v>
      </c>
      <c r="Y10">
        <v>5.9637200000000001E-2</v>
      </c>
    </row>
    <row r="11" spans="1:25" x14ac:dyDescent="0.35">
      <c r="A11">
        <v>3.2332100000000003E-2</v>
      </c>
      <c r="C11">
        <v>17641.71</v>
      </c>
      <c r="D11">
        <v>2711</v>
      </c>
      <c r="E11">
        <v>0.3649579</v>
      </c>
      <c r="F11">
        <v>0.122935</v>
      </c>
      <c r="G11">
        <v>7.1800799999999998E-2</v>
      </c>
      <c r="H11">
        <v>4.4606800000000002E-2</v>
      </c>
      <c r="I11">
        <v>3.9193699999999998E-2</v>
      </c>
      <c r="J11">
        <v>4.4474899999999998E-2</v>
      </c>
      <c r="K11">
        <v>3.26713E-2</v>
      </c>
      <c r="L11">
        <v>2.2326599999999999E-2</v>
      </c>
      <c r="M11">
        <v>1.7162699999999999E-2</v>
      </c>
      <c r="N11">
        <v>-1.04367E-2</v>
      </c>
      <c r="O11">
        <v>8.9644600000000005E-2</v>
      </c>
      <c r="P11">
        <v>0.36233609999999999</v>
      </c>
      <c r="Q11">
        <v>0.55043019999999998</v>
      </c>
      <c r="R11">
        <v>0.69426679999999996</v>
      </c>
      <c r="S11">
        <v>0.83827379999999996</v>
      </c>
      <c r="T11">
        <v>0.96976269999999998</v>
      </c>
      <c r="U11">
        <v>1.1230910000000001</v>
      </c>
      <c r="V11">
        <v>1.3284959999999999</v>
      </c>
      <c r="W11">
        <v>1.5973740000000001</v>
      </c>
      <c r="X11">
        <v>2.4679449999999998</v>
      </c>
      <c r="Y11">
        <v>6.9576100000000002E-2</v>
      </c>
    </row>
    <row r="12" spans="1:25" x14ac:dyDescent="0.35">
      <c r="A12">
        <v>2.2836800000000001E-2</v>
      </c>
      <c r="C12">
        <v>18431.95</v>
      </c>
      <c r="D12">
        <v>2836</v>
      </c>
      <c r="E12">
        <v>0.27457350000000003</v>
      </c>
      <c r="F12">
        <v>8.7631899999999999E-2</v>
      </c>
      <c r="G12">
        <v>6.9103899999999996E-2</v>
      </c>
      <c r="H12">
        <v>4.8645500000000001E-2</v>
      </c>
      <c r="I12">
        <v>4.3498700000000001E-2</v>
      </c>
      <c r="J12">
        <v>3.1466300000000003E-2</v>
      </c>
      <c r="K12">
        <v>1.50359E-2</v>
      </c>
      <c r="L12">
        <v>1.21134E-2</v>
      </c>
      <c r="M12">
        <v>2.4604000000000002E-3</v>
      </c>
      <c r="N12">
        <v>-1.49902E-2</v>
      </c>
      <c r="O12">
        <v>0.1086647</v>
      </c>
      <c r="P12">
        <v>0.37811980000000001</v>
      </c>
      <c r="Q12">
        <v>0.55913009999999996</v>
      </c>
      <c r="R12">
        <v>0.69572129999999999</v>
      </c>
      <c r="S12">
        <v>0.8475897</v>
      </c>
      <c r="T12">
        <v>0.98600900000000002</v>
      </c>
      <c r="U12">
        <v>1.1319570000000001</v>
      </c>
      <c r="V12">
        <v>1.3242609999999999</v>
      </c>
      <c r="W12">
        <v>1.5938859999999999</v>
      </c>
      <c r="X12">
        <v>2.4114870000000002</v>
      </c>
      <c r="Y12">
        <v>5.9395099999999999E-2</v>
      </c>
    </row>
    <row r="13" spans="1:25" x14ac:dyDescent="0.35">
      <c r="A13">
        <v>9.6688E-3</v>
      </c>
      <c r="C13">
        <v>19524.650000000001</v>
      </c>
      <c r="D13">
        <v>2875</v>
      </c>
      <c r="E13">
        <v>0.26162239999999998</v>
      </c>
      <c r="F13">
        <v>5.1659799999999999E-2</v>
      </c>
      <c r="G13">
        <v>4.8934699999999998E-2</v>
      </c>
      <c r="H13">
        <v>1.02681E-2</v>
      </c>
      <c r="I13">
        <v>2.5746600000000001E-2</v>
      </c>
      <c r="J13">
        <v>2.5421599999999999E-2</v>
      </c>
      <c r="K13">
        <v>-4.2091999999999997E-3</v>
      </c>
      <c r="L13">
        <v>-5.6740000000000002E-3</v>
      </c>
      <c r="M13">
        <v>-1.6622700000000001E-2</v>
      </c>
      <c r="N13">
        <v>-4.0001000000000004E-3</v>
      </c>
      <c r="O13">
        <v>0.1050373</v>
      </c>
      <c r="P13">
        <v>0.37035780000000001</v>
      </c>
      <c r="Q13">
        <v>0.5416919</v>
      </c>
      <c r="R13">
        <v>0.70043460000000002</v>
      </c>
      <c r="S13">
        <v>0.84509800000000002</v>
      </c>
      <c r="T13">
        <v>0.99276509999999996</v>
      </c>
      <c r="U13">
        <v>1.127529</v>
      </c>
      <c r="V13">
        <v>1.322079</v>
      </c>
      <c r="W13">
        <v>1.5847</v>
      </c>
      <c r="X13">
        <v>2.431905</v>
      </c>
      <c r="Y13">
        <v>5.6100999999999998E-2</v>
      </c>
    </row>
    <row r="14" spans="1:25" x14ac:dyDescent="0.35">
      <c r="A14">
        <v>1.1180300000000001E-2</v>
      </c>
      <c r="C14">
        <v>20009.939999999999</v>
      </c>
      <c r="D14">
        <v>2945</v>
      </c>
      <c r="E14">
        <v>0.23698069999999999</v>
      </c>
      <c r="F14">
        <v>6.1240099999999999E-2</v>
      </c>
      <c r="G14">
        <v>5.35068E-2</v>
      </c>
      <c r="H14">
        <v>1.7160100000000001E-2</v>
      </c>
      <c r="I14">
        <v>1.36236E-2</v>
      </c>
      <c r="J14">
        <v>7.3240000000000002E-4</v>
      </c>
      <c r="K14">
        <v>-6.6089999999999996E-4</v>
      </c>
      <c r="L14">
        <v>5.2226E-3</v>
      </c>
      <c r="M14">
        <v>1.5493E-3</v>
      </c>
      <c r="N14">
        <v>-6.3273000000000001E-3</v>
      </c>
      <c r="O14">
        <v>0.111318</v>
      </c>
      <c r="P14">
        <v>0.37205880000000002</v>
      </c>
      <c r="Q14">
        <v>0.54929229999999996</v>
      </c>
      <c r="R14">
        <v>0.69881579999999999</v>
      </c>
      <c r="S14">
        <v>0.84236770000000005</v>
      </c>
      <c r="T14">
        <v>0.98340740000000004</v>
      </c>
      <c r="U14">
        <v>1.13659</v>
      </c>
      <c r="V14">
        <v>1.3396920000000001</v>
      </c>
      <c r="W14">
        <v>1.611383</v>
      </c>
      <c r="X14">
        <v>2.386933</v>
      </c>
      <c r="Y14">
        <v>5.7551100000000001E-2</v>
      </c>
    </row>
    <row r="15" spans="1:25" x14ac:dyDescent="0.35">
      <c r="A15">
        <v>3.0653900000000001E-2</v>
      </c>
      <c r="C15">
        <v>19721.32</v>
      </c>
      <c r="D15">
        <v>3054</v>
      </c>
      <c r="E15">
        <v>0.29888740000000003</v>
      </c>
      <c r="F15">
        <v>6.5178600000000003E-2</v>
      </c>
      <c r="G15">
        <v>7.3706800000000003E-2</v>
      </c>
      <c r="H15">
        <v>4.5607099999999998E-2</v>
      </c>
      <c r="I15">
        <v>4.6706200000000003E-2</v>
      </c>
      <c r="J15">
        <v>2.8716700000000001E-2</v>
      </c>
      <c r="K15">
        <v>1.81827E-2</v>
      </c>
      <c r="L15">
        <v>2.4074999999999999E-2</v>
      </c>
      <c r="M15">
        <v>6.2012999999999999E-3</v>
      </c>
      <c r="N15">
        <v>1.39194E-2</v>
      </c>
      <c r="O15">
        <v>0.1027246</v>
      </c>
      <c r="P15">
        <v>0.35717070000000001</v>
      </c>
      <c r="Q15">
        <v>0.52825619999999995</v>
      </c>
      <c r="R15">
        <v>0.68400249999999996</v>
      </c>
      <c r="S15">
        <v>0.82686420000000005</v>
      </c>
      <c r="T15">
        <v>0.96774850000000001</v>
      </c>
      <c r="U15">
        <v>1.12504</v>
      </c>
      <c r="V15">
        <v>1.333367</v>
      </c>
      <c r="W15">
        <v>1.628117</v>
      </c>
      <c r="X15">
        <v>2.47837</v>
      </c>
      <c r="Y15">
        <v>5.8458700000000002E-2</v>
      </c>
    </row>
    <row r="16" spans="1:25" x14ac:dyDescent="0.35">
      <c r="A16">
        <v>3.9405799999999998E-2</v>
      </c>
      <c r="C16">
        <v>19907.03</v>
      </c>
      <c r="D16">
        <v>3138</v>
      </c>
      <c r="E16">
        <v>0.36799680000000001</v>
      </c>
      <c r="F16">
        <v>9.7875900000000002E-2</v>
      </c>
      <c r="G16">
        <v>8.1853599999999999E-2</v>
      </c>
      <c r="H16">
        <v>4.98807E-2</v>
      </c>
      <c r="I16">
        <v>6.0417600000000002E-2</v>
      </c>
      <c r="J16">
        <v>3.5311500000000003E-2</v>
      </c>
      <c r="K16">
        <v>2.56411E-2</v>
      </c>
      <c r="L16">
        <v>2.2142200000000001E-2</v>
      </c>
      <c r="M16">
        <v>1.11558E-2</v>
      </c>
      <c r="N16">
        <v>2.6741600000000001E-2</v>
      </c>
      <c r="O16">
        <v>8.9969099999999996E-2</v>
      </c>
      <c r="P16">
        <v>0.33391749999999998</v>
      </c>
      <c r="Q16">
        <v>0.52305880000000005</v>
      </c>
      <c r="R16">
        <v>0.67038969999999998</v>
      </c>
      <c r="S16">
        <v>0.81399140000000003</v>
      </c>
      <c r="T16">
        <v>0.96723530000000002</v>
      </c>
      <c r="U16">
        <v>1.119753</v>
      </c>
      <c r="V16">
        <v>1.338333</v>
      </c>
      <c r="W16">
        <v>1.6383479999999999</v>
      </c>
      <c r="X16">
        <v>2.5173030000000001</v>
      </c>
      <c r="Y16">
        <v>6.4808299999999999E-2</v>
      </c>
    </row>
    <row r="17" spans="1:25" x14ac:dyDescent="0.35">
      <c r="A17">
        <v>4.3933E-2</v>
      </c>
      <c r="C17">
        <v>19987.91</v>
      </c>
      <c r="D17">
        <v>3227</v>
      </c>
      <c r="E17">
        <v>0.4260179</v>
      </c>
      <c r="F17">
        <v>0.13062480000000001</v>
      </c>
      <c r="G17">
        <v>7.8817999999999999E-2</v>
      </c>
      <c r="H17">
        <v>6.9499900000000003E-2</v>
      </c>
      <c r="I17">
        <v>4.9315499999999998E-2</v>
      </c>
      <c r="J17">
        <v>5.2859099999999999E-2</v>
      </c>
      <c r="K17">
        <v>3.4343800000000001E-2</v>
      </c>
      <c r="L17">
        <v>3.8158699999999997E-2</v>
      </c>
      <c r="M17">
        <v>1.9812199999999999E-2</v>
      </c>
      <c r="N17">
        <v>1.60287E-2</v>
      </c>
      <c r="O17">
        <v>7.0419200000000001E-2</v>
      </c>
      <c r="P17">
        <v>0.32004640000000001</v>
      </c>
      <c r="Q17">
        <v>0.49849090000000001</v>
      </c>
      <c r="R17">
        <v>0.65362719999999996</v>
      </c>
      <c r="S17">
        <v>0.80314920000000001</v>
      </c>
      <c r="T17">
        <v>0.9504534</v>
      </c>
      <c r="U17">
        <v>1.1169979999999999</v>
      </c>
      <c r="V17">
        <v>1.3245199999999999</v>
      </c>
      <c r="W17">
        <v>1.642118</v>
      </c>
      <c r="X17">
        <v>2.6432120000000001</v>
      </c>
      <c r="Y17">
        <v>7.1644399999999997E-2</v>
      </c>
    </row>
    <row r="18" spans="1:25" x14ac:dyDescent="0.35">
      <c r="A18">
        <v>4.9160700000000002E-2</v>
      </c>
      <c r="C18">
        <v>20239.14</v>
      </c>
      <c r="D18">
        <v>3325</v>
      </c>
      <c r="E18">
        <v>0.37080059999999998</v>
      </c>
      <c r="F18">
        <v>0.13433639999999999</v>
      </c>
      <c r="G18">
        <v>9.6262899999999998E-2</v>
      </c>
      <c r="H18">
        <v>6.2050000000000001E-2</v>
      </c>
      <c r="I18">
        <v>5.8506099999999998E-2</v>
      </c>
      <c r="J18">
        <v>4.5956200000000003E-2</v>
      </c>
      <c r="K18">
        <v>2.94863E-2</v>
      </c>
      <c r="L18">
        <v>3.4780100000000001E-2</v>
      </c>
      <c r="M18">
        <v>2.05229E-2</v>
      </c>
      <c r="N18">
        <v>3.9064500000000002E-2</v>
      </c>
      <c r="O18">
        <v>7.9440399999999994E-2</v>
      </c>
      <c r="P18">
        <v>0.33242670000000002</v>
      </c>
      <c r="Q18">
        <v>0.50958930000000002</v>
      </c>
      <c r="R18">
        <v>0.670234</v>
      </c>
      <c r="S18">
        <v>0.81295200000000001</v>
      </c>
      <c r="T18">
        <v>0.96028179999999996</v>
      </c>
      <c r="U18">
        <v>1.133132</v>
      </c>
      <c r="V18">
        <v>1.340633</v>
      </c>
      <c r="W18">
        <v>1.6485339999999999</v>
      </c>
      <c r="X18">
        <v>2.5390169999999999</v>
      </c>
      <c r="Y18">
        <v>6.7456699999999994E-2</v>
      </c>
    </row>
    <row r="19" spans="1:25" x14ac:dyDescent="0.35">
      <c r="A19">
        <v>3.7017000000000001E-2</v>
      </c>
      <c r="C19">
        <v>21868.98</v>
      </c>
      <c r="D19">
        <v>3416</v>
      </c>
      <c r="E19">
        <v>0.35781420000000003</v>
      </c>
      <c r="F19">
        <v>0.11125060000000001</v>
      </c>
      <c r="G19">
        <v>8.1669400000000003E-2</v>
      </c>
      <c r="H19">
        <v>5.2209699999999998E-2</v>
      </c>
      <c r="I19">
        <v>3.2472800000000003E-2</v>
      </c>
      <c r="J19">
        <v>3.2411799999999998E-2</v>
      </c>
      <c r="K19">
        <v>2.8827100000000001E-2</v>
      </c>
      <c r="L19">
        <v>1.5894800000000001E-2</v>
      </c>
      <c r="M19">
        <v>2.0736399999999999E-2</v>
      </c>
      <c r="N19">
        <v>2.0691600000000001E-2</v>
      </c>
      <c r="O19">
        <v>9.1956300000000005E-2</v>
      </c>
      <c r="P19">
        <v>0.34709050000000002</v>
      </c>
      <c r="Q19">
        <v>0.52031769999999999</v>
      </c>
      <c r="R19">
        <v>0.67369690000000004</v>
      </c>
      <c r="S19">
        <v>0.80919739999999996</v>
      </c>
      <c r="T19">
        <v>0.95661940000000001</v>
      </c>
      <c r="U19">
        <v>1.1173070000000001</v>
      </c>
      <c r="V19">
        <v>1.317898</v>
      </c>
      <c r="W19">
        <v>1.6167480000000001</v>
      </c>
      <c r="X19">
        <v>2.5726469999999999</v>
      </c>
      <c r="Y19">
        <v>5.4335799999999997E-2</v>
      </c>
    </row>
    <row r="20" spans="1:25" x14ac:dyDescent="0.35">
      <c r="A20">
        <v>3.1417899999999999E-2</v>
      </c>
      <c r="C20">
        <v>22648.41</v>
      </c>
      <c r="D20">
        <v>3439</v>
      </c>
      <c r="E20">
        <v>0.39127610000000002</v>
      </c>
      <c r="F20">
        <v>0.1238252</v>
      </c>
      <c r="G20">
        <v>8.6690000000000003E-2</v>
      </c>
      <c r="H20">
        <v>4.1174099999999998E-2</v>
      </c>
      <c r="I20">
        <v>3.8071300000000002E-2</v>
      </c>
      <c r="J20">
        <v>2.7794800000000001E-2</v>
      </c>
      <c r="K20">
        <v>3.9035199999999999E-2</v>
      </c>
      <c r="L20">
        <v>1.3361E-2</v>
      </c>
      <c r="M20">
        <v>-1.716E-4</v>
      </c>
      <c r="N20">
        <v>7.5672999999999999E-3</v>
      </c>
      <c r="O20">
        <v>8.5748599999999994E-2</v>
      </c>
      <c r="P20">
        <v>0.32930290000000001</v>
      </c>
      <c r="Q20">
        <v>0.5037007</v>
      </c>
      <c r="R20">
        <v>0.65190230000000005</v>
      </c>
      <c r="S20">
        <v>0.79169290000000003</v>
      </c>
      <c r="T20">
        <v>0.93989239999999996</v>
      </c>
      <c r="U20">
        <v>1.107877</v>
      </c>
      <c r="V20">
        <v>1.3083009999999999</v>
      </c>
      <c r="W20">
        <v>1.620052</v>
      </c>
      <c r="X20">
        <v>2.6823030000000001</v>
      </c>
      <c r="Y20">
        <v>5.4652899999999997E-2</v>
      </c>
    </row>
    <row r="21" spans="1:25" x14ac:dyDescent="0.35">
      <c r="A21">
        <v>2.61862E-2</v>
      </c>
      <c r="C21">
        <v>23124.99</v>
      </c>
      <c r="D21">
        <v>3549</v>
      </c>
      <c r="E21">
        <v>0.36740539999999999</v>
      </c>
      <c r="F21">
        <v>0.12693109999999999</v>
      </c>
      <c r="G21">
        <v>6.9244899999999998E-2</v>
      </c>
      <c r="H21">
        <v>4.5029800000000002E-2</v>
      </c>
      <c r="I21">
        <v>3.5749400000000001E-2</v>
      </c>
      <c r="J21">
        <v>2.5014000000000002E-2</v>
      </c>
      <c r="K21">
        <v>2.7803700000000001E-2</v>
      </c>
      <c r="L21">
        <v>1.5685600000000001E-2</v>
      </c>
      <c r="M21">
        <v>5.8544000000000001E-3</v>
      </c>
      <c r="N21">
        <v>-9.9865000000000006E-3</v>
      </c>
      <c r="O21">
        <v>9.3466599999999997E-2</v>
      </c>
      <c r="P21">
        <v>0.33844079999999999</v>
      </c>
      <c r="Q21">
        <v>0.49785889999999999</v>
      </c>
      <c r="R21">
        <v>0.65024199999999999</v>
      </c>
      <c r="S21">
        <v>0.78639440000000005</v>
      </c>
      <c r="T21">
        <v>0.94559269999999995</v>
      </c>
      <c r="U21">
        <v>1.1141749999999999</v>
      </c>
      <c r="V21">
        <v>1.3190569999999999</v>
      </c>
      <c r="W21">
        <v>1.6497409999999999</v>
      </c>
      <c r="X21">
        <v>2.6490230000000001</v>
      </c>
      <c r="Y21">
        <v>5.3096200000000003E-2</v>
      </c>
    </row>
    <row r="22" spans="1:25" x14ac:dyDescent="0.35">
      <c r="A22">
        <v>1.15406E-2</v>
      </c>
      <c r="C22">
        <v>23378.799999999999</v>
      </c>
      <c r="D22">
        <v>3563</v>
      </c>
      <c r="E22">
        <v>0.27866419999999997</v>
      </c>
      <c r="F22">
        <v>8.5323599999999999E-2</v>
      </c>
      <c r="G22">
        <v>7.82109E-2</v>
      </c>
      <c r="H22">
        <v>5.3715600000000002E-2</v>
      </c>
      <c r="I22">
        <v>3.0692799999999999E-2</v>
      </c>
      <c r="J22">
        <v>1.6818400000000001E-2</v>
      </c>
      <c r="K22">
        <v>1.6046499999999998E-2</v>
      </c>
      <c r="L22">
        <v>4.3647E-3</v>
      </c>
      <c r="M22">
        <v>-9.5788000000000002E-3</v>
      </c>
      <c r="N22">
        <v>-3.1052099999999999E-2</v>
      </c>
      <c r="O22">
        <v>8.8703799999999999E-2</v>
      </c>
      <c r="P22">
        <v>0.33064379999999999</v>
      </c>
      <c r="Q22">
        <v>0.49474600000000002</v>
      </c>
      <c r="R22">
        <v>0.63658340000000002</v>
      </c>
      <c r="S22">
        <v>0.78392490000000004</v>
      </c>
      <c r="T22">
        <v>0.92210309999999995</v>
      </c>
      <c r="U22">
        <v>1.087521</v>
      </c>
      <c r="V22">
        <v>1.2946629999999999</v>
      </c>
      <c r="W22">
        <v>1.5748979999999999</v>
      </c>
      <c r="X22">
        <v>2.8036940000000001</v>
      </c>
      <c r="Y22">
        <v>4.8688099999999998E-2</v>
      </c>
    </row>
    <row r="23" spans="1:25" x14ac:dyDescent="0.35">
      <c r="A23">
        <v>1.2145E-2</v>
      </c>
      <c r="C23">
        <v>24101.3</v>
      </c>
      <c r="D23">
        <v>3566</v>
      </c>
      <c r="E23">
        <v>0.30015799999999998</v>
      </c>
      <c r="F23">
        <v>9.5549700000000001E-2</v>
      </c>
      <c r="G23">
        <v>6.1868199999999998E-2</v>
      </c>
      <c r="H23">
        <v>4.7162799999999998E-2</v>
      </c>
      <c r="I23">
        <v>2.44675E-2</v>
      </c>
      <c r="J23">
        <v>3.9863799999999998E-2</v>
      </c>
      <c r="K23">
        <v>2.4448299999999999E-2</v>
      </c>
      <c r="L23">
        <v>4.3223999999999997E-3</v>
      </c>
      <c r="M23">
        <v>2.565E-4</v>
      </c>
      <c r="N23">
        <v>-4.2329800000000001E-2</v>
      </c>
      <c r="O23">
        <v>9.3683000000000002E-2</v>
      </c>
      <c r="P23">
        <v>0.31593100000000002</v>
      </c>
      <c r="Q23">
        <v>0.48583660000000001</v>
      </c>
      <c r="R23">
        <v>0.62948210000000004</v>
      </c>
      <c r="S23">
        <v>0.76743779999999995</v>
      </c>
      <c r="T23">
        <v>0.934083</v>
      </c>
      <c r="U23">
        <v>1.090238</v>
      </c>
      <c r="V23">
        <v>1.2802480000000001</v>
      </c>
      <c r="W23">
        <v>1.5955349999999999</v>
      </c>
      <c r="X23">
        <v>2.835423</v>
      </c>
      <c r="Y23">
        <v>4.9254699999999998E-2</v>
      </c>
    </row>
    <row r="24" spans="1:25" x14ac:dyDescent="0.35">
      <c r="A24">
        <v>1.5378299999999999E-2</v>
      </c>
      <c r="C24">
        <v>24185.05</v>
      </c>
      <c r="D24">
        <v>3562</v>
      </c>
      <c r="E24">
        <v>0.21039330000000001</v>
      </c>
      <c r="F24">
        <v>9.9306400000000003E-2</v>
      </c>
      <c r="G24">
        <v>7.1263400000000005E-2</v>
      </c>
      <c r="H24">
        <v>5.5147300000000003E-2</v>
      </c>
      <c r="I24">
        <v>2.51399E-2</v>
      </c>
      <c r="J24">
        <v>3.2512699999999999E-2</v>
      </c>
      <c r="K24">
        <v>5.3946999999999997E-3</v>
      </c>
      <c r="L24">
        <v>7.291E-4</v>
      </c>
      <c r="M24">
        <v>6.8357000000000001E-3</v>
      </c>
      <c r="N24">
        <v>-1.8958599999999999E-2</v>
      </c>
      <c r="O24">
        <v>8.8995599999999994E-2</v>
      </c>
      <c r="P24">
        <v>0.3281153</v>
      </c>
      <c r="Q24">
        <v>0.4822032</v>
      </c>
      <c r="R24">
        <v>0.62925229999999999</v>
      </c>
      <c r="S24">
        <v>0.77537100000000003</v>
      </c>
      <c r="T24">
        <v>0.92456539999999998</v>
      </c>
      <c r="U24">
        <v>1.0798220000000001</v>
      </c>
      <c r="V24">
        <v>1.2709680000000001</v>
      </c>
      <c r="W24">
        <v>1.5890660000000001</v>
      </c>
      <c r="X24">
        <v>2.8725130000000001</v>
      </c>
      <c r="Y24">
        <v>5.5379900000000003E-2</v>
      </c>
    </row>
    <row r="25" spans="1:25" x14ac:dyDescent="0.35">
      <c r="A25">
        <v>2.2313599999999999E-2</v>
      </c>
      <c r="C25">
        <v>24350.38</v>
      </c>
      <c r="D25">
        <v>3643</v>
      </c>
      <c r="E25">
        <v>0.23295270000000001</v>
      </c>
      <c r="F25">
        <v>9.4968800000000006E-2</v>
      </c>
      <c r="G25">
        <v>5.6420900000000003E-2</v>
      </c>
      <c r="H25">
        <v>3.1082700000000001E-2</v>
      </c>
      <c r="I25">
        <v>2.72027E-2</v>
      </c>
      <c r="J25">
        <v>2.3974800000000001E-2</v>
      </c>
      <c r="K25">
        <v>1.9481800000000001E-2</v>
      </c>
      <c r="L25">
        <v>1.7620799999999999E-2</v>
      </c>
      <c r="M25">
        <v>1.6315699999999999E-2</v>
      </c>
      <c r="N25">
        <v>-3.4383E-3</v>
      </c>
      <c r="O25">
        <v>0.100884</v>
      </c>
      <c r="P25">
        <v>0.3454546</v>
      </c>
      <c r="Q25">
        <v>0.49045680000000003</v>
      </c>
      <c r="R25">
        <v>0.63536210000000004</v>
      </c>
      <c r="S25">
        <v>0.78289359999999997</v>
      </c>
      <c r="T25">
        <v>0.92977650000000001</v>
      </c>
      <c r="U25">
        <v>1.10378</v>
      </c>
      <c r="V25">
        <v>1.309679</v>
      </c>
      <c r="W25">
        <v>1.59857</v>
      </c>
      <c r="X25">
        <v>2.7253069999999999</v>
      </c>
      <c r="Y25">
        <v>4.9099799999999999E-2</v>
      </c>
    </row>
    <row r="26" spans="1:25" x14ac:dyDescent="0.35">
      <c r="A26">
        <v>2.8415900000000001E-2</v>
      </c>
      <c r="C26">
        <v>24245.72</v>
      </c>
      <c r="D26">
        <v>3667</v>
      </c>
      <c r="E26">
        <v>0.24170449999999999</v>
      </c>
      <c r="F26">
        <v>0.1235154</v>
      </c>
      <c r="G26">
        <v>7.3276400000000005E-2</v>
      </c>
      <c r="H26">
        <v>5.24021E-2</v>
      </c>
      <c r="I26">
        <v>2.3746099999999999E-2</v>
      </c>
      <c r="J26">
        <v>2.9473599999999999E-2</v>
      </c>
      <c r="K26">
        <v>3.7391000000000001E-2</v>
      </c>
      <c r="L26">
        <v>6.1544E-3</v>
      </c>
      <c r="M26">
        <v>1.29623E-2</v>
      </c>
      <c r="N26">
        <v>5.071E-3</v>
      </c>
      <c r="O26">
        <v>0.10116029999999999</v>
      </c>
      <c r="P26">
        <v>0.33512700000000001</v>
      </c>
      <c r="Q26">
        <v>0.4993727</v>
      </c>
      <c r="R26">
        <v>0.635266</v>
      </c>
      <c r="S26">
        <v>0.77024360000000003</v>
      </c>
      <c r="T26">
        <v>0.91705049999999999</v>
      </c>
      <c r="U26">
        <v>1.084514</v>
      </c>
      <c r="V26">
        <v>1.3056669999999999</v>
      </c>
      <c r="W26">
        <v>1.6005259999999999</v>
      </c>
      <c r="X26">
        <v>2.7701880000000001</v>
      </c>
      <c r="Y26">
        <v>5.0944700000000002E-2</v>
      </c>
    </row>
    <row r="27" spans="1:25" x14ac:dyDescent="0.35">
      <c r="A27">
        <v>2.7352000000000001E-2</v>
      </c>
      <c r="C27">
        <v>25187.01</v>
      </c>
      <c r="D27">
        <v>3409</v>
      </c>
      <c r="E27">
        <v>0.2303559</v>
      </c>
      <c r="F27">
        <v>0.1255327</v>
      </c>
      <c r="G27">
        <v>6.3803700000000005E-2</v>
      </c>
      <c r="H27">
        <v>7.4185399999999999E-2</v>
      </c>
      <c r="I27">
        <v>4.5784499999999999E-2</v>
      </c>
      <c r="J27">
        <v>3.3882900000000001E-2</v>
      </c>
      <c r="K27">
        <v>3.2192499999999999E-2</v>
      </c>
      <c r="L27">
        <v>2.2829499999999999E-2</v>
      </c>
      <c r="M27">
        <v>2.0533000000000001E-3</v>
      </c>
      <c r="N27">
        <v>-1.09412E-2</v>
      </c>
      <c r="O27">
        <v>0.11209239999999999</v>
      </c>
      <c r="P27">
        <v>0.33045920000000001</v>
      </c>
      <c r="Q27">
        <v>0.48115439999999998</v>
      </c>
      <c r="R27">
        <v>0.62044290000000002</v>
      </c>
      <c r="S27">
        <v>0.76253910000000003</v>
      </c>
      <c r="T27">
        <v>0.91425230000000002</v>
      </c>
      <c r="U27">
        <v>1.1114949999999999</v>
      </c>
      <c r="V27">
        <v>1.327912</v>
      </c>
      <c r="W27">
        <v>1.6247819999999999</v>
      </c>
      <c r="X27">
        <v>2.7516569999999998</v>
      </c>
      <c r="Y27">
        <v>5.3631100000000001E-2</v>
      </c>
    </row>
    <row r="28" spans="1:25" x14ac:dyDescent="0.35">
      <c r="C28">
        <v>25446.54</v>
      </c>
      <c r="D28">
        <v>3123</v>
      </c>
    </row>
    <row r="29" spans="1:25" x14ac:dyDescent="0.35">
      <c r="A29">
        <v>4.8149600000000001E-2</v>
      </c>
      <c r="C29">
        <v>26553.45</v>
      </c>
      <c r="D29">
        <v>3552</v>
      </c>
      <c r="E29">
        <v>0.31430059999999999</v>
      </c>
      <c r="F29">
        <v>8.9566499999999993E-2</v>
      </c>
      <c r="G29">
        <v>0.1244725</v>
      </c>
      <c r="H29">
        <v>9.0315999999999994E-2</v>
      </c>
      <c r="I29">
        <v>6.8702899999999997E-2</v>
      </c>
      <c r="J29">
        <v>5.0775899999999999E-2</v>
      </c>
      <c r="K29">
        <v>3.4717999999999999E-2</v>
      </c>
      <c r="L29">
        <v>4.0128900000000002E-2</v>
      </c>
      <c r="M29">
        <v>2.8784899999999999E-2</v>
      </c>
      <c r="N29">
        <v>1.5699299999999999E-2</v>
      </c>
      <c r="O29">
        <v>9.9162500000000001E-2</v>
      </c>
      <c r="P29">
        <v>0.3426284</v>
      </c>
      <c r="Q29">
        <v>0.48938150000000002</v>
      </c>
      <c r="R29">
        <v>0.62131630000000004</v>
      </c>
      <c r="S29">
        <v>0.75553959999999998</v>
      </c>
      <c r="T29">
        <v>0.91547270000000003</v>
      </c>
      <c r="U29">
        <v>1.085836</v>
      </c>
      <c r="V29">
        <v>1.3106370000000001</v>
      </c>
      <c r="W29">
        <v>1.6486730000000001</v>
      </c>
      <c r="X29">
        <v>2.7540840000000002</v>
      </c>
      <c r="Y29">
        <v>4.4536100000000002E-2</v>
      </c>
    </row>
    <row r="30" spans="1:25" x14ac:dyDescent="0.35">
      <c r="C30">
        <v>26959.4</v>
      </c>
      <c r="D30">
        <v>3588</v>
      </c>
    </row>
    <row r="31" spans="1:25" x14ac:dyDescent="0.35">
      <c r="A31">
        <v>4.8869700000000002E-2</v>
      </c>
      <c r="C31">
        <v>28548.52</v>
      </c>
      <c r="D31">
        <v>2644</v>
      </c>
      <c r="E31">
        <v>0.34255920000000001</v>
      </c>
      <c r="F31">
        <v>0.14849889999999999</v>
      </c>
      <c r="G31">
        <v>9.8328100000000002E-2</v>
      </c>
      <c r="H31">
        <v>0.1162213</v>
      </c>
      <c r="I31">
        <v>4.0065900000000002E-2</v>
      </c>
      <c r="J31">
        <v>6.2395199999999998E-2</v>
      </c>
      <c r="K31">
        <v>3.6955700000000001E-2</v>
      </c>
      <c r="L31">
        <v>3.1920799999999999E-2</v>
      </c>
      <c r="M31">
        <v>1.24996E-2</v>
      </c>
      <c r="N31">
        <v>2.0876499999999999E-2</v>
      </c>
      <c r="O31">
        <v>0.1095267</v>
      </c>
      <c r="P31">
        <v>0.33300059999999998</v>
      </c>
      <c r="Q31">
        <v>0.47006599999999998</v>
      </c>
      <c r="R31">
        <v>0.6030257</v>
      </c>
      <c r="S31">
        <v>0.74945919999999999</v>
      </c>
      <c r="T31">
        <v>0.90324190000000004</v>
      </c>
      <c r="U31">
        <v>1.0833759999999999</v>
      </c>
      <c r="V31">
        <v>1.314513</v>
      </c>
      <c r="W31">
        <v>1.6383319999999999</v>
      </c>
      <c r="X31">
        <v>2.831766</v>
      </c>
      <c r="Y31">
        <v>4.0054699999999999E-2</v>
      </c>
    </row>
    <row r="32" spans="1:25" x14ac:dyDescent="0.35">
      <c r="A32">
        <v>2.3451099999999999E-2</v>
      </c>
      <c r="D32">
        <v>0</v>
      </c>
      <c r="E32">
        <v>0.36563479999999998</v>
      </c>
      <c r="F32">
        <v>9.1591599999999995E-2</v>
      </c>
      <c r="G32">
        <v>7.0377400000000007E-2</v>
      </c>
      <c r="H32">
        <v>6.3224500000000003E-2</v>
      </c>
      <c r="I32">
        <v>7.7340999999999993E-2</v>
      </c>
      <c r="J32">
        <v>3.0620100000000001E-2</v>
      </c>
      <c r="K32">
        <v>1.7958600000000002E-2</v>
      </c>
      <c r="L32">
        <v>9.7804999999999993E-3</v>
      </c>
      <c r="M32">
        <v>-3.0894999999999998E-3</v>
      </c>
      <c r="N32">
        <v>-1.4151199999999999E-2</v>
      </c>
      <c r="O32">
        <v>9.0144500000000002E-2</v>
      </c>
      <c r="P32">
        <v>0.31278060000000002</v>
      </c>
      <c r="Q32">
        <v>0.4571538</v>
      </c>
      <c r="R32">
        <v>0.58163290000000001</v>
      </c>
      <c r="S32">
        <v>0.71828199999999998</v>
      </c>
      <c r="T32">
        <v>0.86148469999999999</v>
      </c>
      <c r="U32">
        <v>1.0569759999999999</v>
      </c>
      <c r="V32">
        <v>1.29358</v>
      </c>
      <c r="W32">
        <v>1.6386860000000001</v>
      </c>
      <c r="X32">
        <v>3.0193449999999999</v>
      </c>
      <c r="Y32">
        <v>4.37759E-2</v>
      </c>
    </row>
    <row r="33" spans="1:25" x14ac:dyDescent="0.35">
      <c r="A33">
        <v>1.9463000000000001E-2</v>
      </c>
      <c r="C33">
        <v>31004.2</v>
      </c>
      <c r="D33">
        <v>3090</v>
      </c>
      <c r="E33">
        <v>0.28843580000000002</v>
      </c>
      <c r="F33">
        <v>6.9631399999999996E-2</v>
      </c>
      <c r="G33">
        <v>5.6075100000000003E-2</v>
      </c>
      <c r="H33">
        <v>4.49033E-2</v>
      </c>
      <c r="I33">
        <v>2.5621600000000001E-2</v>
      </c>
      <c r="J33">
        <v>3.67573E-2</v>
      </c>
      <c r="K33">
        <v>1.5678000000000001E-2</v>
      </c>
      <c r="L33">
        <v>1.3675100000000001E-2</v>
      </c>
      <c r="M33">
        <v>1.4465999999999999E-3</v>
      </c>
      <c r="N33">
        <v>-1.8322E-3</v>
      </c>
      <c r="O33">
        <v>9.1599700000000006E-2</v>
      </c>
      <c r="P33">
        <v>0.30104120000000001</v>
      </c>
      <c r="Q33">
        <v>0.43877670000000002</v>
      </c>
      <c r="R33">
        <v>0.56759199999999999</v>
      </c>
      <c r="S33">
        <v>0.70752559999999998</v>
      </c>
      <c r="T33">
        <v>0.86356710000000003</v>
      </c>
      <c r="U33">
        <v>1.0380959999999999</v>
      </c>
      <c r="V33">
        <v>1.271549</v>
      </c>
      <c r="W33">
        <v>1.636436</v>
      </c>
      <c r="X33">
        <v>3.134916</v>
      </c>
      <c r="Y33">
        <v>4.6496099999999999E-2</v>
      </c>
    </row>
    <row r="34" spans="1:25" x14ac:dyDescent="0.35">
      <c r="A34">
        <v>2.0090799999999999E-2</v>
      </c>
      <c r="D34">
        <v>0</v>
      </c>
      <c r="E34">
        <v>0.37068040000000002</v>
      </c>
      <c r="F34">
        <v>0.1079261</v>
      </c>
      <c r="G34">
        <v>9.0275999999999995E-2</v>
      </c>
      <c r="H34">
        <v>5.5360399999999997E-2</v>
      </c>
      <c r="I34">
        <v>4.5308599999999997E-2</v>
      </c>
      <c r="J34">
        <v>2.2521200000000002E-2</v>
      </c>
      <c r="K34">
        <v>1.4943E-2</v>
      </c>
      <c r="L34">
        <v>2.0215299999999999E-2</v>
      </c>
      <c r="M34">
        <v>3.7580999999999999E-3</v>
      </c>
      <c r="N34">
        <v>-1.28013E-2</v>
      </c>
      <c r="O34">
        <v>6.3902200000000006E-2</v>
      </c>
      <c r="P34">
        <v>0.26234049999999998</v>
      </c>
      <c r="Q34">
        <v>0.404999</v>
      </c>
      <c r="R34">
        <v>0.5352384</v>
      </c>
      <c r="S34">
        <v>0.67760520000000002</v>
      </c>
      <c r="T34">
        <v>0.84450789999999998</v>
      </c>
      <c r="U34">
        <v>1.0283990000000001</v>
      </c>
      <c r="V34">
        <v>1.263112</v>
      </c>
      <c r="W34">
        <v>1.618941</v>
      </c>
      <c r="X34">
        <v>3.3291930000000001</v>
      </c>
      <c r="Y34">
        <v>6.0583400000000003E-2</v>
      </c>
    </row>
    <row r="35" spans="1:25" x14ac:dyDescent="0.35">
      <c r="A35">
        <v>1.15122E-2</v>
      </c>
      <c r="C35">
        <v>32533.59</v>
      </c>
      <c r="D35">
        <v>3221</v>
      </c>
      <c r="E35">
        <v>0.3890769</v>
      </c>
      <c r="F35">
        <v>0.10360560000000001</v>
      </c>
      <c r="G35">
        <v>5.4702099999999997E-2</v>
      </c>
      <c r="H35">
        <v>5.89813E-2</v>
      </c>
      <c r="I35">
        <v>3.9369300000000003E-2</v>
      </c>
      <c r="J35">
        <v>3.9662599999999999E-2</v>
      </c>
      <c r="K35">
        <v>1.00436E-2</v>
      </c>
      <c r="L35">
        <v>1.27254E-2</v>
      </c>
      <c r="M35">
        <v>-4.6594999999999996E-3</v>
      </c>
      <c r="N35">
        <v>-2.6742100000000001E-2</v>
      </c>
      <c r="O35">
        <v>5.5185699999999997E-2</v>
      </c>
      <c r="P35">
        <v>0.24380170000000001</v>
      </c>
      <c r="Q35">
        <v>0.38150810000000002</v>
      </c>
      <c r="R35">
        <v>0.51409700000000003</v>
      </c>
      <c r="S35">
        <v>0.67246689999999998</v>
      </c>
      <c r="T35">
        <v>0.83477120000000005</v>
      </c>
      <c r="U35">
        <v>1.0208809999999999</v>
      </c>
      <c r="V35">
        <v>1.244124</v>
      </c>
      <c r="W35">
        <v>1.6072390000000001</v>
      </c>
      <c r="X35">
        <v>3.4641350000000002</v>
      </c>
      <c r="Y35">
        <v>6.2253900000000001E-2</v>
      </c>
    </row>
    <row r="36" spans="1:25" x14ac:dyDescent="0.35">
      <c r="A36">
        <v>-5.692E-3</v>
      </c>
      <c r="C36">
        <v>30822.77</v>
      </c>
      <c r="D36">
        <v>3684</v>
      </c>
      <c r="E36">
        <v>0.32263219999999998</v>
      </c>
      <c r="F36">
        <v>0.1134117</v>
      </c>
      <c r="G36">
        <v>3.9233400000000002E-2</v>
      </c>
      <c r="H36">
        <v>2.03821E-2</v>
      </c>
      <c r="I36">
        <v>7.1406999999999998E-3</v>
      </c>
      <c r="J36">
        <v>1.3650799999999999E-2</v>
      </c>
      <c r="K36">
        <v>-2.8351000000000001E-3</v>
      </c>
      <c r="L36">
        <v>-1.018E-3</v>
      </c>
      <c r="M36">
        <v>-1.4793799999999999E-2</v>
      </c>
      <c r="N36">
        <v>-4.1405999999999998E-2</v>
      </c>
      <c r="O36">
        <v>4.7761100000000001E-2</v>
      </c>
      <c r="P36">
        <v>0.24870039999999999</v>
      </c>
      <c r="Q36">
        <v>0.38665389999999999</v>
      </c>
      <c r="R36">
        <v>0.5198197</v>
      </c>
      <c r="S36">
        <v>0.6721781</v>
      </c>
      <c r="T36">
        <v>0.84116250000000004</v>
      </c>
      <c r="U36">
        <v>1.025115</v>
      </c>
      <c r="V36">
        <v>1.2697719999999999</v>
      </c>
      <c r="W36">
        <v>1.6620470000000001</v>
      </c>
      <c r="X36">
        <v>3.3438330000000001</v>
      </c>
      <c r="Y36">
        <v>6.8676600000000004E-2</v>
      </c>
    </row>
    <row r="37" spans="1:25" x14ac:dyDescent="0.35">
      <c r="A37">
        <v>2.9575999999999999E-3</v>
      </c>
      <c r="C37">
        <v>32305.279999999999</v>
      </c>
      <c r="D37">
        <v>3901</v>
      </c>
      <c r="E37">
        <v>0.4037983</v>
      </c>
      <c r="F37">
        <v>9.3855499999999994E-2</v>
      </c>
      <c r="G37">
        <v>2.6108800000000001E-2</v>
      </c>
      <c r="H37">
        <v>3.1783899999999997E-2</v>
      </c>
      <c r="I37">
        <v>2.4469500000000002E-2</v>
      </c>
      <c r="J37">
        <v>1.31977E-2</v>
      </c>
      <c r="K37">
        <v>-3.7101999999999999E-3</v>
      </c>
      <c r="L37">
        <v>-6.2589999999999998E-4</v>
      </c>
      <c r="M37">
        <v>-2.5272099999999999E-2</v>
      </c>
      <c r="N37">
        <v>-1.12199E-2</v>
      </c>
      <c r="O37">
        <v>4.0107799999999999E-2</v>
      </c>
      <c r="P37">
        <v>0.23322699999999999</v>
      </c>
      <c r="Q37">
        <v>0.3868704</v>
      </c>
      <c r="R37">
        <v>0.52984980000000004</v>
      </c>
      <c r="S37">
        <v>0.67850759999999999</v>
      </c>
      <c r="T37">
        <v>0.84372999999999998</v>
      </c>
      <c r="U37">
        <v>1.0489539999999999</v>
      </c>
      <c r="V37">
        <v>1.3008660000000001</v>
      </c>
      <c r="W37">
        <v>1.6804749999999999</v>
      </c>
      <c r="X37">
        <v>3.2826909999999998</v>
      </c>
      <c r="Y37">
        <v>7.6064800000000002E-2</v>
      </c>
    </row>
    <row r="38" spans="1:25" x14ac:dyDescent="0.35">
      <c r="A38">
        <v>3.0719900000000001E-2</v>
      </c>
      <c r="C38">
        <v>33366.379999999997</v>
      </c>
      <c r="D38">
        <v>4003</v>
      </c>
      <c r="E38">
        <v>0.79376170000000001</v>
      </c>
      <c r="F38">
        <v>0.17840890000000001</v>
      </c>
      <c r="G38">
        <v>9.6721299999999996E-2</v>
      </c>
      <c r="H38">
        <v>5.5592500000000003E-2</v>
      </c>
      <c r="I38">
        <v>4.5870800000000003E-2</v>
      </c>
      <c r="J38">
        <v>4.2250900000000001E-2</v>
      </c>
      <c r="K38">
        <v>2.4956099999999998E-2</v>
      </c>
      <c r="L38">
        <v>2.0725500000000001E-2</v>
      </c>
      <c r="M38">
        <v>1.3502800000000001E-2</v>
      </c>
      <c r="N38">
        <v>2.5520000000000002E-4</v>
      </c>
      <c r="O38">
        <v>2.11392E-2</v>
      </c>
      <c r="P38">
        <v>0.19468250000000001</v>
      </c>
      <c r="Q38">
        <v>0.36437530000000001</v>
      </c>
      <c r="R38">
        <v>0.518899</v>
      </c>
      <c r="S38">
        <v>0.69318780000000002</v>
      </c>
      <c r="T38">
        <v>0.87248219999999999</v>
      </c>
      <c r="U38">
        <v>1.0689949999999999</v>
      </c>
      <c r="V38">
        <v>1.3452120000000001</v>
      </c>
      <c r="W38">
        <v>1.7543960000000001</v>
      </c>
      <c r="X38">
        <v>3.1882239999999999</v>
      </c>
      <c r="Y38">
        <v>0.1027401</v>
      </c>
    </row>
    <row r="39" spans="1:25" x14ac:dyDescent="0.35">
      <c r="A39">
        <v>2.7385E-2</v>
      </c>
      <c r="C39">
        <v>33484.57</v>
      </c>
      <c r="D39">
        <v>4138</v>
      </c>
      <c r="E39">
        <v>0.65613619999999995</v>
      </c>
      <c r="F39">
        <v>0.1774732</v>
      </c>
      <c r="G39">
        <v>7.3954300000000001E-2</v>
      </c>
      <c r="H39">
        <v>7.0219799999999999E-2</v>
      </c>
      <c r="I39">
        <v>5.8811099999999998E-2</v>
      </c>
      <c r="J39">
        <v>4.16394E-2</v>
      </c>
      <c r="K39">
        <v>3.4489499999999999E-2</v>
      </c>
      <c r="L39">
        <v>1.6600899999999998E-2</v>
      </c>
      <c r="M39">
        <v>1.20178E-2</v>
      </c>
      <c r="N39">
        <v>-1.1457500000000001E-2</v>
      </c>
      <c r="O39">
        <v>2.6097599999999999E-2</v>
      </c>
      <c r="P39">
        <v>0.20795730000000001</v>
      </c>
      <c r="Q39">
        <v>0.37143949999999998</v>
      </c>
      <c r="R39">
        <v>0.51549489999999998</v>
      </c>
      <c r="S39">
        <v>0.66853030000000002</v>
      </c>
      <c r="T39">
        <v>0.83890010000000004</v>
      </c>
      <c r="U39">
        <v>1.0444690000000001</v>
      </c>
      <c r="V39">
        <v>1.3092710000000001</v>
      </c>
      <c r="W39">
        <v>1.7115819999999999</v>
      </c>
      <c r="X39">
        <v>3.329008</v>
      </c>
      <c r="Y39">
        <v>9.5015799999999997E-2</v>
      </c>
    </row>
    <row r="40" spans="1:25" x14ac:dyDescent="0.35">
      <c r="A40">
        <v>3.5768800000000003E-2</v>
      </c>
      <c r="C40">
        <v>30513.35</v>
      </c>
      <c r="D40">
        <v>4178</v>
      </c>
      <c r="E40">
        <v>0.5205611</v>
      </c>
      <c r="F40">
        <v>0.1630761</v>
      </c>
      <c r="G40">
        <v>8.9399199999999998E-2</v>
      </c>
      <c r="H40">
        <v>5.5419200000000002E-2</v>
      </c>
      <c r="I40">
        <v>4.8445799999999997E-2</v>
      </c>
      <c r="J40">
        <v>3.5906500000000001E-2</v>
      </c>
      <c r="K40">
        <v>3.63237E-2</v>
      </c>
      <c r="L40">
        <v>3.1075200000000001E-2</v>
      </c>
      <c r="M40">
        <v>1.2034899999999999E-2</v>
      </c>
      <c r="N40">
        <v>1.4314800000000001E-2</v>
      </c>
      <c r="O40">
        <v>3.72573E-2</v>
      </c>
      <c r="P40">
        <v>0.22720870000000001</v>
      </c>
      <c r="Q40">
        <v>0.38520260000000001</v>
      </c>
      <c r="R40">
        <v>0.51825109999999996</v>
      </c>
      <c r="S40">
        <v>0.66249460000000004</v>
      </c>
      <c r="T40">
        <v>0.83872950000000002</v>
      </c>
      <c r="U40">
        <v>1.0586420000000001</v>
      </c>
      <c r="V40">
        <v>1.336541</v>
      </c>
      <c r="W40">
        <v>1.778975</v>
      </c>
      <c r="X40">
        <v>3.2268300000000001</v>
      </c>
      <c r="Y40">
        <v>8.1918500000000005E-2</v>
      </c>
    </row>
    <row r="41" spans="1:25" x14ac:dyDescent="0.35">
      <c r="C41">
        <v>30856.89</v>
      </c>
      <c r="D41">
        <v>4247</v>
      </c>
    </row>
    <row r="42" spans="1:25" x14ac:dyDescent="0.35">
      <c r="C42">
        <v>31572.48</v>
      </c>
      <c r="D42">
        <v>4173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8"/>
  <sheetViews>
    <sheetView topLeftCell="E1" zoomScaleNormal="100" workbookViewId="0">
      <selection activeCell="H17" sqref="H17"/>
    </sheetView>
  </sheetViews>
  <sheetFormatPr defaultRowHeight="14.5" x14ac:dyDescent="0.35"/>
  <sheetData>
    <row r="1" spans="1:7" x14ac:dyDescent="0.35">
      <c r="B1" t="s">
        <v>25</v>
      </c>
      <c r="C1" t="s">
        <v>26</v>
      </c>
      <c r="D1" t="s">
        <v>27</v>
      </c>
      <c r="E1" t="s">
        <v>29</v>
      </c>
      <c r="F1" t="s">
        <v>28</v>
      </c>
      <c r="G1" t="s">
        <v>30</v>
      </c>
    </row>
    <row r="2" spans="1:7" x14ac:dyDescent="0.35">
      <c r="A2">
        <v>1967</v>
      </c>
      <c r="B2">
        <f>+AVERAGE(temp1!E2:N2)</f>
        <v>8.592371E-2</v>
      </c>
      <c r="C2">
        <f>+COVAR(temp1!E2:N2,temp1!O2:X2)</f>
        <v>-3.6066171610101512E-2</v>
      </c>
      <c r="D2">
        <f>+B2+C2</f>
        <v>4.9857538389898488E-2</v>
      </c>
      <c r="E2">
        <f>+CORREL(temp1!E2:N2,temp1!O2:X2)</f>
        <v>-0.71856456022999537</v>
      </c>
      <c r="F2">
        <f>STDEV(temp1!E2:N2)</f>
        <v>9.0398057120351524E-2</v>
      </c>
      <c r="G2">
        <f>+STDEV(temp1!O2:X2)</f>
        <v>0.61692539095669385</v>
      </c>
    </row>
    <row r="3" spans="1:7" x14ac:dyDescent="0.35">
      <c r="A3">
        <v>1968</v>
      </c>
      <c r="B3">
        <f>+AVERAGE(temp1!E3:N3)</f>
        <v>8.2315090000000007E-2</v>
      </c>
      <c r="C3">
        <f>+COVAR(temp1!E3:N3,temp1!O3:X3)</f>
        <v>-3.4911527251004791E-2</v>
      </c>
      <c r="D3">
        <f t="shared" ref="D3:D29" si="0">+B3+C3</f>
        <v>4.7403562748995216E-2</v>
      </c>
      <c r="E3">
        <f>+CORREL(temp1!E3:N3,temp1!O3:X3)</f>
        <v>-0.76022035111617281</v>
      </c>
      <c r="F3">
        <f>STDEV(temp1!E3:N3)</f>
        <v>8.1572149584734716E-2</v>
      </c>
      <c r="G3">
        <f>+STDEV(temp1!O3:X3)</f>
        <v>0.62552538679131287</v>
      </c>
    </row>
    <row r="4" spans="1:7" x14ac:dyDescent="0.35">
      <c r="A4">
        <v>1969</v>
      </c>
      <c r="B4">
        <f>+AVERAGE(temp1!E4:N4)</f>
        <v>7.9322389999999993E-2</v>
      </c>
      <c r="C4">
        <f>+COVAR(temp1!E4:N4,temp1!O4:X4)</f>
        <v>-2.7404833862287304E-2</v>
      </c>
      <c r="D4">
        <f t="shared" si="0"/>
        <v>5.1917556137712692E-2</v>
      </c>
      <c r="E4">
        <f>+CORREL(temp1!E4:N4,temp1!O4:X4)</f>
        <v>-0.83156269749100731</v>
      </c>
      <c r="F4">
        <f>STDEV(temp1!E4:N4)</f>
        <v>5.9701328328465406E-2</v>
      </c>
      <c r="G4">
        <f>+STDEV(temp1!O4:X4)</f>
        <v>0.6133461883079081</v>
      </c>
    </row>
    <row r="5" spans="1:7" x14ac:dyDescent="0.35">
      <c r="A5">
        <v>1970</v>
      </c>
      <c r="B5">
        <f>+AVERAGE(temp1!E5:N5)</f>
        <v>7.7994309999999983E-2</v>
      </c>
      <c r="C5">
        <f>+COVAR(temp1!E5:N5,temp1!O5:X5)</f>
        <v>-3.0578067941297991E-2</v>
      </c>
      <c r="D5">
        <f t="shared" si="0"/>
        <v>4.7416242058701992E-2</v>
      </c>
      <c r="E5">
        <f>+CORREL(temp1!E5:N5,temp1!O5:X5)</f>
        <v>-0.70942836886649319</v>
      </c>
      <c r="F5">
        <f>STDEV(temp1!E5:N5)</f>
        <v>7.7277106793717812E-2</v>
      </c>
      <c r="G5">
        <f>+STDEV(temp1!O5:X5)</f>
        <v>0.61973800053268557</v>
      </c>
    </row>
    <row r="6" spans="1:7" x14ac:dyDescent="0.35">
      <c r="A6">
        <v>1971</v>
      </c>
      <c r="B6">
        <f>+AVERAGE(temp1!E6:N6)</f>
        <v>6.1639429999999995E-2</v>
      </c>
      <c r="C6">
        <f>+COVAR(temp1!E6:N6,temp1!O6:X6)</f>
        <v>-2.9545053250305799E-2</v>
      </c>
      <c r="D6">
        <f t="shared" si="0"/>
        <v>3.2094376749694196E-2</v>
      </c>
      <c r="E6">
        <f>+CORREL(temp1!E6:N6,temp1!O6:X6)</f>
        <v>-0.75563433322223539</v>
      </c>
      <c r="F6">
        <f>STDEV(temp1!E6:N6)</f>
        <v>6.936595475593435E-2</v>
      </c>
      <c r="G6">
        <f>+STDEV(temp1!O6:X6)</f>
        <v>0.62630260329098675</v>
      </c>
    </row>
    <row r="7" spans="1:7" x14ac:dyDescent="0.35">
      <c r="A7">
        <v>1972</v>
      </c>
      <c r="B7">
        <f>+AVERAGE(temp1!E7:N7)</f>
        <v>5.422102999999999E-2</v>
      </c>
      <c r="C7">
        <f>+COVAR(temp1!E7:N7,temp1!O7:X7)</f>
        <v>-2.4976704876435701E-2</v>
      </c>
      <c r="D7">
        <f t="shared" si="0"/>
        <v>2.9244325123564289E-2</v>
      </c>
      <c r="E7">
        <f>+CORREL(temp1!E7:N7,temp1!O7:X7)</f>
        <v>-0.79527297981299816</v>
      </c>
      <c r="F7">
        <f>STDEV(temp1!E7:N7)</f>
        <v>5.625657281460146E-2</v>
      </c>
      <c r="G7">
        <f>+STDEV(temp1!O7:X7)</f>
        <v>0.62030193305822301</v>
      </c>
    </row>
    <row r="8" spans="1:7" x14ac:dyDescent="0.35">
      <c r="A8">
        <v>1973</v>
      </c>
      <c r="B8">
        <f>+AVERAGE(temp1!E8:N8)</f>
        <v>4.8390890000000006E-2</v>
      </c>
      <c r="C8">
        <f>+COVAR(temp1!E8:N8,temp1!O8:X8)</f>
        <v>-2.4631378994605095E-2</v>
      </c>
      <c r="D8">
        <f t="shared" si="0"/>
        <v>2.3759511005394911E-2</v>
      </c>
      <c r="E8">
        <f>+CORREL(temp1!E8:N8,temp1!O8:X8)</f>
        <v>-0.79374179777900178</v>
      </c>
      <c r="F8">
        <f>STDEV(temp1!E8:N8)</f>
        <v>5.4825329919044825E-2</v>
      </c>
      <c r="G8">
        <f>+STDEV(temp1!O8:X8)</f>
        <v>0.62890596353647954</v>
      </c>
    </row>
    <row r="9" spans="1:7" x14ac:dyDescent="0.35">
      <c r="A9">
        <v>1974</v>
      </c>
      <c r="B9">
        <f>+AVERAGE(temp1!E9:N9)</f>
        <v>7.0586159999999995E-2</v>
      </c>
      <c r="C9">
        <f>+COVAR(temp1!E9:N9,temp1!O9:X9)</f>
        <v>-3.4320074699773398E-2</v>
      </c>
      <c r="D9">
        <f t="shared" si="0"/>
        <v>3.6266085300226597E-2</v>
      </c>
      <c r="E9">
        <f>+CORREL(temp1!E9:N9,temp1!O9:X9)</f>
        <v>-0.79147208773039934</v>
      </c>
      <c r="F9">
        <f>STDEV(temp1!E9:N9)</f>
        <v>7.3558532106588428E-2</v>
      </c>
      <c r="G9">
        <f>+STDEV(temp1!O9:X9)</f>
        <v>0.65499360134400142</v>
      </c>
    </row>
    <row r="10" spans="1:7" x14ac:dyDescent="0.35">
      <c r="A10">
        <v>1975</v>
      </c>
      <c r="B10">
        <f>+AVERAGE(temp1!E10:N10)</f>
        <v>9.1929469999999985E-2</v>
      </c>
      <c r="C10">
        <f>+COVAR(temp1!E10:N10,temp1!O10:X10)</f>
        <v>-4.6536321300083096E-2</v>
      </c>
      <c r="D10">
        <f t="shared" si="0"/>
        <v>4.539314869991689E-2</v>
      </c>
      <c r="E10">
        <f>+CORREL(temp1!E10:N10,temp1!O10:X10)</f>
        <v>-0.75074725664917386</v>
      </c>
      <c r="F10">
        <f>STDEV(temp1!E10:N10)</f>
        <v>0.10212315141584964</v>
      </c>
      <c r="G10">
        <f>+STDEV(temp1!O10:X10)</f>
        <v>0.67442176547690613</v>
      </c>
    </row>
    <row r="11" spans="1:7" x14ac:dyDescent="0.35">
      <c r="A11">
        <v>1976</v>
      </c>
      <c r="B11">
        <f>+AVERAGE(temp1!E11:N11)</f>
        <v>7.4969299999999989E-2</v>
      </c>
      <c r="C11">
        <f>+COVAR(temp1!E11:N11,temp1!O11:X11)</f>
        <v>-4.5956636695413E-2</v>
      </c>
      <c r="D11">
        <f t="shared" si="0"/>
        <v>2.9012663304586989E-2</v>
      </c>
      <c r="E11">
        <f>+CORREL(temp1!E11:N11,temp1!O11:X11)</f>
        <v>-0.69352015237225129</v>
      </c>
      <c r="F11">
        <f>STDEV(temp1!E11:N11)</f>
        <v>0.10787440320345798</v>
      </c>
      <c r="G11">
        <f>+STDEV(temp1!O11:X11)</f>
        <v>0.68254020217758549</v>
      </c>
    </row>
    <row r="12" spans="1:7" x14ac:dyDescent="0.35">
      <c r="A12">
        <v>1977</v>
      </c>
      <c r="B12">
        <f>+AVERAGE(temp1!E12:N12)</f>
        <v>5.6953930000000007E-2</v>
      </c>
      <c r="C12">
        <f>+COVAR(temp1!E12:N12,temp1!O12:X12)</f>
        <v>-3.6745375290020796E-2</v>
      </c>
      <c r="D12">
        <f t="shared" si="0"/>
        <v>2.0208554709979211E-2</v>
      </c>
      <c r="E12">
        <f>+CORREL(temp1!E12:N12,temp1!O12:X12)</f>
        <v>-0.74614096654161388</v>
      </c>
      <c r="F12">
        <f>STDEV(temp1!E12:N12)</f>
        <v>8.2502542984929317E-2</v>
      </c>
      <c r="G12">
        <f>+STDEV(temp1!O12:X12)</f>
        <v>0.66324190403890637</v>
      </c>
    </row>
    <row r="13" spans="1:7" x14ac:dyDescent="0.35">
      <c r="A13">
        <v>1978</v>
      </c>
      <c r="B13">
        <f>+AVERAGE(temp1!E13:N13)</f>
        <v>3.9314719999999991E-2</v>
      </c>
      <c r="C13">
        <f>+COVAR(temp1!E13:N13,temp1!O13:X13)</f>
        <v>-3.1500517376133394E-2</v>
      </c>
      <c r="D13">
        <f t="shared" si="0"/>
        <v>7.8142026238665965E-3</v>
      </c>
      <c r="E13">
        <f>+CORREL(temp1!E13:N13,temp1!O13:X13)</f>
        <v>-0.64134886446326378</v>
      </c>
      <c r="F13">
        <f>STDEV(temp1!E13:N13)</f>
        <v>8.1520245288296336E-2</v>
      </c>
      <c r="G13">
        <f>+STDEV(temp1!O13:X13)</f>
        <v>0.6694457203321581</v>
      </c>
    </row>
    <row r="14" spans="1:7" x14ac:dyDescent="0.35">
      <c r="A14">
        <v>1979</v>
      </c>
      <c r="B14">
        <f>+AVERAGE(temp1!E14:N14)</f>
        <v>3.8302740000000009E-2</v>
      </c>
      <c r="C14">
        <f>+COVAR(temp1!E14:N14,temp1!O14:X14)</f>
        <v>-2.8786438496654E-2</v>
      </c>
      <c r="D14">
        <f t="shared" si="0"/>
        <v>9.5163015033460086E-3</v>
      </c>
      <c r="E14">
        <f>+CORREL(temp1!E14:N14,temp1!O14:X14)</f>
        <v>-0.65795552806223689</v>
      </c>
      <c r="F14">
        <f>STDEV(temp1!E14:N14)</f>
        <v>7.3524701870069931E-2</v>
      </c>
      <c r="G14">
        <f>+STDEV(temp1!O14:X14)</f>
        <v>0.66117376823797414</v>
      </c>
    </row>
    <row r="15" spans="1:7" x14ac:dyDescent="0.35">
      <c r="A15">
        <v>1980</v>
      </c>
      <c r="B15">
        <f>+AVERAGE(temp1!E15:N15)</f>
        <v>6.2118119999999999E-2</v>
      </c>
      <c r="C15">
        <f>+COVAR(temp1!E15:N15,temp1!O15:X15)</f>
        <v>-3.35472315153824E-2</v>
      </c>
      <c r="D15">
        <f t="shared" si="0"/>
        <v>2.8570888484617599E-2</v>
      </c>
      <c r="E15">
        <f>+CORREL(temp1!E15:N15,temp1!O15:X15)</f>
        <v>-0.62818610321464596</v>
      </c>
      <c r="F15">
        <f>STDEV(temp1!E15:N15)</f>
        <v>8.6059772115854971E-2</v>
      </c>
      <c r="G15">
        <f>+STDEV(temp1!O15:X15)</f>
        <v>0.68948632978212143</v>
      </c>
    </row>
    <row r="16" spans="1:7" x14ac:dyDescent="0.35">
      <c r="A16">
        <v>1981</v>
      </c>
      <c r="B16">
        <f>+AVERAGE(temp1!E16:N16)</f>
        <v>7.7901680000000001E-2</v>
      </c>
      <c r="C16">
        <f>+COVAR(temp1!E16:N16,temp1!O16:X16)</f>
        <v>-4.1065726291569404E-2</v>
      </c>
      <c r="D16">
        <f t="shared" si="0"/>
        <v>3.6835953708430597E-2</v>
      </c>
      <c r="E16">
        <f>+CORREL(temp1!E16:N16,temp1!O16:X16)</f>
        <v>-0.61220861543038041</v>
      </c>
      <c r="F16">
        <f>STDEV(temp1!E16:N16)</f>
        <v>0.10561313665372001</v>
      </c>
      <c r="G16">
        <f>+STDEV(temp1!O16:X16)</f>
        <v>0.70569919272287807</v>
      </c>
    </row>
    <row r="17" spans="1:7" x14ac:dyDescent="0.35">
      <c r="A17">
        <v>1982</v>
      </c>
      <c r="B17">
        <f>+AVERAGE(temp1!E17:N17)</f>
        <v>9.1547860000000009E-2</v>
      </c>
      <c r="C17">
        <f>+COVAR(temp1!E17:N17,temp1!O17:X17)</f>
        <v>-5.0741146803477799E-2</v>
      </c>
      <c r="D17">
        <f t="shared" si="0"/>
        <v>4.080671319652221E-2</v>
      </c>
      <c r="E17">
        <f>+CORREL(temp1!E17:N17,temp1!O17:X17)</f>
        <v>-0.62104568128828264</v>
      </c>
      <c r="F17">
        <f>STDEV(temp1!E17:N17)</f>
        <v>0.12215546764648545</v>
      </c>
      <c r="G17">
        <f>+STDEV(temp1!O17:X17)</f>
        <v>0.74315826535213914</v>
      </c>
    </row>
    <row r="18" spans="1:7" x14ac:dyDescent="0.35">
      <c r="A18">
        <v>1983</v>
      </c>
      <c r="B18">
        <f>+AVERAGE(temp1!E18:N18)</f>
        <v>8.9176600000000009E-2</v>
      </c>
      <c r="C18">
        <f>+COVAR(temp1!E18:N18,temp1!O18:X18)</f>
        <v>-4.2459899278186997E-2</v>
      </c>
      <c r="D18">
        <f t="shared" si="0"/>
        <v>4.6716700721813012E-2</v>
      </c>
      <c r="E18">
        <f>+CORREL(temp1!E18:N18,temp1!O18:X18)</f>
        <v>-0.6300497012688121</v>
      </c>
      <c r="F18">
        <f>STDEV(temp1!E18:N18)</f>
        <v>0.10471798091919711</v>
      </c>
      <c r="G18">
        <f>+STDEV(temp1!O18:X18)</f>
        <v>0.7150565352877255</v>
      </c>
    </row>
    <row r="19" spans="1:7" x14ac:dyDescent="0.35">
      <c r="A19">
        <v>1984</v>
      </c>
      <c r="B19">
        <f>+AVERAGE(temp1!E19:N19)</f>
        <v>7.5397840000000008E-2</v>
      </c>
      <c r="C19">
        <f>+COVAR(temp1!E19:N19,temp1!O19:X19)</f>
        <v>-4.0936693821787801E-2</v>
      </c>
      <c r="D19">
        <f t="shared" si="0"/>
        <v>3.4461146178212207E-2</v>
      </c>
      <c r="E19">
        <f>+CORREL(temp1!E19:N19,temp1!O19:X19)</f>
        <v>-0.61323184540260722</v>
      </c>
      <c r="F19">
        <f>STDEV(temp1!E19:N19)</f>
        <v>0.10381708974165625</v>
      </c>
      <c r="G19">
        <f>+STDEV(temp1!O19:X19)</f>
        <v>0.71445800258381065</v>
      </c>
    </row>
    <row r="20" spans="1:7" x14ac:dyDescent="0.35">
      <c r="A20">
        <v>1985</v>
      </c>
      <c r="B20">
        <f>+AVERAGE(temp1!E20:N20)</f>
        <v>7.6862340000000001E-2</v>
      </c>
      <c r="C20">
        <f>+COVAR(temp1!E20:N20,temp1!O20:X20)</f>
        <v>-4.8837426691799204E-2</v>
      </c>
      <c r="D20">
        <f t="shared" si="0"/>
        <v>2.8024913308200797E-2</v>
      </c>
      <c r="E20">
        <f>+CORREL(temp1!E20:N20,temp1!O20:X20)</f>
        <v>-0.62257820251643503</v>
      </c>
      <c r="F20">
        <f>STDEV(temp1!E20:N20)</f>
        <v>0.11668736365030372</v>
      </c>
      <c r="G20">
        <f>+STDEV(temp1!O20:X20)</f>
        <v>0.74695170653688903</v>
      </c>
    </row>
    <row r="21" spans="1:7" x14ac:dyDescent="0.35">
      <c r="A21">
        <v>1986</v>
      </c>
      <c r="B21">
        <f>+AVERAGE(temp1!E21:N21)</f>
        <v>7.0873179999999994E-2</v>
      </c>
      <c r="C21">
        <f>+COVAR(temp1!E21:N21,temp1!O21:X21)</f>
        <v>-4.8415800965716203E-2</v>
      </c>
      <c r="D21">
        <f t="shared" si="0"/>
        <v>2.2457379034283791E-2</v>
      </c>
      <c r="E21">
        <f>+CORREL(temp1!E21:N21,temp1!O21:X21)</f>
        <v>-0.65466316632499644</v>
      </c>
      <c r="F21">
        <f>STDEV(temp1!E21:N21)</f>
        <v>0.11092915781720836</v>
      </c>
      <c r="G21">
        <f>+STDEV(temp1!O21:X21)</f>
        <v>0.74076591197479624</v>
      </c>
    </row>
    <row r="22" spans="1:7" x14ac:dyDescent="0.35">
      <c r="A22">
        <v>1987</v>
      </c>
      <c r="B22">
        <f>+AVERAGE(temp1!E22:N22)</f>
        <v>5.2320579999999985E-2</v>
      </c>
      <c r="C22">
        <f>+COVAR(temp1!E22:N22,temp1!O22:X22)</f>
        <v>-4.3777648319833995E-2</v>
      </c>
      <c r="D22">
        <f t="shared" si="0"/>
        <v>8.5429316801659896E-3</v>
      </c>
      <c r="E22">
        <f>+CORREL(temp1!E22:N22,temp1!O22:X22)</f>
        <v>-0.7167730382098173</v>
      </c>
      <c r="F22">
        <f>STDEV(temp1!E22:N22)</f>
        <v>8.763508072810669E-2</v>
      </c>
      <c r="G22">
        <f>+STDEV(temp1!O22:X22)</f>
        <v>0.77437311554199628</v>
      </c>
    </row>
    <row r="23" spans="1:7" x14ac:dyDescent="0.35">
      <c r="A23">
        <v>1988</v>
      </c>
      <c r="B23">
        <f>+AVERAGE(temp1!E23:N23)</f>
        <v>5.5576739999999993E-2</v>
      </c>
      <c r="C23">
        <f>+COVAR(temp1!E23:N23,temp1!O23:X23)</f>
        <v>-4.7067710545784999E-2</v>
      </c>
      <c r="D23">
        <f t="shared" si="0"/>
        <v>8.5090294542149933E-3</v>
      </c>
      <c r="E23">
        <f>+CORREL(temp1!E23:N23,temp1!O23:X23)</f>
        <v>-0.71028702248156428</v>
      </c>
      <c r="F23">
        <f>STDEV(temp1!E23:N23)</f>
        <v>9.3680838252087492E-2</v>
      </c>
      <c r="G23">
        <f>+STDEV(temp1!O23:X23)</f>
        <v>0.78595180664940589</v>
      </c>
    </row>
    <row r="24" spans="1:7" x14ac:dyDescent="0.35">
      <c r="A24">
        <v>1989</v>
      </c>
      <c r="B24">
        <f>+AVERAGE(temp1!E24:N24)</f>
        <v>4.8776389999999996E-2</v>
      </c>
      <c r="C24">
        <f>+COVAR(temp1!E24:N24,temp1!O24:X24)</f>
        <v>-3.5667604788265202E-2</v>
      </c>
      <c r="D24">
        <f t="shared" si="0"/>
        <v>1.3108785211734794E-2</v>
      </c>
      <c r="E24">
        <f>+CORREL(temp1!E24:N24,temp1!O24:X24)</f>
        <v>-0.74318136959216197</v>
      </c>
      <c r="F24">
        <f>STDEV(temp1!E24:N24)</f>
        <v>6.7148522234942401E-2</v>
      </c>
      <c r="G24">
        <f>+STDEV(temp1!O24:X24)</f>
        <v>0.79414565291587402</v>
      </c>
    </row>
    <row r="25" spans="1:7" x14ac:dyDescent="0.35">
      <c r="A25">
        <v>1990</v>
      </c>
      <c r="B25">
        <f>+AVERAGE(temp1!E25:N25)</f>
        <v>5.1658260000000011E-2</v>
      </c>
      <c r="C25">
        <f>+COVAR(temp1!E25:N25,temp1!O25:X25)</f>
        <v>-3.09117536612246E-2</v>
      </c>
      <c r="D25">
        <f t="shared" si="0"/>
        <v>2.0746506338775412E-2</v>
      </c>
      <c r="E25">
        <f>+CORREL(temp1!E25:N25,temp1!O25:X25)</f>
        <v>-0.65835312836566728</v>
      </c>
      <c r="F25">
        <f>STDEV(temp1!E25:N25)</f>
        <v>6.9147637835563283E-2</v>
      </c>
      <c r="G25">
        <f>+STDEV(temp1!O25:X25)</f>
        <v>0.75447504927793818</v>
      </c>
    </row>
    <row r="26" spans="1:7" x14ac:dyDescent="0.35">
      <c r="A26">
        <v>1991</v>
      </c>
      <c r="B26">
        <f>+AVERAGE(temp1!E26:N26)</f>
        <v>6.0569680000000001E-2</v>
      </c>
      <c r="C26">
        <f>+COVAR(temp1!E26:N26,temp1!O26:X26)</f>
        <v>-3.4242900148677799E-2</v>
      </c>
      <c r="D26">
        <f t="shared" si="0"/>
        <v>2.6326779851322202E-2</v>
      </c>
      <c r="E26">
        <f>+CORREL(temp1!E26:N26,temp1!O26:X26)</f>
        <v>-0.6784916208734707</v>
      </c>
      <c r="F26">
        <f>STDEV(temp1!E26:N26)</f>
        <v>7.3157318332614935E-2</v>
      </c>
      <c r="G26">
        <f>+STDEV(temp1!O26:X26)</f>
        <v>0.76652401165389228</v>
      </c>
    </row>
    <row r="27" spans="1:7" x14ac:dyDescent="0.35">
      <c r="A27">
        <v>1992</v>
      </c>
      <c r="B27">
        <f>+AVERAGE(temp1!E27:N27)</f>
        <v>6.1967919999999996E-2</v>
      </c>
      <c r="C27">
        <f>+COVAR(temp1!E27:N27,temp1!O27:X27)</f>
        <v>-3.7270985770623592E-2</v>
      </c>
      <c r="D27">
        <f t="shared" si="0"/>
        <v>2.4696934229376404E-2</v>
      </c>
      <c r="E27">
        <f>+CORREL(temp1!E27:N27,temp1!O27:X27)</f>
        <v>-0.76440668099781461</v>
      </c>
      <c r="F27">
        <f>STDEV(temp1!E27:N27)</f>
        <v>7.064952184093598E-2</v>
      </c>
      <c r="G27">
        <f>+STDEV(temp1!O27:X27)</f>
        <v>0.76682218492522758</v>
      </c>
    </row>
    <row r="28" spans="1:7" x14ac:dyDescent="0.35">
      <c r="A28">
        <v>1994</v>
      </c>
      <c r="B28">
        <f>+AVERAGE(temp1!E29:N29)</f>
        <v>8.5746550000000005E-2</v>
      </c>
      <c r="C28">
        <f>+COVAR(temp1!E29:N29,temp1!O29:X29)</f>
        <v>-4.0115213769343003E-2</v>
      </c>
      <c r="D28">
        <f t="shared" si="0"/>
        <v>4.5631336230657002E-2</v>
      </c>
      <c r="E28">
        <f>+CORREL(temp1!E29:N29,temp1!O29:X29)</f>
        <v>-0.66660803667039592</v>
      </c>
      <c r="F28">
        <f>STDEV(temp1!E29:N29)</f>
        <v>8.7000438659663573E-2</v>
      </c>
      <c r="G28">
        <f>+STDEV(temp1!O29:X29)</f>
        <v>0.76855440098842565</v>
      </c>
    </row>
    <row r="29" spans="1:7" x14ac:dyDescent="0.35">
      <c r="A29">
        <v>1996</v>
      </c>
      <c r="B29">
        <f>+AVERAGE(temp1!E31:N31)</f>
        <v>9.103211999999998E-2</v>
      </c>
      <c r="C29">
        <f>+COVAR(temp1!E31:N31,temp1!O31:X31)</f>
        <v>-4.6237278437210198E-2</v>
      </c>
      <c r="D29">
        <f t="shared" si="0"/>
        <v>4.4794841562789782E-2</v>
      </c>
      <c r="E29">
        <f>+CORREL(temp1!E31:N31,temp1!O31:X31)</f>
        <v>-0.6569823620670393</v>
      </c>
      <c r="F29">
        <f>STDEV(temp1!E31:N31)</f>
        <v>9.8984416689135712E-2</v>
      </c>
      <c r="G29">
        <f>+STDEV(temp1!O31:X31)</f>
        <v>0.79000386385721422</v>
      </c>
    </row>
    <row r="30" spans="1:7" x14ac:dyDescent="0.35">
      <c r="A30">
        <v>1998</v>
      </c>
      <c r="B30">
        <f>+AVERAGE(temp1!E32:N32)</f>
        <v>7.0928779999999997E-2</v>
      </c>
      <c r="C30">
        <f>+COVAR(temp1!E32:N32,temp1!O32:X32)</f>
        <v>-5.1509053342628994E-2</v>
      </c>
      <c r="D30">
        <f>+B30+C30</f>
        <v>1.9419726657371003E-2</v>
      </c>
      <c r="E30">
        <f>+CORREL(temp1!E32:N32,temp1!O32:X32)</f>
        <v>-0.61670779136291998</v>
      </c>
      <c r="F30">
        <f>STDEV(temp1!E32:N32)</f>
        <v>0.10967954202059946</v>
      </c>
      <c r="G30">
        <f>+STDEV(temp1!O32:X32)</f>
        <v>0.84612786037070231</v>
      </c>
    </row>
    <row r="31" spans="1:7" x14ac:dyDescent="0.35">
      <c r="A31">
        <v>2000</v>
      </c>
      <c r="B31">
        <f>+AVERAGE(temp1!E33:N33)</f>
        <v>5.503920000000001E-2</v>
      </c>
      <c r="C31">
        <f>+COVAR(temp1!E33:N33,temp1!O33:X33)</f>
        <v>-3.7557307352776001E-2</v>
      </c>
      <c r="D31">
        <f t="shared" ref="D31:D38" si="1">+B31+C31</f>
        <v>1.7481892647224009E-2</v>
      </c>
      <c r="E31">
        <f>+CORREL(temp1!E33:N33,temp1!O33:X33)</f>
        <v>-0.55694912840702737</v>
      </c>
      <c r="F31">
        <f>STDEV(temp1!E33:N33)</f>
        <v>8.5216817298491301E-2</v>
      </c>
      <c r="G31">
        <f>+STDEV(temp1!O33:X33)</f>
        <v>0.87924741498657322</v>
      </c>
    </row>
    <row r="32" spans="1:7" x14ac:dyDescent="0.35">
      <c r="A32">
        <v>2002</v>
      </c>
      <c r="B32">
        <f>+AVERAGE(temp1!E34:N34)</f>
        <v>7.1818780000000013E-2</v>
      </c>
      <c r="C32">
        <f>+COVAR(temp1!E34:N34,temp1!O34:X34)</f>
        <v>-5.4793407896210608E-2</v>
      </c>
      <c r="D32">
        <f t="shared" si="1"/>
        <v>1.7025372103789405E-2</v>
      </c>
      <c r="E32">
        <f>+CORREL(temp1!E34:N34,temp1!O34:X34)</f>
        <v>-0.57883093009583342</v>
      </c>
      <c r="F32">
        <f>STDEV(temp1!E34:N34)</f>
        <v>0.11158314406079842</v>
      </c>
      <c r="G32">
        <f>+STDEV(temp1!O34:X34)</f>
        <v>0.94261745775916617</v>
      </c>
    </row>
    <row r="33" spans="1:7" x14ac:dyDescent="0.35">
      <c r="A33">
        <v>2004</v>
      </c>
      <c r="B33">
        <f>+AVERAGE(temp1!E35:N35)</f>
        <v>6.7676520000000004E-2</v>
      </c>
      <c r="C33">
        <f>+COVAR(temp1!E35:N35,temp1!O35:X35)</f>
        <v>-5.9588711806514205E-2</v>
      </c>
      <c r="D33">
        <f t="shared" si="1"/>
        <v>8.0878081934857987E-3</v>
      </c>
      <c r="E33">
        <f>+CORREL(temp1!E35:N35,temp1!O35:X35)</f>
        <v>-0.56650520923866798</v>
      </c>
      <c r="F33">
        <f>STDEV(temp1!E35:N35)</f>
        <v>0.11874701331729287</v>
      </c>
      <c r="G33">
        <f>+STDEV(temp1!O35:X35)</f>
        <v>0.98422611571262353</v>
      </c>
    </row>
    <row r="34" spans="1:7" x14ac:dyDescent="0.35">
      <c r="A34">
        <v>2006</v>
      </c>
      <c r="B34">
        <f>+AVERAGE(temp1!E36:N36)</f>
        <v>4.5639799999999994E-2</v>
      </c>
      <c r="C34">
        <f>+COVAR(temp1!E36:N36,temp1!O36:X36)</f>
        <v>-5.3875556559516001E-2</v>
      </c>
      <c r="D34">
        <f t="shared" si="1"/>
        <v>-8.2357565595160068E-3</v>
      </c>
      <c r="E34">
        <f>+CORREL(temp1!E36:N36,temp1!O36:X36)</f>
        <v>-0.59361360776678485</v>
      </c>
      <c r="F34">
        <f>STDEV(temp1!E36:N36)</f>
        <v>0.10554527612824112</v>
      </c>
      <c r="G34">
        <f>+STDEV(temp1!O36:X36)</f>
        <v>0.95544702347453858</v>
      </c>
    </row>
    <row r="35" spans="1:7" x14ac:dyDescent="0.35">
      <c r="A35">
        <v>2008</v>
      </c>
      <c r="B35">
        <f>+AVERAGE(temp1!E37:N37)</f>
        <v>5.5238560000000006E-2</v>
      </c>
      <c r="C35">
        <f>+COVAR(temp1!E37:N37,temp1!O37:X37)</f>
        <v>-5.4502404136923609E-2</v>
      </c>
      <c r="D35">
        <f t="shared" si="1"/>
        <v>7.361558630763973E-4</v>
      </c>
      <c r="E35">
        <f>+CORREL(temp1!E37:N37,temp1!O37:X37)</f>
        <v>-0.50673389064922081</v>
      </c>
      <c r="F35">
        <f>STDEV(temp1!E37:N37)</f>
        <v>0.12675105997183964</v>
      </c>
      <c r="G35">
        <f>+STDEV(temp1!O37:X37)</f>
        <v>0.94284781573226939</v>
      </c>
    </row>
    <row r="36" spans="1:7" x14ac:dyDescent="0.35">
      <c r="A36">
        <v>2010</v>
      </c>
      <c r="B36">
        <f>+AVERAGE(temp1!E38:N38)</f>
        <v>0.12720456999999999</v>
      </c>
      <c r="C36">
        <f>+COVAR(temp1!E38:N38,temp1!O38:X38)</f>
        <v>-0.10114688372964102</v>
      </c>
      <c r="D36">
        <f t="shared" si="1"/>
        <v>2.6057686270358968E-2</v>
      </c>
      <c r="E36">
        <f>+CORREL(temp1!E38:N38,temp1!O38:X38)</f>
        <v>-0.50228096753801554</v>
      </c>
      <c r="F36">
        <f>STDEV(temp1!E38:N38)</f>
        <v>0.23982560665871383</v>
      </c>
      <c r="G36">
        <f>+STDEV(temp1!O38:X38)</f>
        <v>0.93297009578226764</v>
      </c>
    </row>
    <row r="37" spans="1:7" x14ac:dyDescent="0.35">
      <c r="A37">
        <v>2012</v>
      </c>
      <c r="B37">
        <f>+AVERAGE(temp1!E39:N39)</f>
        <v>0.11298847000000001</v>
      </c>
      <c r="C37">
        <f>+COVAR(temp1!E39:N39,temp1!O39:X39)</f>
        <v>-9.0032329854533896E-2</v>
      </c>
      <c r="D37">
        <f t="shared" si="1"/>
        <v>2.2956140145466111E-2</v>
      </c>
      <c r="E37">
        <f>+CORREL(temp1!E39:N39,temp1!O39:X39)</f>
        <v>-0.52477082855358415</v>
      </c>
      <c r="F37">
        <f>STDEV(temp1!E39:N39)</f>
        <v>0.19767565110821789</v>
      </c>
      <c r="G37">
        <f>+STDEV(temp1!O39:X39)</f>
        <v>0.96434651751204037</v>
      </c>
    </row>
    <row r="38" spans="1:7" x14ac:dyDescent="0.35">
      <c r="A38">
        <v>2014</v>
      </c>
      <c r="B38">
        <f>+AVERAGE(temp1!E40:N40)</f>
        <v>0.10065564999999999</v>
      </c>
      <c r="C38">
        <f>+COVAR(temp1!E40:N40,temp1!O40:X40)</f>
        <v>-6.8421157922799986E-2</v>
      </c>
      <c r="D38">
        <f t="shared" si="1"/>
        <v>3.22344920772E-2</v>
      </c>
      <c r="E38">
        <f>+CORREL(temp1!E40:N40,temp1!O40:X40)</f>
        <v>-0.52486817485894799</v>
      </c>
      <c r="F38">
        <f>STDEV(temp1!E40:N40)</f>
        <v>0.15405507059278981</v>
      </c>
      <c r="G38">
        <f>+STDEV(temp1!O40:X40)</f>
        <v>0.94020308657753049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EBA3-5037-4C0B-B033-B2ED80E6CB40}">
  <sheetPr codeName="Sheet3"/>
  <dimension ref="A1:G38"/>
  <sheetViews>
    <sheetView topLeftCell="A16" zoomScale="110" zoomScaleNormal="110" workbookViewId="0">
      <selection activeCell="H1" sqref="H1"/>
    </sheetView>
  </sheetViews>
  <sheetFormatPr defaultRowHeight="14.5" x14ac:dyDescent="0.35"/>
  <sheetData>
    <row r="1" spans="1:7" x14ac:dyDescent="0.35">
      <c r="B1" t="s">
        <v>25</v>
      </c>
      <c r="C1" t="s">
        <v>26</v>
      </c>
      <c r="D1" t="s">
        <v>27</v>
      </c>
      <c r="E1" t="s">
        <v>29</v>
      </c>
      <c r="F1" t="s">
        <v>28</v>
      </c>
      <c r="G1" t="s">
        <v>30</v>
      </c>
    </row>
    <row r="2" spans="1:7" x14ac:dyDescent="0.35">
      <c r="A2">
        <v>1967</v>
      </c>
      <c r="B2">
        <f>+AVERAGE(temp1!E2:N2)</f>
        <v>8.592371E-2</v>
      </c>
      <c r="C2">
        <f>+G2*F2*E2*9/10</f>
        <v>-3.6066171610101533E-2</v>
      </c>
      <c r="D2">
        <f>+B2+C2</f>
        <v>4.9857538389898468E-2</v>
      </c>
      <c r="E2">
        <f>+CORREL(temp1!E2:N2,temp1!O2:X2)</f>
        <v>-0.71856456022999537</v>
      </c>
      <c r="F2">
        <f>STDEV(temp1!E2:N2)</f>
        <v>9.0398057120351524E-2</v>
      </c>
      <c r="G2">
        <f>+STDEV(temp1!O2:X2)</f>
        <v>0.61692539095669385</v>
      </c>
    </row>
    <row r="3" spans="1:7" x14ac:dyDescent="0.35">
      <c r="A3">
        <v>1968</v>
      </c>
      <c r="B3">
        <f>+AVERAGE(temp1!E3:N3)</f>
        <v>8.2315090000000007E-2</v>
      </c>
      <c r="C3">
        <f t="shared" ref="C3:C38" si="0">+G3*F3*E3*9/10</f>
        <v>-3.2998572307678484E-2</v>
      </c>
      <c r="D3">
        <f t="shared" ref="D3:D29" si="1">+B3+C3</f>
        <v>4.9316517692321524E-2</v>
      </c>
      <c r="E3">
        <f>+E2</f>
        <v>-0.71856456022999537</v>
      </c>
      <c r="F3">
        <f>STDEV(temp1!E3:N3)</f>
        <v>8.1572149584734716E-2</v>
      </c>
      <c r="G3">
        <f>+STDEV(temp1!O3:X3)</f>
        <v>0.62552538679131287</v>
      </c>
    </row>
    <row r="4" spans="1:7" x14ac:dyDescent="0.35">
      <c r="A4">
        <v>1969</v>
      </c>
      <c r="B4">
        <f>+AVERAGE(temp1!E4:N4)</f>
        <v>7.9322389999999993E-2</v>
      </c>
      <c r="C4">
        <f t="shared" si="0"/>
        <v>-2.3680887143982941E-2</v>
      </c>
      <c r="D4">
        <f t="shared" si="1"/>
        <v>5.5641502856017051E-2</v>
      </c>
      <c r="E4">
        <f t="shared" ref="E4:E38" si="2">+E3</f>
        <v>-0.71856456022999537</v>
      </c>
      <c r="F4">
        <f>STDEV(temp1!E4:N4)</f>
        <v>5.9701328328465406E-2</v>
      </c>
      <c r="G4">
        <f>+STDEV(temp1!O4:X4)</f>
        <v>0.6133461883079081</v>
      </c>
    </row>
    <row r="5" spans="1:7" x14ac:dyDescent="0.35">
      <c r="A5">
        <v>1970</v>
      </c>
      <c r="B5">
        <f>+AVERAGE(temp1!E5:N5)</f>
        <v>7.7994309999999983E-2</v>
      </c>
      <c r="C5">
        <f t="shared" si="0"/>
        <v>-3.0971859749601677E-2</v>
      </c>
      <c r="D5">
        <f t="shared" si="1"/>
        <v>4.7022450250398307E-2</v>
      </c>
      <c r="E5">
        <f t="shared" si="2"/>
        <v>-0.71856456022999537</v>
      </c>
      <c r="F5">
        <f>STDEV(temp1!E5:N5)</f>
        <v>7.7277106793717812E-2</v>
      </c>
      <c r="G5">
        <f>+STDEV(temp1!O5:X5)</f>
        <v>0.61973800053268557</v>
      </c>
    </row>
    <row r="6" spans="1:7" x14ac:dyDescent="0.35">
      <c r="A6">
        <v>1971</v>
      </c>
      <c r="B6">
        <f>+AVERAGE(temp1!E6:N6)</f>
        <v>6.1639429999999995E-2</v>
      </c>
      <c r="C6">
        <f t="shared" si="0"/>
        <v>-2.8095637350472179E-2</v>
      </c>
      <c r="D6">
        <f t="shared" si="1"/>
        <v>3.3543792649527816E-2</v>
      </c>
      <c r="E6">
        <f t="shared" si="2"/>
        <v>-0.71856456022999537</v>
      </c>
      <c r="F6">
        <f>STDEV(temp1!E6:N6)</f>
        <v>6.936595475593435E-2</v>
      </c>
      <c r="G6">
        <f>+STDEV(temp1!O6:X6)</f>
        <v>0.62630260329098675</v>
      </c>
    </row>
    <row r="7" spans="1:7" x14ac:dyDescent="0.35">
      <c r="A7">
        <v>1972</v>
      </c>
      <c r="B7">
        <f>+AVERAGE(temp1!E7:N7)</f>
        <v>5.422102999999999E-2</v>
      </c>
      <c r="C7">
        <f t="shared" si="0"/>
        <v>-2.2567565365732137E-2</v>
      </c>
      <c r="D7">
        <f t="shared" si="1"/>
        <v>3.1653464634267853E-2</v>
      </c>
      <c r="E7">
        <f t="shared" si="2"/>
        <v>-0.71856456022999537</v>
      </c>
      <c r="F7">
        <f>STDEV(temp1!E7:N7)</f>
        <v>5.625657281460146E-2</v>
      </c>
      <c r="G7">
        <f>+STDEV(temp1!O7:X7)</f>
        <v>0.62030193305822301</v>
      </c>
    </row>
    <row r="8" spans="1:7" x14ac:dyDescent="0.35">
      <c r="A8">
        <v>1973</v>
      </c>
      <c r="B8">
        <f>+AVERAGE(temp1!E8:N8)</f>
        <v>4.8390890000000006E-2</v>
      </c>
      <c r="C8">
        <f t="shared" si="0"/>
        <v>-2.2298480519284288E-2</v>
      </c>
      <c r="D8">
        <f t="shared" si="1"/>
        <v>2.6092409480715718E-2</v>
      </c>
      <c r="E8">
        <f t="shared" si="2"/>
        <v>-0.71856456022999537</v>
      </c>
      <c r="F8">
        <f>STDEV(temp1!E8:N8)</f>
        <v>5.4825329919044825E-2</v>
      </c>
      <c r="G8">
        <f>+STDEV(temp1!O8:X8)</f>
        <v>0.62890596353647954</v>
      </c>
    </row>
    <row r="9" spans="1:7" x14ac:dyDescent="0.35">
      <c r="A9">
        <v>1974</v>
      </c>
      <c r="B9">
        <f>+AVERAGE(temp1!E9:N9)</f>
        <v>7.0586159999999995E-2</v>
      </c>
      <c r="C9">
        <f t="shared" si="0"/>
        <v>-3.1158634354903049E-2</v>
      </c>
      <c r="D9">
        <f t="shared" si="1"/>
        <v>3.9427525645096946E-2</v>
      </c>
      <c r="E9">
        <f t="shared" si="2"/>
        <v>-0.71856456022999537</v>
      </c>
      <c r="F9">
        <f>STDEV(temp1!E9:N9)</f>
        <v>7.3558532106588428E-2</v>
      </c>
      <c r="G9">
        <f>+STDEV(temp1!O9:X9)</f>
        <v>0.65499360134400142</v>
      </c>
    </row>
    <row r="10" spans="1:7" x14ac:dyDescent="0.35">
      <c r="A10">
        <v>1975</v>
      </c>
      <c r="B10">
        <f>+AVERAGE(temp1!E10:N10)</f>
        <v>9.1929469999999985E-2</v>
      </c>
      <c r="C10">
        <f t="shared" si="0"/>
        <v>-4.4541423166787907E-2</v>
      </c>
      <c r="D10">
        <f t="shared" si="1"/>
        <v>4.7388046833212079E-2</v>
      </c>
      <c r="E10">
        <f t="shared" si="2"/>
        <v>-0.71856456022999537</v>
      </c>
      <c r="F10">
        <f>STDEV(temp1!E10:N10)</f>
        <v>0.10212315141584964</v>
      </c>
      <c r="G10">
        <f>+STDEV(temp1!O10:X10)</f>
        <v>0.67442176547690613</v>
      </c>
    </row>
    <row r="11" spans="1:7" x14ac:dyDescent="0.35">
      <c r="A11">
        <v>1976</v>
      </c>
      <c r="B11">
        <f>+AVERAGE(temp1!E11:N11)</f>
        <v>7.4969299999999989E-2</v>
      </c>
      <c r="C11">
        <f t="shared" si="0"/>
        <v>-4.7616223297522742E-2</v>
      </c>
      <c r="D11">
        <f t="shared" si="1"/>
        <v>2.7353076702477247E-2</v>
      </c>
      <c r="E11">
        <f t="shared" si="2"/>
        <v>-0.71856456022999537</v>
      </c>
      <c r="F11">
        <f>STDEV(temp1!E11:N11)</f>
        <v>0.10787440320345798</v>
      </c>
      <c r="G11">
        <f>+STDEV(temp1!O11:X11)</f>
        <v>0.68254020217758549</v>
      </c>
    </row>
    <row r="12" spans="1:7" x14ac:dyDescent="0.35">
      <c r="A12">
        <v>1977</v>
      </c>
      <c r="B12">
        <f>+AVERAGE(temp1!E12:N12)</f>
        <v>5.6953930000000007E-2</v>
      </c>
      <c r="C12">
        <f t="shared" si="0"/>
        <v>-3.5387313684360364E-2</v>
      </c>
      <c r="D12">
        <f t="shared" si="1"/>
        <v>2.1566616315639643E-2</v>
      </c>
      <c r="E12">
        <f t="shared" si="2"/>
        <v>-0.71856456022999537</v>
      </c>
      <c r="F12">
        <f>STDEV(temp1!E12:N12)</f>
        <v>8.2502542984929317E-2</v>
      </c>
      <c r="G12">
        <f>+STDEV(temp1!O12:X12)</f>
        <v>0.66324190403890637</v>
      </c>
    </row>
    <row r="13" spans="1:7" x14ac:dyDescent="0.35">
      <c r="A13">
        <v>1978</v>
      </c>
      <c r="B13">
        <f>+AVERAGE(temp1!E13:N13)</f>
        <v>3.9314719999999991E-2</v>
      </c>
      <c r="C13">
        <f t="shared" si="0"/>
        <v>-3.5293046685818445E-2</v>
      </c>
      <c r="D13">
        <f t="shared" si="1"/>
        <v>4.0216733141815453E-3</v>
      </c>
      <c r="E13">
        <f t="shared" si="2"/>
        <v>-0.71856456022999537</v>
      </c>
      <c r="F13">
        <f>STDEV(temp1!E13:N13)</f>
        <v>8.1520245288296336E-2</v>
      </c>
      <c r="G13">
        <f>+STDEV(temp1!O13:X13)</f>
        <v>0.6694457203321581</v>
      </c>
    </row>
    <row r="14" spans="1:7" x14ac:dyDescent="0.35">
      <c r="A14">
        <v>1979</v>
      </c>
      <c r="B14">
        <f>+AVERAGE(temp1!E14:N14)</f>
        <v>3.8302740000000009E-2</v>
      </c>
      <c r="C14">
        <f t="shared" si="0"/>
        <v>-3.1438165098871811E-2</v>
      </c>
      <c r="D14">
        <f t="shared" si="1"/>
        <v>6.8645749011281981E-3</v>
      </c>
      <c r="E14">
        <f t="shared" si="2"/>
        <v>-0.71856456022999537</v>
      </c>
      <c r="F14">
        <f>STDEV(temp1!E14:N14)</f>
        <v>7.3524701870069931E-2</v>
      </c>
      <c r="G14">
        <f>+STDEV(temp1!O14:X14)</f>
        <v>0.66117376823797414</v>
      </c>
    </row>
    <row r="15" spans="1:7" x14ac:dyDescent="0.35">
      <c r="A15">
        <v>1980</v>
      </c>
      <c r="B15">
        <f>+AVERAGE(temp1!E15:N15)</f>
        <v>6.2118119999999999E-2</v>
      </c>
      <c r="C15">
        <f t="shared" si="0"/>
        <v>-3.8373742331176387E-2</v>
      </c>
      <c r="D15">
        <f t="shared" si="1"/>
        <v>2.3744377668823612E-2</v>
      </c>
      <c r="E15">
        <f t="shared" si="2"/>
        <v>-0.71856456022999537</v>
      </c>
      <c r="F15">
        <f>STDEV(temp1!E15:N15)</f>
        <v>8.6059772115854971E-2</v>
      </c>
      <c r="G15">
        <f>+STDEV(temp1!O15:X15)</f>
        <v>0.68948632978212143</v>
      </c>
    </row>
    <row r="16" spans="1:7" x14ac:dyDescent="0.35">
      <c r="A16">
        <v>1981</v>
      </c>
      <c r="B16">
        <f>+AVERAGE(temp1!E16:N16)</f>
        <v>7.7901680000000001E-2</v>
      </c>
      <c r="C16">
        <f t="shared" si="0"/>
        <v>-4.8199869798438953E-2</v>
      </c>
      <c r="D16">
        <f t="shared" si="1"/>
        <v>2.9701810201561048E-2</v>
      </c>
      <c r="E16">
        <f t="shared" si="2"/>
        <v>-0.71856456022999537</v>
      </c>
      <c r="F16">
        <f>STDEV(temp1!E16:N16)</f>
        <v>0.10561313665372001</v>
      </c>
      <c r="G16">
        <f>+STDEV(temp1!O16:X16)</f>
        <v>0.70569919272287807</v>
      </c>
    </row>
    <row r="17" spans="1:7" x14ac:dyDescent="0.35">
      <c r="A17">
        <v>1982</v>
      </c>
      <c r="B17">
        <f>+AVERAGE(temp1!E17:N17)</f>
        <v>9.1547860000000009E-2</v>
      </c>
      <c r="C17">
        <f t="shared" si="0"/>
        <v>-5.8708708452449507E-2</v>
      </c>
      <c r="D17">
        <f t="shared" si="1"/>
        <v>3.2839151547550502E-2</v>
      </c>
      <c r="E17">
        <f t="shared" si="2"/>
        <v>-0.71856456022999537</v>
      </c>
      <c r="F17">
        <f>STDEV(temp1!E17:N17)</f>
        <v>0.12215546764648545</v>
      </c>
      <c r="G17">
        <f>+STDEV(temp1!O17:X17)</f>
        <v>0.74315826535213914</v>
      </c>
    </row>
    <row r="18" spans="1:7" x14ac:dyDescent="0.35">
      <c r="A18">
        <v>1983</v>
      </c>
      <c r="B18">
        <f>+AVERAGE(temp1!E18:N18)</f>
        <v>8.9176600000000009E-2</v>
      </c>
      <c r="C18">
        <f t="shared" si="0"/>
        <v>-4.8425035026281371E-2</v>
      </c>
      <c r="D18">
        <f t="shared" si="1"/>
        <v>4.0751564973718638E-2</v>
      </c>
      <c r="E18">
        <f t="shared" si="2"/>
        <v>-0.71856456022999537</v>
      </c>
      <c r="F18">
        <f>STDEV(temp1!E18:N18)</f>
        <v>0.10471798091919711</v>
      </c>
      <c r="G18">
        <f>+STDEV(temp1!O18:X18)</f>
        <v>0.7150565352877255</v>
      </c>
    </row>
    <row r="19" spans="1:7" x14ac:dyDescent="0.35">
      <c r="A19">
        <v>1984</v>
      </c>
      <c r="B19">
        <f>+AVERAGE(temp1!E19:N19)</f>
        <v>7.5397840000000008E-2</v>
      </c>
      <c r="C19">
        <f t="shared" si="0"/>
        <v>-4.7968248247138155E-2</v>
      </c>
      <c r="D19">
        <f t="shared" si="1"/>
        <v>2.7429591752861852E-2</v>
      </c>
      <c r="E19">
        <f t="shared" si="2"/>
        <v>-0.71856456022999537</v>
      </c>
      <c r="F19">
        <f>STDEV(temp1!E19:N19)</f>
        <v>0.10381708974165625</v>
      </c>
      <c r="G19">
        <f>+STDEV(temp1!O19:X19)</f>
        <v>0.71445800258381065</v>
      </c>
    </row>
    <row r="20" spans="1:7" x14ac:dyDescent="0.35">
      <c r="A20">
        <v>1985</v>
      </c>
      <c r="B20">
        <f>+AVERAGE(temp1!E20:N20)</f>
        <v>7.6862340000000001E-2</v>
      </c>
      <c r="C20">
        <f t="shared" si="0"/>
        <v>-5.6366965453839422E-2</v>
      </c>
      <c r="D20">
        <f t="shared" si="1"/>
        <v>2.0495374546160579E-2</v>
      </c>
      <c r="E20">
        <f t="shared" si="2"/>
        <v>-0.71856456022999537</v>
      </c>
      <c r="F20">
        <f>STDEV(temp1!E20:N20)</f>
        <v>0.11668736365030372</v>
      </c>
      <c r="G20">
        <f>+STDEV(temp1!O20:X20)</f>
        <v>0.74695170653688903</v>
      </c>
    </row>
    <row r="21" spans="1:7" x14ac:dyDescent="0.35">
      <c r="A21">
        <v>1986</v>
      </c>
      <c r="B21">
        <f>+AVERAGE(temp1!E21:N21)</f>
        <v>7.0873179999999994E-2</v>
      </c>
      <c r="C21">
        <f t="shared" si="0"/>
        <v>-5.314164675616103E-2</v>
      </c>
      <c r="D21">
        <f t="shared" si="1"/>
        <v>1.7731533243838964E-2</v>
      </c>
      <c r="E21">
        <f t="shared" si="2"/>
        <v>-0.71856456022999537</v>
      </c>
      <c r="F21">
        <f>STDEV(temp1!E21:N21)</f>
        <v>0.11092915781720836</v>
      </c>
      <c r="G21">
        <f>+STDEV(temp1!O21:X21)</f>
        <v>0.74076591197479624</v>
      </c>
    </row>
    <row r="22" spans="1:7" x14ac:dyDescent="0.35">
      <c r="A22">
        <v>1987</v>
      </c>
      <c r="B22">
        <f>+AVERAGE(temp1!E22:N22)</f>
        <v>5.2320579999999985E-2</v>
      </c>
      <c r="C22">
        <f t="shared" si="0"/>
        <v>-4.3887067364323268E-2</v>
      </c>
      <c r="D22">
        <f t="shared" si="1"/>
        <v>8.4335126356767168E-3</v>
      </c>
      <c r="E22">
        <f t="shared" si="2"/>
        <v>-0.71856456022999537</v>
      </c>
      <c r="F22">
        <f>STDEV(temp1!E22:N22)</f>
        <v>8.763508072810669E-2</v>
      </c>
      <c r="G22">
        <f>+STDEV(temp1!O22:X22)</f>
        <v>0.77437311554199628</v>
      </c>
    </row>
    <row r="23" spans="1:7" x14ac:dyDescent="0.35">
      <c r="A23">
        <v>1988</v>
      </c>
      <c r="B23">
        <f>+AVERAGE(temp1!E23:N23)</f>
        <v>5.5576739999999993E-2</v>
      </c>
      <c r="C23">
        <f t="shared" si="0"/>
        <v>-4.7616227889398836E-2</v>
      </c>
      <c r="D23">
        <f t="shared" si="1"/>
        <v>7.9605121106011562E-3</v>
      </c>
      <c r="E23">
        <f t="shared" si="2"/>
        <v>-0.71856456022999537</v>
      </c>
      <c r="F23">
        <f>STDEV(temp1!E23:N23)</f>
        <v>9.3680838252087492E-2</v>
      </c>
      <c r="G23">
        <f>+STDEV(temp1!O23:X23)</f>
        <v>0.78595180664940589</v>
      </c>
    </row>
    <row r="24" spans="1:7" x14ac:dyDescent="0.35">
      <c r="A24">
        <v>1989</v>
      </c>
      <c r="B24">
        <f>+AVERAGE(temp1!E24:N24)</f>
        <v>4.8776389999999996E-2</v>
      </c>
      <c r="C24">
        <f t="shared" si="0"/>
        <v>-3.4486166900553269E-2</v>
      </c>
      <c r="D24">
        <f t="shared" si="1"/>
        <v>1.4290223099446726E-2</v>
      </c>
      <c r="E24">
        <f t="shared" si="2"/>
        <v>-0.71856456022999537</v>
      </c>
      <c r="F24">
        <f>STDEV(temp1!E24:N24)</f>
        <v>6.7148522234942401E-2</v>
      </c>
      <c r="G24">
        <f>+STDEV(temp1!O24:X24)</f>
        <v>0.79414565291587402</v>
      </c>
    </row>
    <row r="25" spans="1:7" x14ac:dyDescent="0.35">
      <c r="A25">
        <v>1990</v>
      </c>
      <c r="B25">
        <f>+AVERAGE(temp1!E25:N25)</f>
        <v>5.1658260000000011E-2</v>
      </c>
      <c r="C25">
        <f t="shared" si="0"/>
        <v>-3.3738870096442539E-2</v>
      </c>
      <c r="D25">
        <f t="shared" si="1"/>
        <v>1.7919389903557473E-2</v>
      </c>
      <c r="E25">
        <f t="shared" si="2"/>
        <v>-0.71856456022999537</v>
      </c>
      <c r="F25">
        <f>STDEV(temp1!E25:N25)</f>
        <v>6.9147637835563283E-2</v>
      </c>
      <c r="G25">
        <f>+STDEV(temp1!O25:X25)</f>
        <v>0.75447504927793818</v>
      </c>
    </row>
    <row r="26" spans="1:7" x14ac:dyDescent="0.35">
      <c r="A26">
        <v>1991</v>
      </c>
      <c r="B26">
        <f>+AVERAGE(temp1!E26:N26)</f>
        <v>6.0569680000000001E-2</v>
      </c>
      <c r="C26">
        <f t="shared" si="0"/>
        <v>-3.6265347617200613E-2</v>
      </c>
      <c r="D26">
        <f t="shared" si="1"/>
        <v>2.4304332382799387E-2</v>
      </c>
      <c r="E26">
        <f t="shared" si="2"/>
        <v>-0.71856456022999537</v>
      </c>
      <c r="F26">
        <f>STDEV(temp1!E26:N26)</f>
        <v>7.3157318332614935E-2</v>
      </c>
      <c r="G26">
        <f>+STDEV(temp1!O26:X26)</f>
        <v>0.76652401165389228</v>
      </c>
    </row>
    <row r="27" spans="1:7" x14ac:dyDescent="0.35">
      <c r="A27">
        <v>1992</v>
      </c>
      <c r="B27">
        <f>+AVERAGE(temp1!E27:N27)</f>
        <v>6.1967919999999996E-2</v>
      </c>
      <c r="C27">
        <f t="shared" si="0"/>
        <v>-3.5035812958420655E-2</v>
      </c>
      <c r="D27">
        <f t="shared" si="1"/>
        <v>2.6932107041579341E-2</v>
      </c>
      <c r="E27">
        <f t="shared" si="2"/>
        <v>-0.71856456022999537</v>
      </c>
      <c r="F27">
        <f>STDEV(temp1!E27:N27)</f>
        <v>7.064952184093598E-2</v>
      </c>
      <c r="G27">
        <f>+STDEV(temp1!O27:X27)</f>
        <v>0.76682218492522758</v>
      </c>
    </row>
    <row r="28" spans="1:7" x14ac:dyDescent="0.35">
      <c r="A28">
        <v>1994</v>
      </c>
      <c r="B28">
        <f>+AVERAGE(temp1!E29:N29)</f>
        <v>8.5746550000000005E-2</v>
      </c>
      <c r="C28">
        <f t="shared" si="0"/>
        <v>-4.3241859316125966E-2</v>
      </c>
      <c r="D28">
        <f t="shared" si="1"/>
        <v>4.2504690683874038E-2</v>
      </c>
      <c r="E28">
        <f t="shared" si="2"/>
        <v>-0.71856456022999537</v>
      </c>
      <c r="F28">
        <f>STDEV(temp1!E29:N29)</f>
        <v>8.7000438659663573E-2</v>
      </c>
      <c r="G28">
        <f>+STDEV(temp1!O29:X29)</f>
        <v>0.76855440098842565</v>
      </c>
    </row>
    <row r="29" spans="1:7" x14ac:dyDescent="0.35">
      <c r="A29">
        <v>1996</v>
      </c>
      <c r="B29">
        <f>+AVERAGE(temp1!E31:N31)</f>
        <v>9.103211999999998E-2</v>
      </c>
      <c r="C29">
        <f t="shared" si="0"/>
        <v>-5.0571326666872599E-2</v>
      </c>
      <c r="D29">
        <f t="shared" si="1"/>
        <v>4.0460793333127382E-2</v>
      </c>
      <c r="E29">
        <f t="shared" si="2"/>
        <v>-0.71856456022999537</v>
      </c>
      <c r="F29">
        <f>STDEV(temp1!E31:N31)</f>
        <v>9.8984416689135712E-2</v>
      </c>
      <c r="G29">
        <f>+STDEV(temp1!O31:X31)</f>
        <v>0.79000386385721422</v>
      </c>
    </row>
    <row r="30" spans="1:7" x14ac:dyDescent="0.35">
      <c r="A30">
        <v>1998</v>
      </c>
      <c r="B30">
        <f>+AVERAGE(temp1!E32:N32)</f>
        <v>7.0928779999999997E-2</v>
      </c>
      <c r="C30">
        <f t="shared" si="0"/>
        <v>-6.0016398011142377E-2</v>
      </c>
      <c r="D30">
        <f>+B30+C30</f>
        <v>1.091238198885762E-2</v>
      </c>
      <c r="E30">
        <f t="shared" si="2"/>
        <v>-0.71856456022999537</v>
      </c>
      <c r="F30">
        <f>STDEV(temp1!E32:N32)</f>
        <v>0.10967954202059946</v>
      </c>
      <c r="G30">
        <f>+STDEV(temp1!O32:X32)</f>
        <v>0.84612786037070231</v>
      </c>
    </row>
    <row r="31" spans="1:7" x14ac:dyDescent="0.35">
      <c r="A31">
        <v>2000</v>
      </c>
      <c r="B31">
        <f>+AVERAGE(temp1!E33:N33)</f>
        <v>5.503920000000001E-2</v>
      </c>
      <c r="C31">
        <f t="shared" si="0"/>
        <v>-4.8455682332350244E-2</v>
      </c>
      <c r="D31">
        <f t="shared" ref="D31:D38" si="3">+B31+C31</f>
        <v>6.5835176676497659E-3</v>
      </c>
      <c r="E31">
        <f t="shared" si="2"/>
        <v>-0.71856456022999537</v>
      </c>
      <c r="F31">
        <f>STDEV(temp1!E33:N33)</f>
        <v>8.5216817298491301E-2</v>
      </c>
      <c r="G31">
        <f>+STDEV(temp1!O33:X33)</f>
        <v>0.87924741498657322</v>
      </c>
    </row>
    <row r="32" spans="1:7" x14ac:dyDescent="0.35">
      <c r="A32">
        <v>2002</v>
      </c>
      <c r="B32">
        <f>+AVERAGE(temp1!E34:N34)</f>
        <v>7.1818780000000013E-2</v>
      </c>
      <c r="C32">
        <f t="shared" si="0"/>
        <v>-6.8020900406833257E-2</v>
      </c>
      <c r="D32">
        <f t="shared" si="3"/>
        <v>3.7978795931667558E-3</v>
      </c>
      <c r="E32">
        <f t="shared" si="2"/>
        <v>-0.71856456022999537</v>
      </c>
      <c r="F32">
        <f>STDEV(temp1!E34:N34)</f>
        <v>0.11158314406079842</v>
      </c>
      <c r="G32">
        <f>+STDEV(temp1!O34:X34)</f>
        <v>0.94261745775916617</v>
      </c>
    </row>
    <row r="33" spans="1:7" x14ac:dyDescent="0.35">
      <c r="A33">
        <v>2004</v>
      </c>
      <c r="B33">
        <f>+AVERAGE(temp1!E35:N35)</f>
        <v>6.7676520000000004E-2</v>
      </c>
      <c r="C33">
        <f t="shared" si="0"/>
        <v>-7.5583305847202714E-2</v>
      </c>
      <c r="D33">
        <f t="shared" si="3"/>
        <v>-7.9067858472027103E-3</v>
      </c>
      <c r="E33">
        <f t="shared" si="2"/>
        <v>-0.71856456022999537</v>
      </c>
      <c r="F33">
        <f>STDEV(temp1!E35:N35)</f>
        <v>0.11874701331729287</v>
      </c>
      <c r="G33">
        <f>+STDEV(temp1!O35:X35)</f>
        <v>0.98422611571262353</v>
      </c>
    </row>
    <row r="34" spans="1:7" x14ac:dyDescent="0.35">
      <c r="A34">
        <v>2006</v>
      </c>
      <c r="B34">
        <f>+AVERAGE(temp1!E36:N36)</f>
        <v>4.5639799999999994E-2</v>
      </c>
      <c r="C34">
        <f t="shared" si="0"/>
        <v>-6.5215933563208012E-2</v>
      </c>
      <c r="D34">
        <f t="shared" si="3"/>
        <v>-1.9576133563208017E-2</v>
      </c>
      <c r="E34">
        <f t="shared" si="2"/>
        <v>-0.71856456022999537</v>
      </c>
      <c r="F34">
        <f>STDEV(temp1!E36:N36)</f>
        <v>0.10554527612824112</v>
      </c>
      <c r="G34">
        <f>+STDEV(temp1!O36:X36)</f>
        <v>0.95544702347453858</v>
      </c>
    </row>
    <row r="35" spans="1:7" x14ac:dyDescent="0.35">
      <c r="A35">
        <v>2008</v>
      </c>
      <c r="B35">
        <f>+AVERAGE(temp1!E37:N37)</f>
        <v>5.5238560000000006E-2</v>
      </c>
      <c r="C35">
        <f t="shared" si="0"/>
        <v>-7.7286119564551392E-2</v>
      </c>
      <c r="D35">
        <f t="shared" si="3"/>
        <v>-2.2047559564551386E-2</v>
      </c>
      <c r="E35">
        <f t="shared" si="2"/>
        <v>-0.71856456022999537</v>
      </c>
      <c r="F35">
        <f>STDEV(temp1!E37:N37)</f>
        <v>0.12675105997183964</v>
      </c>
      <c r="G35">
        <f>+STDEV(temp1!O37:X37)</f>
        <v>0.94284781573226939</v>
      </c>
    </row>
    <row r="36" spans="1:7" x14ac:dyDescent="0.35">
      <c r="A36">
        <v>2010</v>
      </c>
      <c r="B36">
        <f>+AVERAGE(temp1!E38:N38)</f>
        <v>0.12720456999999999</v>
      </c>
      <c r="C36">
        <f t="shared" si="0"/>
        <v>-0.14470101541389402</v>
      </c>
      <c r="D36">
        <f t="shared" si="3"/>
        <v>-1.749644541389403E-2</v>
      </c>
      <c r="E36">
        <f t="shared" si="2"/>
        <v>-0.71856456022999537</v>
      </c>
      <c r="F36">
        <f>STDEV(temp1!E38:N38)</f>
        <v>0.23982560665871383</v>
      </c>
      <c r="G36">
        <f>+STDEV(temp1!O38:X38)</f>
        <v>0.93297009578226764</v>
      </c>
    </row>
    <row r="37" spans="1:7" x14ac:dyDescent="0.35">
      <c r="A37">
        <v>2012</v>
      </c>
      <c r="B37">
        <f>+AVERAGE(temp1!E39:N39)</f>
        <v>0.11298847000000001</v>
      </c>
      <c r="C37">
        <f t="shared" si="0"/>
        <v>-0.12328055979544442</v>
      </c>
      <c r="D37">
        <f t="shared" si="3"/>
        <v>-1.0292089795444409E-2</v>
      </c>
      <c r="E37">
        <f t="shared" si="2"/>
        <v>-0.71856456022999537</v>
      </c>
      <c r="F37">
        <f>STDEV(temp1!E39:N39)</f>
        <v>0.19767565110821789</v>
      </c>
      <c r="G37">
        <f>+STDEV(temp1!O39:X39)</f>
        <v>0.96434651751204037</v>
      </c>
    </row>
    <row r="38" spans="1:7" x14ac:dyDescent="0.35">
      <c r="A38">
        <v>2014</v>
      </c>
      <c r="B38">
        <f>+AVERAGE(temp1!E40:N40)</f>
        <v>0.10065564999999999</v>
      </c>
      <c r="C38">
        <f t="shared" si="0"/>
        <v>-9.3671176131866554E-2</v>
      </c>
      <c r="D38">
        <f t="shared" si="3"/>
        <v>6.9844738681334312E-3</v>
      </c>
      <c r="E38">
        <f t="shared" si="2"/>
        <v>-0.71856456022999537</v>
      </c>
      <c r="F38">
        <f>STDEV(temp1!E40:N40)</f>
        <v>0.15405507059278981</v>
      </c>
      <c r="G38">
        <f>+STDEV(temp1!O40:X40)</f>
        <v>0.94020308657753049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A36D5-7D15-4113-8A5C-481334B6FAC9}">
  <sheetPr codeName="Sheet4"/>
  <dimension ref="A1:G38"/>
  <sheetViews>
    <sheetView zoomScale="110" zoomScaleNormal="110" workbookViewId="0">
      <selection activeCell="C2" sqref="C2"/>
    </sheetView>
  </sheetViews>
  <sheetFormatPr defaultRowHeight="14.5" x14ac:dyDescent="0.35"/>
  <sheetData>
    <row r="1" spans="1:7" x14ac:dyDescent="0.35">
      <c r="B1" t="s">
        <v>25</v>
      </c>
      <c r="C1" t="s">
        <v>26</v>
      </c>
      <c r="D1" t="s">
        <v>27</v>
      </c>
      <c r="E1" t="s">
        <v>29</v>
      </c>
      <c r="F1" t="s">
        <v>28</v>
      </c>
      <c r="G1" t="s">
        <v>30</v>
      </c>
    </row>
    <row r="2" spans="1:7" x14ac:dyDescent="0.35">
      <c r="A2">
        <v>1967</v>
      </c>
      <c r="B2">
        <f>+AVERAGE(temp1!E2:N2)</f>
        <v>8.592371E-2</v>
      </c>
      <c r="C2">
        <f>+G2*F2*E2*9/10</f>
        <v>-3.6066171610101533E-2</v>
      </c>
      <c r="D2">
        <f>+B2+C2</f>
        <v>4.9857538389898468E-2</v>
      </c>
      <c r="E2">
        <f>+CORREL(temp1!E2:N2,temp1!O2:X2)</f>
        <v>-0.71856456022999537</v>
      </c>
      <c r="F2">
        <f>STDEV(temp1!E2:N2)</f>
        <v>9.0398057120351524E-2</v>
      </c>
      <c r="G2">
        <f>+STDEV(temp1!O2:X2)</f>
        <v>0.61692539095669385</v>
      </c>
    </row>
    <row r="3" spans="1:7" x14ac:dyDescent="0.35">
      <c r="A3">
        <v>1968</v>
      </c>
      <c r="B3">
        <f>+AVERAGE(temp1!E3:N3)</f>
        <v>8.2315090000000007E-2</v>
      </c>
      <c r="C3">
        <f t="shared" ref="C3:C38" si="0">+G3*F3*E3*9/10</f>
        <v>-3.8688869309699246E-2</v>
      </c>
      <c r="D3">
        <f t="shared" ref="D3:D29" si="1">+B3+C3</f>
        <v>4.3626220690300761E-2</v>
      </c>
      <c r="E3">
        <f>+CORREL(temp1!E3:N3,temp1!O3:X3)</f>
        <v>-0.76022035111617281</v>
      </c>
      <c r="F3">
        <f>+F2</f>
        <v>9.0398057120351524E-2</v>
      </c>
      <c r="G3">
        <f>+STDEV(temp1!O3:X3)</f>
        <v>0.62552538679131287</v>
      </c>
    </row>
    <row r="4" spans="1:7" x14ac:dyDescent="0.35">
      <c r="A4">
        <v>1969</v>
      </c>
      <c r="B4">
        <f>+AVERAGE(temp1!E4:N4)</f>
        <v>7.9322389999999993E-2</v>
      </c>
      <c r="C4">
        <f t="shared" si="0"/>
        <v>-4.1495621725984325E-2</v>
      </c>
      <c r="D4">
        <f t="shared" si="1"/>
        <v>3.7826768274015668E-2</v>
      </c>
      <c r="E4">
        <f>+CORREL(temp1!E4:N4,temp1!O4:X4)</f>
        <v>-0.83156269749100731</v>
      </c>
      <c r="F4">
        <f t="shared" ref="F4:F38" si="2">+F3</f>
        <v>9.0398057120351524E-2</v>
      </c>
      <c r="G4">
        <f>+STDEV(temp1!O4:X4)</f>
        <v>0.6133461883079081</v>
      </c>
    </row>
    <row r="5" spans="1:7" x14ac:dyDescent="0.35">
      <c r="A5">
        <v>1970</v>
      </c>
      <c r="B5">
        <f>+AVERAGE(temp1!E5:N5)</f>
        <v>7.7994309999999983E-2</v>
      </c>
      <c r="C5">
        <f t="shared" si="0"/>
        <v>-3.5769945939696582E-2</v>
      </c>
      <c r="D5">
        <f t="shared" si="1"/>
        <v>4.2224364060303402E-2</v>
      </c>
      <c r="E5">
        <f>+CORREL(temp1!E5:N5,temp1!O5:X5)</f>
        <v>-0.70942836886649319</v>
      </c>
      <c r="F5">
        <f t="shared" si="2"/>
        <v>9.0398057120351524E-2</v>
      </c>
      <c r="G5">
        <f>+STDEV(temp1!O5:X5)</f>
        <v>0.61973800053268557</v>
      </c>
    </row>
    <row r="6" spans="1:7" x14ac:dyDescent="0.35">
      <c r="A6">
        <v>1971</v>
      </c>
      <c r="B6">
        <f>+AVERAGE(temp1!E6:N6)</f>
        <v>6.1639429999999995E-2</v>
      </c>
      <c r="C6">
        <f t="shared" si="0"/>
        <v>-3.850326029162713E-2</v>
      </c>
      <c r="D6">
        <f t="shared" si="1"/>
        <v>2.3136169708372865E-2</v>
      </c>
      <c r="E6">
        <f>+CORREL(temp1!E6:N6,temp1!O6:X6)</f>
        <v>-0.75563433322223539</v>
      </c>
      <c r="F6">
        <f t="shared" si="2"/>
        <v>9.0398057120351524E-2</v>
      </c>
      <c r="G6">
        <f>+STDEV(temp1!O6:X6)</f>
        <v>0.62630260329098675</v>
      </c>
    </row>
    <row r="7" spans="1:7" x14ac:dyDescent="0.35">
      <c r="A7">
        <v>1972</v>
      </c>
      <c r="B7">
        <f>+AVERAGE(temp1!E7:N7)</f>
        <v>5.422102999999999E-2</v>
      </c>
      <c r="C7">
        <f t="shared" si="0"/>
        <v>-4.0134787476996316E-2</v>
      </c>
      <c r="D7">
        <f t="shared" si="1"/>
        <v>1.4086242523003674E-2</v>
      </c>
      <c r="E7">
        <f>+CORREL(temp1!E7:N7,temp1!O7:X7)</f>
        <v>-0.79527297981299816</v>
      </c>
      <c r="F7">
        <f t="shared" si="2"/>
        <v>9.0398057120351524E-2</v>
      </c>
      <c r="G7">
        <f>+STDEV(temp1!O7:X7)</f>
        <v>0.62030193305822301</v>
      </c>
    </row>
    <row r="8" spans="1:7" x14ac:dyDescent="0.35">
      <c r="A8">
        <v>1973</v>
      </c>
      <c r="B8">
        <f>+AVERAGE(temp1!E8:N8)</f>
        <v>4.8390890000000006E-2</v>
      </c>
      <c r="C8">
        <f t="shared" si="0"/>
        <v>-4.061314010504237E-2</v>
      </c>
      <c r="D8">
        <f t="shared" si="1"/>
        <v>7.7777498949576362E-3</v>
      </c>
      <c r="E8">
        <f>+CORREL(temp1!E8:N8,temp1!O8:X8)</f>
        <v>-0.79374179777900178</v>
      </c>
      <c r="F8">
        <f t="shared" si="2"/>
        <v>9.0398057120351524E-2</v>
      </c>
      <c r="G8">
        <f>+STDEV(temp1!O8:X8)</f>
        <v>0.62890596353647954</v>
      </c>
    </row>
    <row r="9" spans="1:7" x14ac:dyDescent="0.35">
      <c r="A9">
        <v>1974</v>
      </c>
      <c r="B9">
        <f>+AVERAGE(temp1!E9:N9)</f>
        <v>7.0586159999999995E-2</v>
      </c>
      <c r="C9">
        <f t="shared" si="0"/>
        <v>-4.2176862210753216E-2</v>
      </c>
      <c r="D9">
        <f t="shared" si="1"/>
        <v>2.8409297789246779E-2</v>
      </c>
      <c r="E9">
        <f>+CORREL(temp1!E9:N9,temp1!O9:X9)</f>
        <v>-0.79147208773039934</v>
      </c>
      <c r="F9">
        <f t="shared" si="2"/>
        <v>9.0398057120351524E-2</v>
      </c>
      <c r="G9">
        <f>+STDEV(temp1!O9:X9)</f>
        <v>0.65499360134400142</v>
      </c>
    </row>
    <row r="10" spans="1:7" x14ac:dyDescent="0.35">
      <c r="A10">
        <v>1975</v>
      </c>
      <c r="B10">
        <f>+AVERAGE(temp1!E10:N10)</f>
        <v>9.1929469999999985E-2</v>
      </c>
      <c r="C10">
        <f t="shared" si="0"/>
        <v>-4.1193333467802136E-2</v>
      </c>
      <c r="D10">
        <f t="shared" si="1"/>
        <v>5.0736136532197849E-2</v>
      </c>
      <c r="E10">
        <f>+CORREL(temp1!E10:N10,temp1!O10:X10)</f>
        <v>-0.75074725664917386</v>
      </c>
      <c r="F10">
        <f t="shared" si="2"/>
        <v>9.0398057120351524E-2</v>
      </c>
      <c r="G10">
        <f>+STDEV(temp1!O10:X10)</f>
        <v>0.67442176547690613</v>
      </c>
    </row>
    <row r="11" spans="1:7" x14ac:dyDescent="0.35">
      <c r="A11">
        <v>1976</v>
      </c>
      <c r="B11">
        <f>+AVERAGE(temp1!E11:N11)</f>
        <v>7.4969299999999989E-2</v>
      </c>
      <c r="C11">
        <f t="shared" si="0"/>
        <v>-3.851136641948083E-2</v>
      </c>
      <c r="D11">
        <f t="shared" si="1"/>
        <v>3.6457933580519158E-2</v>
      </c>
      <c r="E11">
        <f>+CORREL(temp1!E11:N11,temp1!O11:X11)</f>
        <v>-0.69352015237225129</v>
      </c>
      <c r="F11">
        <f t="shared" si="2"/>
        <v>9.0398057120351524E-2</v>
      </c>
      <c r="G11">
        <f>+STDEV(temp1!O11:X11)</f>
        <v>0.68254020217758549</v>
      </c>
    </row>
    <row r="12" spans="1:7" x14ac:dyDescent="0.35">
      <c r="A12">
        <v>1977</v>
      </c>
      <c r="B12">
        <f>+AVERAGE(temp1!E12:N12)</f>
        <v>5.6953930000000007E-2</v>
      </c>
      <c r="C12">
        <f t="shared" si="0"/>
        <v>-4.02619169567031E-2</v>
      </c>
      <c r="D12">
        <f t="shared" si="1"/>
        <v>1.6692013043296906E-2</v>
      </c>
      <c r="E12">
        <f>+CORREL(temp1!E12:N12,temp1!O12:X12)</f>
        <v>-0.74614096654161388</v>
      </c>
      <c r="F12">
        <f t="shared" si="2"/>
        <v>9.0398057120351524E-2</v>
      </c>
      <c r="G12">
        <f>+STDEV(temp1!O12:X12)</f>
        <v>0.66324190403890637</v>
      </c>
    </row>
    <row r="13" spans="1:7" x14ac:dyDescent="0.35">
      <c r="A13">
        <v>1978</v>
      </c>
      <c r="B13">
        <f>+AVERAGE(temp1!E13:N13)</f>
        <v>3.9314719999999991E-2</v>
      </c>
      <c r="C13">
        <f t="shared" si="0"/>
        <v>-3.493102307307646E-2</v>
      </c>
      <c r="D13">
        <f t="shared" si="1"/>
        <v>4.3836969269235304E-3</v>
      </c>
      <c r="E13">
        <f>+CORREL(temp1!E13:N13,temp1!O13:X13)</f>
        <v>-0.64134886446326378</v>
      </c>
      <c r="F13">
        <f t="shared" si="2"/>
        <v>9.0398057120351524E-2</v>
      </c>
      <c r="G13">
        <f>+STDEV(temp1!O13:X13)</f>
        <v>0.6694457203321581</v>
      </c>
    </row>
    <row r="14" spans="1:7" x14ac:dyDescent="0.35">
      <c r="A14">
        <v>1979</v>
      </c>
      <c r="B14">
        <f>+AVERAGE(temp1!E14:N14)</f>
        <v>3.8302740000000009E-2</v>
      </c>
      <c r="C14">
        <f t="shared" si="0"/>
        <v>-3.5392705380983262E-2</v>
      </c>
      <c r="D14">
        <f t="shared" si="1"/>
        <v>2.9100346190167464E-3</v>
      </c>
      <c r="E14">
        <f>+CORREL(temp1!E14:N14,temp1!O14:X14)</f>
        <v>-0.65795552806223689</v>
      </c>
      <c r="F14">
        <f t="shared" si="2"/>
        <v>9.0398057120351524E-2</v>
      </c>
      <c r="G14">
        <f>+STDEV(temp1!O14:X14)</f>
        <v>0.66117376823797414</v>
      </c>
    </row>
    <row r="15" spans="1:7" x14ac:dyDescent="0.35">
      <c r="A15">
        <v>1980</v>
      </c>
      <c r="B15">
        <f>+AVERAGE(temp1!E15:N15)</f>
        <v>6.2118119999999999E-2</v>
      </c>
      <c r="C15">
        <f t="shared" si="0"/>
        <v>-3.5238352091784039E-2</v>
      </c>
      <c r="D15">
        <f t="shared" si="1"/>
        <v>2.687976790821596E-2</v>
      </c>
      <c r="E15">
        <f>+CORREL(temp1!E15:N15,temp1!O15:X15)</f>
        <v>-0.62818610321464596</v>
      </c>
      <c r="F15">
        <f t="shared" si="2"/>
        <v>9.0398057120351524E-2</v>
      </c>
      <c r="G15">
        <f>+STDEV(temp1!O15:X15)</f>
        <v>0.68948632978212143</v>
      </c>
    </row>
    <row r="16" spans="1:7" x14ac:dyDescent="0.35">
      <c r="A16">
        <v>1981</v>
      </c>
      <c r="B16">
        <f>+AVERAGE(temp1!E16:N16)</f>
        <v>7.7901680000000001E-2</v>
      </c>
      <c r="C16">
        <f t="shared" si="0"/>
        <v>-3.5149622372883625E-2</v>
      </c>
      <c r="D16">
        <f t="shared" si="1"/>
        <v>4.2752057627116376E-2</v>
      </c>
      <c r="E16">
        <f>+CORREL(temp1!E16:N16,temp1!O16:X16)</f>
        <v>-0.61220861543038041</v>
      </c>
      <c r="F16">
        <f t="shared" si="2"/>
        <v>9.0398057120351524E-2</v>
      </c>
      <c r="G16">
        <f>+STDEV(temp1!O16:X16)</f>
        <v>0.70569919272287807</v>
      </c>
    </row>
    <row r="17" spans="1:7" x14ac:dyDescent="0.35">
      <c r="A17">
        <v>1982</v>
      </c>
      <c r="B17">
        <f>+AVERAGE(temp1!E17:N17)</f>
        <v>9.1547860000000009E-2</v>
      </c>
      <c r="C17">
        <f t="shared" si="0"/>
        <v>-3.7549699374630478E-2</v>
      </c>
      <c r="D17">
        <f t="shared" si="1"/>
        <v>5.399816062536953E-2</v>
      </c>
      <c r="E17">
        <f>+CORREL(temp1!E17:N17,temp1!O17:X17)</f>
        <v>-0.62104568128828264</v>
      </c>
      <c r="F17">
        <f t="shared" si="2"/>
        <v>9.0398057120351524E-2</v>
      </c>
      <c r="G17">
        <f>+STDEV(temp1!O17:X17)</f>
        <v>0.74315826535213914</v>
      </c>
    </row>
    <row r="18" spans="1:7" x14ac:dyDescent="0.35">
      <c r="A18">
        <v>1983</v>
      </c>
      <c r="B18">
        <f>+AVERAGE(temp1!E18:N18)</f>
        <v>8.9176600000000009E-2</v>
      </c>
      <c r="C18">
        <f t="shared" si="0"/>
        <v>-3.6653613511089742E-2</v>
      </c>
      <c r="D18">
        <f t="shared" si="1"/>
        <v>5.2522986488910267E-2</v>
      </c>
      <c r="E18">
        <f>+CORREL(temp1!E18:N18,temp1!O18:X18)</f>
        <v>-0.6300497012688121</v>
      </c>
      <c r="F18">
        <f t="shared" si="2"/>
        <v>9.0398057120351524E-2</v>
      </c>
      <c r="G18">
        <f>+STDEV(temp1!O18:X18)</f>
        <v>0.7150565352877255</v>
      </c>
    </row>
    <row r="19" spans="1:7" x14ac:dyDescent="0.35">
      <c r="A19">
        <v>1984</v>
      </c>
      <c r="B19">
        <f>+AVERAGE(temp1!E19:N19)</f>
        <v>7.5397840000000008E-2</v>
      </c>
      <c r="C19">
        <f t="shared" si="0"/>
        <v>-3.5645360466461447E-2</v>
      </c>
      <c r="D19">
        <f t="shared" si="1"/>
        <v>3.9752479533538561E-2</v>
      </c>
      <c r="E19">
        <f>+CORREL(temp1!E19:N19,temp1!O19:X19)</f>
        <v>-0.61323184540260722</v>
      </c>
      <c r="F19">
        <f t="shared" si="2"/>
        <v>9.0398057120351524E-2</v>
      </c>
      <c r="G19">
        <f>+STDEV(temp1!O19:X19)</f>
        <v>0.71445800258381065</v>
      </c>
    </row>
    <row r="20" spans="1:7" x14ac:dyDescent="0.35">
      <c r="A20">
        <v>1985</v>
      </c>
      <c r="B20">
        <f>+AVERAGE(temp1!E20:N20)</f>
        <v>7.6862340000000001E-2</v>
      </c>
      <c r="C20">
        <f t="shared" si="0"/>
        <v>-3.7834503665082619E-2</v>
      </c>
      <c r="D20">
        <f t="shared" si="1"/>
        <v>3.9027836334917382E-2</v>
      </c>
      <c r="E20">
        <f>+CORREL(temp1!E20:N20,temp1!O20:X20)</f>
        <v>-0.62257820251643503</v>
      </c>
      <c r="F20">
        <f t="shared" si="2"/>
        <v>9.0398057120351524E-2</v>
      </c>
      <c r="G20">
        <f>+STDEV(temp1!O20:X20)</f>
        <v>0.74695170653688903</v>
      </c>
    </row>
    <row r="21" spans="1:7" x14ac:dyDescent="0.35">
      <c r="A21">
        <v>1986</v>
      </c>
      <c r="B21">
        <f>+AVERAGE(temp1!E21:N21)</f>
        <v>7.0873179999999994E-2</v>
      </c>
      <c r="C21">
        <f t="shared" si="0"/>
        <v>-3.9454859545931149E-2</v>
      </c>
      <c r="D21">
        <f t="shared" si="1"/>
        <v>3.1418320454068845E-2</v>
      </c>
      <c r="E21">
        <f>+CORREL(temp1!E21:N21,temp1!O21:X21)</f>
        <v>-0.65466316632499644</v>
      </c>
      <c r="F21">
        <f t="shared" si="2"/>
        <v>9.0398057120351524E-2</v>
      </c>
      <c r="G21">
        <f>+STDEV(temp1!O21:X21)</f>
        <v>0.74076591197479624</v>
      </c>
    </row>
    <row r="22" spans="1:7" x14ac:dyDescent="0.35">
      <c r="A22">
        <v>1987</v>
      </c>
      <c r="B22">
        <f>+AVERAGE(temp1!E22:N22)</f>
        <v>5.2320579999999985E-2</v>
      </c>
      <c r="C22">
        <f t="shared" si="0"/>
        <v>-4.5157878791589626E-2</v>
      </c>
      <c r="D22">
        <f t="shared" si="1"/>
        <v>7.1627012084103589E-3</v>
      </c>
      <c r="E22">
        <f>+CORREL(temp1!E22:N22,temp1!O22:X22)</f>
        <v>-0.7167730382098173</v>
      </c>
      <c r="F22">
        <f t="shared" si="2"/>
        <v>9.0398057120351524E-2</v>
      </c>
      <c r="G22">
        <f>+STDEV(temp1!O22:X22)</f>
        <v>0.77437311554199628</v>
      </c>
    </row>
    <row r="23" spans="1:7" x14ac:dyDescent="0.35">
      <c r="A23">
        <v>1988</v>
      </c>
      <c r="B23">
        <f>+AVERAGE(temp1!E23:N23)</f>
        <v>5.5576739999999993E-2</v>
      </c>
      <c r="C23">
        <f t="shared" si="0"/>
        <v>-4.5418355192260833E-2</v>
      </c>
      <c r="D23">
        <f t="shared" si="1"/>
        <v>1.015838480773916E-2</v>
      </c>
      <c r="E23">
        <f>+CORREL(temp1!E23:N23,temp1!O23:X23)</f>
        <v>-0.71028702248156428</v>
      </c>
      <c r="F23">
        <f t="shared" si="2"/>
        <v>9.0398057120351524E-2</v>
      </c>
      <c r="G23">
        <f>+STDEV(temp1!O23:X23)</f>
        <v>0.78595180664940589</v>
      </c>
    </row>
    <row r="24" spans="1:7" x14ac:dyDescent="0.35">
      <c r="A24">
        <v>1989</v>
      </c>
      <c r="B24">
        <f>+AVERAGE(temp1!E24:N24)</f>
        <v>4.8776389999999996E-2</v>
      </c>
      <c r="C24">
        <f t="shared" si="0"/>
        <v>-4.8017172495836188E-2</v>
      </c>
      <c r="D24">
        <f t="shared" si="1"/>
        <v>7.5921750416380746E-4</v>
      </c>
      <c r="E24">
        <f>+CORREL(temp1!E24:N24,temp1!O24:X24)</f>
        <v>-0.74318136959216197</v>
      </c>
      <c r="F24">
        <f t="shared" si="2"/>
        <v>9.0398057120351524E-2</v>
      </c>
      <c r="G24">
        <f>+STDEV(temp1!O24:X24)</f>
        <v>0.79414565291587402</v>
      </c>
    </row>
    <row r="25" spans="1:7" x14ac:dyDescent="0.35">
      <c r="A25">
        <v>1990</v>
      </c>
      <c r="B25">
        <f>+AVERAGE(temp1!E25:N25)</f>
        <v>5.1658260000000011E-2</v>
      </c>
      <c r="C25">
        <f t="shared" si="0"/>
        <v>-4.0411539144732007E-2</v>
      </c>
      <c r="D25">
        <f t="shared" si="1"/>
        <v>1.1246720855268004E-2</v>
      </c>
      <c r="E25">
        <f>+CORREL(temp1!E25:N25,temp1!O25:X25)</f>
        <v>-0.65835312836566728</v>
      </c>
      <c r="F25">
        <f t="shared" si="2"/>
        <v>9.0398057120351524E-2</v>
      </c>
      <c r="G25">
        <f>+STDEV(temp1!O25:X25)</f>
        <v>0.75447504927793818</v>
      </c>
    </row>
    <row r="26" spans="1:7" x14ac:dyDescent="0.35">
      <c r="A26">
        <v>1991</v>
      </c>
      <c r="B26">
        <f>+AVERAGE(temp1!E26:N26)</f>
        <v>6.0569680000000001E-2</v>
      </c>
      <c r="C26">
        <f t="shared" si="0"/>
        <v>-4.2312809082651129E-2</v>
      </c>
      <c r="D26">
        <f t="shared" si="1"/>
        <v>1.8256870917348872E-2</v>
      </c>
      <c r="E26">
        <f>+CORREL(temp1!E26:N26,temp1!O26:X26)</f>
        <v>-0.6784916208734707</v>
      </c>
      <c r="F26">
        <f t="shared" si="2"/>
        <v>9.0398057120351524E-2</v>
      </c>
      <c r="G26">
        <f>+STDEV(temp1!O26:X26)</f>
        <v>0.76652401165389228</v>
      </c>
    </row>
    <row r="27" spans="1:7" x14ac:dyDescent="0.35">
      <c r="A27">
        <v>1992</v>
      </c>
      <c r="B27">
        <f>+AVERAGE(temp1!E27:N27)</f>
        <v>6.1967919999999996E-2</v>
      </c>
      <c r="C27">
        <f t="shared" si="0"/>
        <v>-4.7689278183797035E-2</v>
      </c>
      <c r="D27">
        <f t="shared" si="1"/>
        <v>1.4278641816202961E-2</v>
      </c>
      <c r="E27">
        <f>+CORREL(temp1!E27:N27,temp1!O27:X27)</f>
        <v>-0.76440668099781461</v>
      </c>
      <c r="F27">
        <f t="shared" si="2"/>
        <v>9.0398057120351524E-2</v>
      </c>
      <c r="G27">
        <f>+STDEV(temp1!O27:X27)</f>
        <v>0.76682218492522758</v>
      </c>
    </row>
    <row r="28" spans="1:7" x14ac:dyDescent="0.35">
      <c r="A28">
        <v>1994</v>
      </c>
      <c r="B28">
        <f>+AVERAGE(temp1!E29:N29)</f>
        <v>8.5746550000000005E-2</v>
      </c>
      <c r="C28">
        <f t="shared" si="0"/>
        <v>-4.1681828753783921E-2</v>
      </c>
      <c r="D28">
        <f t="shared" si="1"/>
        <v>4.4064721246216083E-2</v>
      </c>
      <c r="E28">
        <f>+CORREL(temp1!E29:N29,temp1!O29:X29)</f>
        <v>-0.66660803667039592</v>
      </c>
      <c r="F28">
        <f t="shared" si="2"/>
        <v>9.0398057120351524E-2</v>
      </c>
      <c r="G28">
        <f>+STDEV(temp1!O29:X29)</f>
        <v>0.76855440098842565</v>
      </c>
    </row>
    <row r="29" spans="1:7" x14ac:dyDescent="0.35">
      <c r="A29">
        <v>1996</v>
      </c>
      <c r="B29">
        <f>+AVERAGE(temp1!E31:N31)</f>
        <v>9.103211999999998E-2</v>
      </c>
      <c r="C29">
        <f t="shared" si="0"/>
        <v>-4.2226446112050356E-2</v>
      </c>
      <c r="D29">
        <f t="shared" si="1"/>
        <v>4.8805673887949624E-2</v>
      </c>
      <c r="E29">
        <f>+CORREL(temp1!E31:N31,temp1!O31:X31)</f>
        <v>-0.6569823620670393</v>
      </c>
      <c r="F29">
        <f t="shared" si="2"/>
        <v>9.0398057120351524E-2</v>
      </c>
      <c r="G29">
        <f>+STDEV(temp1!O31:X31)</f>
        <v>0.79000386385721422</v>
      </c>
    </row>
    <row r="30" spans="1:7" x14ac:dyDescent="0.35">
      <c r="A30">
        <v>1998</v>
      </c>
      <c r="B30">
        <f>+AVERAGE(temp1!E32:N32)</f>
        <v>7.0928779999999997E-2</v>
      </c>
      <c r="C30">
        <f t="shared" si="0"/>
        <v>-4.2453845635202242E-2</v>
      </c>
      <c r="D30">
        <f>+B30+C30</f>
        <v>2.8474934364797755E-2</v>
      </c>
      <c r="E30">
        <f>+CORREL(temp1!E32:N32,temp1!O32:X32)</f>
        <v>-0.61670779136291998</v>
      </c>
      <c r="F30">
        <f t="shared" si="2"/>
        <v>9.0398057120351524E-2</v>
      </c>
      <c r="G30">
        <f>+STDEV(temp1!O32:X32)</f>
        <v>0.84612786037070231</v>
      </c>
    </row>
    <row r="31" spans="1:7" x14ac:dyDescent="0.35">
      <c r="A31">
        <v>2000</v>
      </c>
      <c r="B31">
        <f>+AVERAGE(temp1!E33:N33)</f>
        <v>5.503920000000001E-2</v>
      </c>
      <c r="C31">
        <f t="shared" si="0"/>
        <v>-3.9840816906722837E-2</v>
      </c>
      <c r="D31">
        <f t="shared" ref="D31:D38" si="3">+B31+C31</f>
        <v>1.5198383093277174E-2</v>
      </c>
      <c r="E31">
        <f>+CORREL(temp1!E33:N33,temp1!O33:X33)</f>
        <v>-0.55694912840702737</v>
      </c>
      <c r="F31">
        <f t="shared" si="2"/>
        <v>9.0398057120351524E-2</v>
      </c>
      <c r="G31">
        <f>+STDEV(temp1!O33:X33)</f>
        <v>0.87924741498657322</v>
      </c>
    </row>
    <row r="32" spans="1:7" x14ac:dyDescent="0.35">
      <c r="A32">
        <v>2002</v>
      </c>
      <c r="B32">
        <f>+AVERAGE(temp1!E34:N34)</f>
        <v>7.1818780000000013E-2</v>
      </c>
      <c r="C32">
        <f t="shared" si="0"/>
        <v>-4.4390375074227204E-2</v>
      </c>
      <c r="D32">
        <f t="shared" si="3"/>
        <v>2.7428404925772809E-2</v>
      </c>
      <c r="E32">
        <f>+CORREL(temp1!E34:N34,temp1!O34:X34)</f>
        <v>-0.57883093009583342</v>
      </c>
      <c r="F32">
        <f t="shared" si="2"/>
        <v>9.0398057120351524E-2</v>
      </c>
      <c r="G32">
        <f>+STDEV(temp1!O34:X34)</f>
        <v>0.94261745775916617</v>
      </c>
    </row>
    <row r="33" spans="1:7" x14ac:dyDescent="0.35">
      <c r="A33">
        <v>2004</v>
      </c>
      <c r="B33">
        <f>+AVERAGE(temp1!E35:N35)</f>
        <v>6.7676520000000004E-2</v>
      </c>
      <c r="C33">
        <f t="shared" si="0"/>
        <v>-4.5362856910094451E-2</v>
      </c>
      <c r="D33">
        <f t="shared" si="3"/>
        <v>2.2313663089905553E-2</v>
      </c>
      <c r="E33">
        <f>+CORREL(temp1!E35:N35,temp1!O35:X35)</f>
        <v>-0.56650520923866798</v>
      </c>
      <c r="F33">
        <f t="shared" si="2"/>
        <v>9.0398057120351524E-2</v>
      </c>
      <c r="G33">
        <f>+STDEV(temp1!O35:X35)</f>
        <v>0.98422611571262353</v>
      </c>
    </row>
    <row r="34" spans="1:7" x14ac:dyDescent="0.35">
      <c r="A34">
        <v>2006</v>
      </c>
      <c r="B34">
        <f>+AVERAGE(temp1!E36:N36)</f>
        <v>4.5639799999999994E-2</v>
      </c>
      <c r="C34">
        <f t="shared" si="0"/>
        <v>-4.6143662870712865E-2</v>
      </c>
      <c r="D34">
        <f t="shared" si="3"/>
        <v>-5.0386287071287061E-4</v>
      </c>
      <c r="E34">
        <f>+CORREL(temp1!E36:N36,temp1!O36:X36)</f>
        <v>-0.59361360776678485</v>
      </c>
      <c r="F34">
        <f t="shared" si="2"/>
        <v>9.0398057120351524E-2</v>
      </c>
      <c r="G34">
        <f>+STDEV(temp1!O36:X36)</f>
        <v>0.95544702347453858</v>
      </c>
    </row>
    <row r="35" spans="1:7" x14ac:dyDescent="0.35">
      <c r="A35">
        <v>2008</v>
      </c>
      <c r="B35">
        <f>+AVERAGE(temp1!E37:N37)</f>
        <v>5.5238560000000006E-2</v>
      </c>
      <c r="C35">
        <f t="shared" si="0"/>
        <v>-3.8870771127757976E-2</v>
      </c>
      <c r="D35">
        <f t="shared" si="3"/>
        <v>1.636778887224203E-2</v>
      </c>
      <c r="E35">
        <f>+CORREL(temp1!E37:N37,temp1!O37:X37)</f>
        <v>-0.50673389064922081</v>
      </c>
      <c r="F35">
        <f t="shared" si="2"/>
        <v>9.0398057120351524E-2</v>
      </c>
      <c r="G35">
        <f>+STDEV(temp1!O37:X37)</f>
        <v>0.94284781573226939</v>
      </c>
    </row>
    <row r="36" spans="1:7" x14ac:dyDescent="0.35">
      <c r="A36">
        <v>2010</v>
      </c>
      <c r="B36">
        <f>+AVERAGE(temp1!E38:N38)</f>
        <v>0.12720456999999999</v>
      </c>
      <c r="C36">
        <f t="shared" si="0"/>
        <v>-3.8125544224930766E-2</v>
      </c>
      <c r="D36">
        <f t="shared" si="3"/>
        <v>8.9079025775069223E-2</v>
      </c>
      <c r="E36">
        <f>+CORREL(temp1!E38:N38,temp1!O38:X38)</f>
        <v>-0.50228096753801554</v>
      </c>
      <c r="F36">
        <f t="shared" si="2"/>
        <v>9.0398057120351524E-2</v>
      </c>
      <c r="G36">
        <f>+STDEV(temp1!O38:X38)</f>
        <v>0.93297009578226764</v>
      </c>
    </row>
    <row r="37" spans="1:7" x14ac:dyDescent="0.35">
      <c r="A37">
        <v>2012</v>
      </c>
      <c r="B37">
        <f>+AVERAGE(temp1!E39:N39)</f>
        <v>0.11298847000000001</v>
      </c>
      <c r="C37">
        <f t="shared" si="0"/>
        <v>-4.1172231639256943E-2</v>
      </c>
      <c r="D37">
        <f t="shared" si="3"/>
        <v>7.1816238360743065E-2</v>
      </c>
      <c r="E37">
        <f>+CORREL(temp1!E39:N39,temp1!O39:X39)</f>
        <v>-0.52477082855358415</v>
      </c>
      <c r="F37">
        <f t="shared" si="2"/>
        <v>9.0398057120351524E-2</v>
      </c>
      <c r="G37">
        <f>+STDEV(temp1!O39:X39)</f>
        <v>0.96434651751204037</v>
      </c>
    </row>
    <row r="38" spans="1:7" x14ac:dyDescent="0.35">
      <c r="A38">
        <v>2014</v>
      </c>
      <c r="B38">
        <f>+AVERAGE(temp1!E40:N40)</f>
        <v>0.10065564999999999</v>
      </c>
      <c r="C38">
        <f t="shared" si="0"/>
        <v>-4.0148887786335213E-2</v>
      </c>
      <c r="D38">
        <f t="shared" si="3"/>
        <v>6.0506762213664772E-2</v>
      </c>
      <c r="E38">
        <f>+CORREL(temp1!E40:N40,temp1!O40:X40)</f>
        <v>-0.52486817485894799</v>
      </c>
      <c r="F38">
        <f t="shared" si="2"/>
        <v>9.0398057120351524E-2</v>
      </c>
      <c r="G38">
        <f>+STDEV(temp1!O40:X40)</f>
        <v>0.94020308657753049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5F3D-49E5-46D0-87E8-07CB6726E865}">
  <sheetPr codeName="Sheet5"/>
  <dimension ref="A1:G38"/>
  <sheetViews>
    <sheetView topLeftCell="A16" zoomScale="110" zoomScaleNormal="110" workbookViewId="0">
      <selection activeCell="F10" sqref="F10"/>
    </sheetView>
  </sheetViews>
  <sheetFormatPr defaultRowHeight="14.5" x14ac:dyDescent="0.35"/>
  <sheetData>
    <row r="1" spans="1:7" x14ac:dyDescent="0.35">
      <c r="B1" t="s">
        <v>25</v>
      </c>
      <c r="C1" t="s">
        <v>26</v>
      </c>
      <c r="D1" t="s">
        <v>27</v>
      </c>
      <c r="E1" t="s">
        <v>29</v>
      </c>
      <c r="F1" t="s">
        <v>28</v>
      </c>
      <c r="G1" t="s">
        <v>30</v>
      </c>
    </row>
    <row r="2" spans="1:7" x14ac:dyDescent="0.35">
      <c r="A2">
        <v>1967</v>
      </c>
      <c r="B2">
        <f>+AVERAGE(temp1!E2:N2)</f>
        <v>8.592371E-2</v>
      </c>
      <c r="C2">
        <f>+G2*F2*E2*9/10</f>
        <v>-3.6066171610101533E-2</v>
      </c>
      <c r="D2">
        <f>+B2+C2</f>
        <v>4.9857538389898468E-2</v>
      </c>
      <c r="E2">
        <f>+CORREL(temp1!E2:N2,temp1!O2:X2)</f>
        <v>-0.71856456022999537</v>
      </c>
      <c r="F2">
        <f>STDEV(temp1!E2:N2)</f>
        <v>9.0398057120351524E-2</v>
      </c>
      <c r="G2">
        <f>+STDEV(temp1!O2:X2)</f>
        <v>0.61692539095669385</v>
      </c>
    </row>
    <row r="3" spans="1:7" x14ac:dyDescent="0.35">
      <c r="A3">
        <v>1968</v>
      </c>
      <c r="B3">
        <f>+AVERAGE(temp1!E3:N3)</f>
        <v>8.2315090000000007E-2</v>
      </c>
      <c r="C3">
        <f t="shared" ref="C3:C38" si="0">+G3*F3*E3*9/10</f>
        <v>-3.4431548348023831E-2</v>
      </c>
      <c r="D3">
        <f t="shared" ref="D3:D29" si="1">+B3+C3</f>
        <v>4.7883541651976176E-2</v>
      </c>
      <c r="E3">
        <f>+CORREL(temp1!E3:N3,temp1!O3:X3)</f>
        <v>-0.76022035111617281</v>
      </c>
      <c r="F3">
        <f>STDEV(temp1!E3:N3)</f>
        <v>8.1572149584734716E-2</v>
      </c>
      <c r="G3">
        <f>+G2</f>
        <v>0.61692539095669385</v>
      </c>
    </row>
    <row r="4" spans="1:7" x14ac:dyDescent="0.35">
      <c r="A4">
        <v>1969</v>
      </c>
      <c r="B4">
        <f>+AVERAGE(temp1!E4:N4)</f>
        <v>7.9322389999999993E-2</v>
      </c>
      <c r="C4">
        <f t="shared" si="0"/>
        <v>-2.7564755707110439E-2</v>
      </c>
      <c r="D4">
        <f t="shared" si="1"/>
        <v>5.1757634292889557E-2</v>
      </c>
      <c r="E4">
        <f>+CORREL(temp1!E4:N4,temp1!O4:X4)</f>
        <v>-0.83156269749100731</v>
      </c>
      <c r="F4">
        <f>STDEV(temp1!E4:N4)</f>
        <v>5.9701328328465406E-2</v>
      </c>
      <c r="G4">
        <f t="shared" ref="G4:G38" si="2">+G3</f>
        <v>0.61692539095669385</v>
      </c>
    </row>
    <row r="5" spans="1:7" x14ac:dyDescent="0.35">
      <c r="A5">
        <v>1970</v>
      </c>
      <c r="B5">
        <f>+AVERAGE(temp1!E5:N5)</f>
        <v>7.7994309999999983E-2</v>
      </c>
      <c r="C5">
        <f t="shared" si="0"/>
        <v>-3.0439292899856134E-2</v>
      </c>
      <c r="D5">
        <f t="shared" si="1"/>
        <v>4.755501710014385E-2</v>
      </c>
      <c r="E5">
        <f>+CORREL(temp1!E5:N5,temp1!O5:X5)</f>
        <v>-0.70942836886649319</v>
      </c>
      <c r="F5">
        <f>STDEV(temp1!E5:N5)</f>
        <v>7.7277106793717812E-2</v>
      </c>
      <c r="G5">
        <f t="shared" si="2"/>
        <v>0.61692539095669385</v>
      </c>
    </row>
    <row r="6" spans="1:7" x14ac:dyDescent="0.35">
      <c r="A6">
        <v>1971</v>
      </c>
      <c r="B6">
        <f>+AVERAGE(temp1!E6:N6)</f>
        <v>6.1639429999999995E-2</v>
      </c>
      <c r="C6">
        <f t="shared" si="0"/>
        <v>-2.9102694817975616E-2</v>
      </c>
      <c r="D6">
        <f t="shared" si="1"/>
        <v>3.2536735182024379E-2</v>
      </c>
      <c r="E6">
        <f>+CORREL(temp1!E6:N6,temp1!O6:X6)</f>
        <v>-0.75563433322223539</v>
      </c>
      <c r="F6">
        <f>STDEV(temp1!E6:N6)</f>
        <v>6.936595475593435E-2</v>
      </c>
      <c r="G6">
        <f t="shared" si="2"/>
        <v>0.61692539095669385</v>
      </c>
    </row>
    <row r="7" spans="1:7" x14ac:dyDescent="0.35">
      <c r="A7">
        <v>1972</v>
      </c>
      <c r="B7">
        <f>+AVERAGE(temp1!E7:N7)</f>
        <v>5.422102999999999E-2</v>
      </c>
      <c r="C7">
        <f t="shared" si="0"/>
        <v>-2.4840747061252121E-2</v>
      </c>
      <c r="D7">
        <f t="shared" si="1"/>
        <v>2.9380282938747868E-2</v>
      </c>
      <c r="E7">
        <f>+CORREL(temp1!E7:N7,temp1!O7:X7)</f>
        <v>-0.79527297981299816</v>
      </c>
      <c r="F7">
        <f>STDEV(temp1!E7:N7)</f>
        <v>5.625657281460146E-2</v>
      </c>
      <c r="G7">
        <f t="shared" si="2"/>
        <v>0.61692539095669385</v>
      </c>
    </row>
    <row r="8" spans="1:7" x14ac:dyDescent="0.35">
      <c r="A8">
        <v>1973</v>
      </c>
      <c r="B8">
        <f>+AVERAGE(temp1!E8:N8)</f>
        <v>4.8390890000000006E-2</v>
      </c>
      <c r="C8">
        <f t="shared" si="0"/>
        <v>-2.416215459398776E-2</v>
      </c>
      <c r="D8">
        <f t="shared" si="1"/>
        <v>2.4228735406012246E-2</v>
      </c>
      <c r="E8">
        <f>+CORREL(temp1!E8:N8,temp1!O8:X8)</f>
        <v>-0.79374179777900178</v>
      </c>
      <c r="F8">
        <f>STDEV(temp1!E8:N8)</f>
        <v>5.4825329919044825E-2</v>
      </c>
      <c r="G8">
        <f t="shared" si="2"/>
        <v>0.61692539095669385</v>
      </c>
    </row>
    <row r="9" spans="1:7" x14ac:dyDescent="0.35">
      <c r="A9">
        <v>1974</v>
      </c>
      <c r="B9">
        <f>+AVERAGE(temp1!E9:N9)</f>
        <v>7.0586159999999995E-2</v>
      </c>
      <c r="C9">
        <f t="shared" si="0"/>
        <v>-3.2325392886854563E-2</v>
      </c>
      <c r="D9">
        <f t="shared" si="1"/>
        <v>3.8260767113145432E-2</v>
      </c>
      <c r="E9">
        <f>+CORREL(temp1!E9:N9,temp1!O9:X9)</f>
        <v>-0.79147208773039934</v>
      </c>
      <c r="F9">
        <f>STDEV(temp1!E9:N9)</f>
        <v>7.3558532106588428E-2</v>
      </c>
      <c r="G9">
        <f t="shared" si="2"/>
        <v>0.61692539095669385</v>
      </c>
    </row>
    <row r="10" spans="1:7" x14ac:dyDescent="0.35">
      <c r="A10">
        <v>1975</v>
      </c>
      <c r="B10">
        <f>+AVERAGE(temp1!E10:N10)</f>
        <v>9.1929469999999985E-2</v>
      </c>
      <c r="C10">
        <f t="shared" si="0"/>
        <v>-4.2568967493862957E-2</v>
      </c>
      <c r="D10">
        <f t="shared" si="1"/>
        <v>4.9360502506137029E-2</v>
      </c>
      <c r="E10">
        <f>+CORREL(temp1!E10:N10,temp1!O10:X10)</f>
        <v>-0.75074725664917386</v>
      </c>
      <c r="F10">
        <f>STDEV(temp1!E10:N10)</f>
        <v>0.10212315141584964</v>
      </c>
      <c r="G10">
        <f t="shared" si="2"/>
        <v>0.61692539095669385</v>
      </c>
    </row>
    <row r="11" spans="1:7" x14ac:dyDescent="0.35">
      <c r="A11">
        <v>1976</v>
      </c>
      <c r="B11">
        <f>+AVERAGE(temp1!E11:N11)</f>
        <v>7.4969299999999989E-2</v>
      </c>
      <c r="C11">
        <f t="shared" si="0"/>
        <v>-4.1538675626605424E-2</v>
      </c>
      <c r="D11">
        <f t="shared" si="1"/>
        <v>3.3430624373394564E-2</v>
      </c>
      <c r="E11">
        <f>+CORREL(temp1!E11:N11,temp1!O11:X11)</f>
        <v>-0.69352015237225129</v>
      </c>
      <c r="F11">
        <f>STDEV(temp1!E11:N11)</f>
        <v>0.10787440320345798</v>
      </c>
      <c r="G11">
        <f t="shared" si="2"/>
        <v>0.61692539095669385</v>
      </c>
    </row>
    <row r="12" spans="1:7" x14ac:dyDescent="0.35">
      <c r="A12">
        <v>1977</v>
      </c>
      <c r="B12">
        <f>+AVERAGE(temp1!E12:N12)</f>
        <v>5.6953930000000007E-2</v>
      </c>
      <c r="C12">
        <f t="shared" si="0"/>
        <v>-3.4179316594140773E-2</v>
      </c>
      <c r="D12">
        <f t="shared" si="1"/>
        <v>2.2774613405859234E-2</v>
      </c>
      <c r="E12">
        <f>+CORREL(temp1!E12:N12,temp1!O12:X12)</f>
        <v>-0.74614096654161388</v>
      </c>
      <c r="F12">
        <f>STDEV(temp1!E12:N12)</f>
        <v>8.2502542984929317E-2</v>
      </c>
      <c r="G12">
        <f t="shared" si="2"/>
        <v>0.61692539095669385</v>
      </c>
    </row>
    <row r="13" spans="1:7" x14ac:dyDescent="0.35">
      <c r="A13">
        <v>1978</v>
      </c>
      <c r="B13">
        <f>+AVERAGE(temp1!E13:N13)</f>
        <v>3.9314719999999991E-2</v>
      </c>
      <c r="C13">
        <f t="shared" si="0"/>
        <v>-2.9029192968724839E-2</v>
      </c>
      <c r="D13">
        <f t="shared" si="1"/>
        <v>1.0285527031275152E-2</v>
      </c>
      <c r="E13">
        <f>+CORREL(temp1!E13:N13,temp1!O13:X13)</f>
        <v>-0.64134886446326378</v>
      </c>
      <c r="F13">
        <f>STDEV(temp1!E13:N13)</f>
        <v>8.1520245288296336E-2</v>
      </c>
      <c r="G13">
        <f t="shared" si="2"/>
        <v>0.61692539095669385</v>
      </c>
    </row>
    <row r="14" spans="1:7" x14ac:dyDescent="0.35">
      <c r="A14">
        <v>1979</v>
      </c>
      <c r="B14">
        <f>+AVERAGE(temp1!E14:N14)</f>
        <v>3.8302740000000009E-2</v>
      </c>
      <c r="C14">
        <f t="shared" si="0"/>
        <v>-2.6859935582633582E-2</v>
      </c>
      <c r="D14">
        <f t="shared" si="1"/>
        <v>1.1442804417366427E-2</v>
      </c>
      <c r="E14">
        <f>+CORREL(temp1!E14:N14,temp1!O14:X14)</f>
        <v>-0.65795552806223689</v>
      </c>
      <c r="F14">
        <f>STDEV(temp1!E14:N14)</f>
        <v>7.3524701870069931E-2</v>
      </c>
      <c r="G14">
        <f t="shared" si="2"/>
        <v>0.61692539095669385</v>
      </c>
    </row>
    <row r="15" spans="1:7" x14ac:dyDescent="0.35">
      <c r="A15">
        <v>1980</v>
      </c>
      <c r="B15">
        <f>+AVERAGE(temp1!E15:N15)</f>
        <v>6.2118119999999999E-2</v>
      </c>
      <c r="C15">
        <f t="shared" si="0"/>
        <v>-3.0016750186594731E-2</v>
      </c>
      <c r="D15">
        <f t="shared" si="1"/>
        <v>3.2101369813405264E-2</v>
      </c>
      <c r="E15">
        <f>+CORREL(temp1!E15:N15,temp1!O15:X15)</f>
        <v>-0.62818610321464596</v>
      </c>
      <c r="F15">
        <f>STDEV(temp1!E15:N15)</f>
        <v>8.6059772115854971E-2</v>
      </c>
      <c r="G15">
        <f t="shared" si="2"/>
        <v>0.61692539095669385</v>
      </c>
    </row>
    <row r="16" spans="1:7" x14ac:dyDescent="0.35">
      <c r="A16">
        <v>1981</v>
      </c>
      <c r="B16">
        <f>+AVERAGE(temp1!E16:N16)</f>
        <v>7.7901680000000001E-2</v>
      </c>
      <c r="C16">
        <f t="shared" si="0"/>
        <v>-3.5899841616080279E-2</v>
      </c>
      <c r="D16">
        <f t="shared" si="1"/>
        <v>4.2001838383919722E-2</v>
      </c>
      <c r="E16">
        <f>+CORREL(temp1!E16:N16,temp1!O16:X16)</f>
        <v>-0.61220861543038041</v>
      </c>
      <c r="F16">
        <f>STDEV(temp1!E16:N16)</f>
        <v>0.10561313665372001</v>
      </c>
      <c r="G16">
        <f t="shared" si="2"/>
        <v>0.61692539095669385</v>
      </c>
    </row>
    <row r="17" spans="1:7" x14ac:dyDescent="0.35">
      <c r="A17">
        <v>1982</v>
      </c>
      <c r="B17">
        <f>+AVERAGE(temp1!E17:N17)</f>
        <v>9.1547860000000009E-2</v>
      </c>
      <c r="C17">
        <f t="shared" si="0"/>
        <v>-4.2122254826155565E-2</v>
      </c>
      <c r="D17">
        <f t="shared" si="1"/>
        <v>4.9425605173844443E-2</v>
      </c>
      <c r="E17">
        <f>+CORREL(temp1!E17:N17,temp1!O17:X17)</f>
        <v>-0.62104568128828264</v>
      </c>
      <c r="F17">
        <f>STDEV(temp1!E17:N17)</f>
        <v>0.12215546764648545</v>
      </c>
      <c r="G17">
        <f t="shared" si="2"/>
        <v>0.61692539095669385</v>
      </c>
    </row>
    <row r="18" spans="1:7" x14ac:dyDescent="0.35">
      <c r="A18">
        <v>1983</v>
      </c>
      <c r="B18">
        <f>+AVERAGE(temp1!E18:N18)</f>
        <v>8.9176600000000009E-2</v>
      </c>
      <c r="C18">
        <f t="shared" si="0"/>
        <v>-3.6632893581816074E-2</v>
      </c>
      <c r="D18">
        <f t="shared" si="1"/>
        <v>5.2543706418183934E-2</v>
      </c>
      <c r="E18">
        <f>+CORREL(temp1!E18:N18,temp1!O18:X18)</f>
        <v>-0.6300497012688121</v>
      </c>
      <c r="F18">
        <f>STDEV(temp1!E18:N18)</f>
        <v>0.10471798091919711</v>
      </c>
      <c r="G18">
        <f t="shared" si="2"/>
        <v>0.61692539095669385</v>
      </c>
    </row>
    <row r="19" spans="1:7" x14ac:dyDescent="0.35">
      <c r="A19">
        <v>1984</v>
      </c>
      <c r="B19">
        <f>+AVERAGE(temp1!E19:N19)</f>
        <v>7.5397840000000008E-2</v>
      </c>
      <c r="C19">
        <f t="shared" si="0"/>
        <v>-3.5348314035461216E-2</v>
      </c>
      <c r="D19">
        <f t="shared" si="1"/>
        <v>4.0049525964538792E-2</v>
      </c>
      <c r="E19">
        <f>+CORREL(temp1!E19:N19,temp1!O19:X19)</f>
        <v>-0.61323184540260722</v>
      </c>
      <c r="F19">
        <f>STDEV(temp1!E19:N19)</f>
        <v>0.10381708974165625</v>
      </c>
      <c r="G19">
        <f t="shared" si="2"/>
        <v>0.61692539095669385</v>
      </c>
    </row>
    <row r="20" spans="1:7" x14ac:dyDescent="0.35">
      <c r="A20">
        <v>1985</v>
      </c>
      <c r="B20">
        <f>+AVERAGE(temp1!E20:N20)</f>
        <v>7.6862340000000001E-2</v>
      </c>
      <c r="C20">
        <f t="shared" si="0"/>
        <v>-4.0336006051643107E-2</v>
      </c>
      <c r="D20">
        <f t="shared" si="1"/>
        <v>3.6526333948356894E-2</v>
      </c>
      <c r="E20">
        <f>+CORREL(temp1!E20:N20,temp1!O20:X20)</f>
        <v>-0.62257820251643503</v>
      </c>
      <c r="F20">
        <f>STDEV(temp1!E20:N20)</f>
        <v>0.11668736365030372</v>
      </c>
      <c r="G20">
        <f t="shared" si="2"/>
        <v>0.61692539095669385</v>
      </c>
    </row>
    <row r="21" spans="1:7" x14ac:dyDescent="0.35">
      <c r="A21">
        <v>1986</v>
      </c>
      <c r="B21">
        <f>+AVERAGE(temp1!E21:N21)</f>
        <v>7.0873179999999994E-2</v>
      </c>
      <c r="C21">
        <f t="shared" si="0"/>
        <v>-4.0321694689795892E-2</v>
      </c>
      <c r="D21">
        <f t="shared" si="1"/>
        <v>3.0551485310204102E-2</v>
      </c>
      <c r="E21">
        <f>+CORREL(temp1!E21:N21,temp1!O21:X21)</f>
        <v>-0.65466316632499644</v>
      </c>
      <c r="F21">
        <f>STDEV(temp1!E21:N21)</f>
        <v>0.11092915781720836</v>
      </c>
      <c r="G21">
        <f t="shared" si="2"/>
        <v>0.61692539095669385</v>
      </c>
    </row>
    <row r="22" spans="1:7" x14ac:dyDescent="0.35">
      <c r="A22">
        <v>1987</v>
      </c>
      <c r="B22">
        <f>+AVERAGE(temp1!E22:N22)</f>
        <v>5.2320579999999985E-2</v>
      </c>
      <c r="C22">
        <f t="shared" si="0"/>
        <v>-3.4876653466946898E-2</v>
      </c>
      <c r="D22">
        <f t="shared" si="1"/>
        <v>1.7443926533053086E-2</v>
      </c>
      <c r="E22">
        <f>+CORREL(temp1!E22:N22,temp1!O22:X22)</f>
        <v>-0.7167730382098173</v>
      </c>
      <c r="F22">
        <f>STDEV(temp1!E22:N22)</f>
        <v>8.763508072810669E-2</v>
      </c>
      <c r="G22">
        <f t="shared" si="2"/>
        <v>0.61692539095669385</v>
      </c>
    </row>
    <row r="23" spans="1:7" x14ac:dyDescent="0.35">
      <c r="A23">
        <v>1988</v>
      </c>
      <c r="B23">
        <f>+AVERAGE(temp1!E23:N23)</f>
        <v>5.5576739999999993E-2</v>
      </c>
      <c r="C23">
        <f t="shared" si="0"/>
        <v>-3.6945351463321639E-2</v>
      </c>
      <c r="D23">
        <f t="shared" si="1"/>
        <v>1.8631388536678353E-2</v>
      </c>
      <c r="E23">
        <f>+CORREL(temp1!E23:N23,temp1!O23:X23)</f>
        <v>-0.71028702248156428</v>
      </c>
      <c r="F23">
        <f>STDEV(temp1!E23:N23)</f>
        <v>9.3680838252087492E-2</v>
      </c>
      <c r="G23">
        <f t="shared" si="2"/>
        <v>0.61692539095669385</v>
      </c>
    </row>
    <row r="24" spans="1:7" x14ac:dyDescent="0.35">
      <c r="A24">
        <v>1989</v>
      </c>
      <c r="B24">
        <f>+AVERAGE(temp1!E24:N24)</f>
        <v>4.8776389999999996E-2</v>
      </c>
      <c r="C24">
        <f t="shared" si="0"/>
        <v>-2.77080796799631E-2</v>
      </c>
      <c r="D24">
        <f t="shared" si="1"/>
        <v>2.1068310320036896E-2</v>
      </c>
      <c r="E24">
        <f>+CORREL(temp1!E24:N24,temp1!O24:X24)</f>
        <v>-0.74318136959216197</v>
      </c>
      <c r="F24">
        <f>STDEV(temp1!E24:N24)</f>
        <v>6.7148522234942401E-2</v>
      </c>
      <c r="G24">
        <f t="shared" si="2"/>
        <v>0.61692539095669385</v>
      </c>
    </row>
    <row r="25" spans="1:7" x14ac:dyDescent="0.35">
      <c r="A25">
        <v>1990</v>
      </c>
      <c r="B25">
        <f>+AVERAGE(temp1!E25:N25)</f>
        <v>5.1658260000000011E-2</v>
      </c>
      <c r="C25">
        <f t="shared" si="0"/>
        <v>-2.5276178093442535E-2</v>
      </c>
      <c r="D25">
        <f t="shared" si="1"/>
        <v>2.6382081906557477E-2</v>
      </c>
      <c r="E25">
        <f>+CORREL(temp1!E25:N25,temp1!O25:X25)</f>
        <v>-0.65835312836566728</v>
      </c>
      <c r="F25">
        <f>STDEV(temp1!E25:N25)</f>
        <v>6.9147637835563283E-2</v>
      </c>
      <c r="G25">
        <f t="shared" si="2"/>
        <v>0.61692539095669385</v>
      </c>
    </row>
    <row r="26" spans="1:7" x14ac:dyDescent="0.35">
      <c r="A26">
        <v>1991</v>
      </c>
      <c r="B26">
        <f>+AVERAGE(temp1!E26:N26)</f>
        <v>6.0569680000000001E-2</v>
      </c>
      <c r="C26">
        <f t="shared" si="0"/>
        <v>-2.7559886240397086E-2</v>
      </c>
      <c r="D26">
        <f t="shared" si="1"/>
        <v>3.3009793759602918E-2</v>
      </c>
      <c r="E26">
        <f>+CORREL(temp1!E26:N26,temp1!O26:X26)</f>
        <v>-0.6784916208734707</v>
      </c>
      <c r="F26">
        <f>STDEV(temp1!E26:N26)</f>
        <v>7.3157318332614935E-2</v>
      </c>
      <c r="G26">
        <f t="shared" si="2"/>
        <v>0.61692539095669385</v>
      </c>
    </row>
    <row r="27" spans="1:7" x14ac:dyDescent="0.35">
      <c r="A27">
        <v>1992</v>
      </c>
      <c r="B27">
        <f>+AVERAGE(temp1!E27:N27)</f>
        <v>6.1967919999999996E-2</v>
      </c>
      <c r="C27">
        <f t="shared" si="0"/>
        <v>-2.9985331566959574E-2</v>
      </c>
      <c r="D27">
        <f t="shared" si="1"/>
        <v>3.1982588433040422E-2</v>
      </c>
      <c r="E27">
        <f>+CORREL(temp1!E27:N27,temp1!O27:X27)</f>
        <v>-0.76440668099781461</v>
      </c>
      <c r="F27">
        <f>STDEV(temp1!E27:N27)</f>
        <v>7.064952184093598E-2</v>
      </c>
      <c r="G27">
        <f t="shared" si="2"/>
        <v>0.61692539095669385</v>
      </c>
    </row>
    <row r="28" spans="1:7" x14ac:dyDescent="0.35">
      <c r="A28">
        <v>1994</v>
      </c>
      <c r="B28">
        <f>+AVERAGE(temp1!E29:N29)</f>
        <v>8.5746550000000005E-2</v>
      </c>
      <c r="C28">
        <f t="shared" si="0"/>
        <v>-3.220083562872731E-2</v>
      </c>
      <c r="D28">
        <f t="shared" si="1"/>
        <v>5.3545714371272694E-2</v>
      </c>
      <c r="E28">
        <f>+CORREL(temp1!E29:N29,temp1!O29:X29)</f>
        <v>-0.66660803667039592</v>
      </c>
      <c r="F28">
        <f>STDEV(temp1!E29:N29)</f>
        <v>8.7000438659663573E-2</v>
      </c>
      <c r="G28">
        <f t="shared" si="2"/>
        <v>0.61692539095669385</v>
      </c>
    </row>
    <row r="29" spans="1:7" x14ac:dyDescent="0.35">
      <c r="A29">
        <v>1996</v>
      </c>
      <c r="B29">
        <f>+AVERAGE(temp1!E31:N31)</f>
        <v>9.103211999999998E-2</v>
      </c>
      <c r="C29">
        <f t="shared" si="0"/>
        <v>-3.6107356408835292E-2</v>
      </c>
      <c r="D29">
        <f t="shared" si="1"/>
        <v>5.4924763591164688E-2</v>
      </c>
      <c r="E29">
        <f>+CORREL(temp1!E31:N31,temp1!O31:X31)</f>
        <v>-0.6569823620670393</v>
      </c>
      <c r="F29">
        <f>STDEV(temp1!E31:N31)</f>
        <v>9.8984416689135712E-2</v>
      </c>
      <c r="G29">
        <f t="shared" si="2"/>
        <v>0.61692539095669385</v>
      </c>
    </row>
    <row r="30" spans="1:7" x14ac:dyDescent="0.35">
      <c r="A30">
        <v>1998</v>
      </c>
      <c r="B30">
        <f>+AVERAGE(temp1!E32:N32)</f>
        <v>7.0928779999999997E-2</v>
      </c>
      <c r="C30">
        <f t="shared" si="0"/>
        <v>-3.7556076758054571E-2</v>
      </c>
      <c r="D30">
        <f>+B30+C30</f>
        <v>3.3372703241945426E-2</v>
      </c>
      <c r="E30">
        <f>+CORREL(temp1!E32:N32,temp1!O32:X32)</f>
        <v>-0.61670779136291998</v>
      </c>
      <c r="F30">
        <f>STDEV(temp1!E32:N32)</f>
        <v>0.10967954202059946</v>
      </c>
      <c r="G30">
        <f t="shared" si="2"/>
        <v>0.61692539095669385</v>
      </c>
    </row>
    <row r="31" spans="1:7" x14ac:dyDescent="0.35">
      <c r="A31">
        <v>2000</v>
      </c>
      <c r="B31">
        <f>+AVERAGE(temp1!E33:N33)</f>
        <v>5.503920000000001E-2</v>
      </c>
      <c r="C31">
        <f t="shared" si="0"/>
        <v>-2.6352146309404707E-2</v>
      </c>
      <c r="D31">
        <f t="shared" ref="D31:D38" si="3">+B31+C31</f>
        <v>2.8687053690595304E-2</v>
      </c>
      <c r="E31">
        <f>+CORREL(temp1!E33:N33,temp1!O33:X33)</f>
        <v>-0.55694912840702737</v>
      </c>
      <c r="F31">
        <f>STDEV(temp1!E33:N33)</f>
        <v>8.5216817298491301E-2</v>
      </c>
      <c r="G31">
        <f t="shared" si="2"/>
        <v>0.61692539095669385</v>
      </c>
    </row>
    <row r="32" spans="1:7" x14ac:dyDescent="0.35">
      <c r="A32">
        <v>2002</v>
      </c>
      <c r="B32">
        <f>+AVERAGE(temp1!E34:N34)</f>
        <v>7.1818780000000013E-2</v>
      </c>
      <c r="C32">
        <f t="shared" si="0"/>
        <v>-3.5861254541771866E-2</v>
      </c>
      <c r="D32">
        <f t="shared" si="3"/>
        <v>3.5957525458228147E-2</v>
      </c>
      <c r="E32">
        <f>+CORREL(temp1!E34:N34,temp1!O34:X34)</f>
        <v>-0.57883093009583342</v>
      </c>
      <c r="F32">
        <f>STDEV(temp1!E34:N34)</f>
        <v>0.11158314406079842</v>
      </c>
      <c r="G32">
        <f t="shared" si="2"/>
        <v>0.61692539095669385</v>
      </c>
    </row>
    <row r="33" spans="1:7" x14ac:dyDescent="0.35">
      <c r="A33">
        <v>2004</v>
      </c>
      <c r="B33">
        <f>+AVERAGE(temp1!E35:N35)</f>
        <v>6.7676520000000004E-2</v>
      </c>
      <c r="C33">
        <f t="shared" si="0"/>
        <v>-3.7350959033659016E-2</v>
      </c>
      <c r="D33">
        <f t="shared" si="3"/>
        <v>3.0325560966340988E-2</v>
      </c>
      <c r="E33">
        <f>+CORREL(temp1!E35:N35,temp1!O35:X35)</f>
        <v>-0.56650520923866798</v>
      </c>
      <c r="F33">
        <f>STDEV(temp1!E35:N35)</f>
        <v>0.11874701331729287</v>
      </c>
      <c r="G33">
        <f t="shared" si="2"/>
        <v>0.61692539095669385</v>
      </c>
    </row>
    <row r="34" spans="1:7" x14ac:dyDescent="0.35">
      <c r="A34">
        <v>2006</v>
      </c>
      <c r="B34">
        <f>+AVERAGE(temp1!E36:N36)</f>
        <v>4.5639799999999994E-2</v>
      </c>
      <c r="C34">
        <f t="shared" si="0"/>
        <v>-3.4787066134362825E-2</v>
      </c>
      <c r="D34">
        <f t="shared" si="3"/>
        <v>1.0852733865637169E-2</v>
      </c>
      <c r="E34">
        <f>+CORREL(temp1!E36:N36,temp1!O36:X36)</f>
        <v>-0.59361360776678485</v>
      </c>
      <c r="F34">
        <f>STDEV(temp1!E36:N36)</f>
        <v>0.10554527612824112</v>
      </c>
      <c r="G34">
        <f t="shared" si="2"/>
        <v>0.61692539095669385</v>
      </c>
    </row>
    <row r="35" spans="1:7" x14ac:dyDescent="0.35">
      <c r="A35">
        <v>2008</v>
      </c>
      <c r="B35">
        <f>+AVERAGE(temp1!E37:N37)</f>
        <v>5.5238560000000006E-2</v>
      </c>
      <c r="C35">
        <f t="shared" si="0"/>
        <v>-3.5662082914342939E-2</v>
      </c>
      <c r="D35">
        <f t="shared" si="3"/>
        <v>1.9576477085657067E-2</v>
      </c>
      <c r="E35">
        <f>+CORREL(temp1!E37:N37,temp1!O37:X37)</f>
        <v>-0.50673389064922081</v>
      </c>
      <c r="F35">
        <f>STDEV(temp1!E37:N37)</f>
        <v>0.12675105997183964</v>
      </c>
      <c r="G35">
        <f t="shared" si="2"/>
        <v>0.61692539095669385</v>
      </c>
    </row>
    <row r="36" spans="1:7" x14ac:dyDescent="0.35">
      <c r="A36">
        <v>2010</v>
      </c>
      <c r="B36">
        <f>+AVERAGE(temp1!E38:N38)</f>
        <v>0.12720456999999999</v>
      </c>
      <c r="C36">
        <f t="shared" si="0"/>
        <v>-6.6883259250275801E-2</v>
      </c>
      <c r="D36">
        <f t="shared" si="3"/>
        <v>6.0321310749724188E-2</v>
      </c>
      <c r="E36">
        <f>+CORREL(temp1!E38:N38,temp1!O38:X38)</f>
        <v>-0.50228096753801554</v>
      </c>
      <c r="F36">
        <f>STDEV(temp1!E38:N38)</f>
        <v>0.23982560665871383</v>
      </c>
      <c r="G36">
        <f t="shared" si="2"/>
        <v>0.61692539095669385</v>
      </c>
    </row>
    <row r="37" spans="1:7" x14ac:dyDescent="0.35">
      <c r="A37">
        <v>2012</v>
      </c>
      <c r="B37">
        <f>+AVERAGE(temp1!E39:N39)</f>
        <v>0.11298847000000001</v>
      </c>
      <c r="C37">
        <f t="shared" si="0"/>
        <v>-5.7596755197030981E-2</v>
      </c>
      <c r="D37">
        <f t="shared" si="3"/>
        <v>5.5391714802969026E-2</v>
      </c>
      <c r="E37">
        <f>+CORREL(temp1!E39:N39,temp1!O39:X39)</f>
        <v>-0.52477082855358415</v>
      </c>
      <c r="F37">
        <f>STDEV(temp1!E39:N39)</f>
        <v>0.19767565110821789</v>
      </c>
      <c r="G37">
        <f t="shared" si="2"/>
        <v>0.61692539095669385</v>
      </c>
    </row>
    <row r="38" spans="1:7" x14ac:dyDescent="0.35">
      <c r="A38">
        <v>2014</v>
      </c>
      <c r="B38">
        <f>+AVERAGE(temp1!E40:N40)</f>
        <v>0.10065564999999999</v>
      </c>
      <c r="C38">
        <f t="shared" si="0"/>
        <v>-4.4895353146399537E-2</v>
      </c>
      <c r="D38">
        <f t="shared" si="3"/>
        <v>5.5760296853600448E-2</v>
      </c>
      <c r="E38">
        <f>+CORREL(temp1!E40:N40,temp1!O40:X40)</f>
        <v>-0.52486817485894799</v>
      </c>
      <c r="F38">
        <f>STDEV(temp1!E40:N40)</f>
        <v>0.15405507059278981</v>
      </c>
      <c r="G38">
        <f t="shared" si="2"/>
        <v>0.61692539095669385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3C6A-EEB5-4FD1-BB21-313556A2AFC0}">
  <dimension ref="A1:I38"/>
  <sheetViews>
    <sheetView tabSelected="1" topLeftCell="G1" workbookViewId="0">
      <selection activeCell="S12" sqref="S12"/>
    </sheetView>
  </sheetViews>
  <sheetFormatPr defaultRowHeight="14.5" x14ac:dyDescent="0.35"/>
  <sheetData>
    <row r="1" spans="1:9" x14ac:dyDescent="0.35">
      <c r="B1" t="s">
        <v>32</v>
      </c>
      <c r="C1" t="s">
        <v>31</v>
      </c>
      <c r="D1" t="s">
        <v>33</v>
      </c>
      <c r="E1" t="s">
        <v>34</v>
      </c>
      <c r="F1" t="s">
        <v>35</v>
      </c>
      <c r="G1" t="s">
        <v>31</v>
      </c>
      <c r="H1" t="s">
        <v>33</v>
      </c>
      <c r="I1" t="s">
        <v>34</v>
      </c>
    </row>
    <row r="2" spans="1:9" x14ac:dyDescent="0.35">
      <c r="A2">
        <f>+replication!A2</f>
        <v>1967</v>
      </c>
      <c r="B2">
        <f>+replication!D2</f>
        <v>4.9857538389898488E-2</v>
      </c>
      <c r="C2">
        <f>+corr_const!D2</f>
        <v>4.9857538389898468E-2</v>
      </c>
      <c r="D2">
        <f>+std_g_const!D2</f>
        <v>4.9857538389898468E-2</v>
      </c>
      <c r="E2">
        <f>+std_s_const!D2</f>
        <v>4.9857538389898468E-2</v>
      </c>
      <c r="G2">
        <f>+C2-$B2</f>
        <v>0</v>
      </c>
      <c r="H2">
        <f t="shared" ref="H2:I2" si="0">+D2-$B2</f>
        <v>0</v>
      </c>
      <c r="I2">
        <f t="shared" si="0"/>
        <v>0</v>
      </c>
    </row>
    <row r="3" spans="1:9" x14ac:dyDescent="0.35">
      <c r="A3">
        <f>+replication!A3</f>
        <v>1968</v>
      </c>
      <c r="B3">
        <f>+replication!D3</f>
        <v>4.7403562748995216E-2</v>
      </c>
      <c r="C3">
        <f>+corr_const!D3</f>
        <v>4.9316517692321524E-2</v>
      </c>
      <c r="D3">
        <f>+std_g_const!D3</f>
        <v>4.3626220690300761E-2</v>
      </c>
      <c r="E3">
        <f>+std_s_const!D3</f>
        <v>4.7883541651976176E-2</v>
      </c>
      <c r="G3">
        <f t="shared" ref="G3:G38" si="1">+C3-$B3</f>
        <v>1.9129549433263074E-3</v>
      </c>
      <c r="H3">
        <f t="shared" ref="H3:H38" si="2">+D3-$B3</f>
        <v>-3.7773420586944551E-3</v>
      </c>
      <c r="I3">
        <f t="shared" ref="I3:I38" si="3">+E3-$B3</f>
        <v>4.799789029809598E-4</v>
      </c>
    </row>
    <row r="4" spans="1:9" x14ac:dyDescent="0.35">
      <c r="A4">
        <f>+replication!A4</f>
        <v>1969</v>
      </c>
      <c r="B4">
        <f>+replication!D4</f>
        <v>5.1917556137712692E-2</v>
      </c>
      <c r="C4">
        <f>+corr_const!D4</f>
        <v>5.5641502856017051E-2</v>
      </c>
      <c r="D4">
        <f>+std_g_const!D4</f>
        <v>3.7826768274015668E-2</v>
      </c>
      <c r="E4">
        <f>+std_s_const!D4</f>
        <v>5.1757634292889557E-2</v>
      </c>
      <c r="G4">
        <f t="shared" si="1"/>
        <v>3.7239467183043592E-3</v>
      </c>
      <c r="H4">
        <f t="shared" si="2"/>
        <v>-1.4090787863697024E-2</v>
      </c>
      <c r="I4">
        <f t="shared" si="3"/>
        <v>-1.5992184482313543E-4</v>
      </c>
    </row>
    <row r="5" spans="1:9" x14ac:dyDescent="0.35">
      <c r="A5">
        <f>+replication!A5</f>
        <v>1970</v>
      </c>
      <c r="B5">
        <f>+replication!D5</f>
        <v>4.7416242058701992E-2</v>
      </c>
      <c r="C5">
        <f>+corr_const!D5</f>
        <v>4.7022450250398307E-2</v>
      </c>
      <c r="D5">
        <f>+std_g_const!D5</f>
        <v>4.2224364060303402E-2</v>
      </c>
      <c r="E5">
        <f>+std_s_const!D5</f>
        <v>4.755501710014385E-2</v>
      </c>
      <c r="G5">
        <f t="shared" si="1"/>
        <v>-3.9379180830368538E-4</v>
      </c>
      <c r="H5">
        <f t="shared" si="2"/>
        <v>-5.1918779983985905E-3</v>
      </c>
      <c r="I5">
        <f t="shared" si="3"/>
        <v>1.3877504144185759E-4</v>
      </c>
    </row>
    <row r="6" spans="1:9" x14ac:dyDescent="0.35">
      <c r="A6">
        <f>+replication!A6</f>
        <v>1971</v>
      </c>
      <c r="B6">
        <f>+replication!D6</f>
        <v>3.2094376749694196E-2</v>
      </c>
      <c r="C6">
        <f>+corr_const!D6</f>
        <v>3.3543792649527816E-2</v>
      </c>
      <c r="D6">
        <f>+std_g_const!D6</f>
        <v>2.3136169708372865E-2</v>
      </c>
      <c r="E6">
        <f>+std_s_const!D6</f>
        <v>3.2536735182024379E-2</v>
      </c>
      <c r="G6">
        <f t="shared" si="1"/>
        <v>1.4494158998336198E-3</v>
      </c>
      <c r="H6">
        <f t="shared" si="2"/>
        <v>-8.9582070413213311E-3</v>
      </c>
      <c r="I6">
        <f t="shared" si="3"/>
        <v>4.4235843233018241E-4</v>
      </c>
    </row>
    <row r="7" spans="1:9" x14ac:dyDescent="0.35">
      <c r="A7">
        <f>+replication!A7</f>
        <v>1972</v>
      </c>
      <c r="B7">
        <f>+replication!D7</f>
        <v>2.9244325123564289E-2</v>
      </c>
      <c r="C7">
        <f>+corr_const!D7</f>
        <v>3.1653464634267853E-2</v>
      </c>
      <c r="D7">
        <f>+std_g_const!D7</f>
        <v>1.4086242523003674E-2</v>
      </c>
      <c r="E7">
        <f>+std_s_const!D7</f>
        <v>2.9380282938747868E-2</v>
      </c>
      <c r="G7">
        <f t="shared" si="1"/>
        <v>2.4091395107035639E-3</v>
      </c>
      <c r="H7">
        <f t="shared" si="2"/>
        <v>-1.5158082600560615E-2</v>
      </c>
      <c r="I7">
        <f t="shared" si="3"/>
        <v>1.3595781518357941E-4</v>
      </c>
    </row>
    <row r="8" spans="1:9" x14ac:dyDescent="0.35">
      <c r="A8">
        <f>+replication!A8</f>
        <v>1973</v>
      </c>
      <c r="B8">
        <f>+replication!D8</f>
        <v>2.3759511005394911E-2</v>
      </c>
      <c r="C8">
        <f>+corr_const!D8</f>
        <v>2.6092409480715718E-2</v>
      </c>
      <c r="D8">
        <f>+std_g_const!D8</f>
        <v>7.7777498949576362E-3</v>
      </c>
      <c r="E8">
        <f>+std_s_const!D8</f>
        <v>2.4228735406012246E-2</v>
      </c>
      <c r="G8">
        <f t="shared" si="1"/>
        <v>2.3328984753208069E-3</v>
      </c>
      <c r="H8">
        <f t="shared" si="2"/>
        <v>-1.5981761110437274E-2</v>
      </c>
      <c r="I8">
        <f t="shared" si="3"/>
        <v>4.6922440061733517E-4</v>
      </c>
    </row>
    <row r="9" spans="1:9" x14ac:dyDescent="0.35">
      <c r="A9">
        <f>+replication!A9</f>
        <v>1974</v>
      </c>
      <c r="B9">
        <f>+replication!D9</f>
        <v>3.6266085300226597E-2</v>
      </c>
      <c r="C9">
        <f>+corr_const!D9</f>
        <v>3.9427525645096946E-2</v>
      </c>
      <c r="D9">
        <f>+std_g_const!D9</f>
        <v>2.8409297789246779E-2</v>
      </c>
      <c r="E9">
        <f>+std_s_const!D9</f>
        <v>3.8260767113145432E-2</v>
      </c>
      <c r="G9">
        <f t="shared" si="1"/>
        <v>3.161440344870349E-3</v>
      </c>
      <c r="H9">
        <f t="shared" si="2"/>
        <v>-7.856787510979818E-3</v>
      </c>
      <c r="I9">
        <f t="shared" si="3"/>
        <v>1.9946818129188346E-3</v>
      </c>
    </row>
    <row r="10" spans="1:9" x14ac:dyDescent="0.35">
      <c r="A10">
        <f>+replication!A10</f>
        <v>1975</v>
      </c>
      <c r="B10">
        <f>+replication!D10</f>
        <v>4.539314869991689E-2</v>
      </c>
      <c r="C10">
        <f>+corr_const!D10</f>
        <v>4.7388046833212079E-2</v>
      </c>
      <c r="D10">
        <f>+std_g_const!D10</f>
        <v>5.0736136532197849E-2</v>
      </c>
      <c r="E10">
        <f>+std_s_const!D10</f>
        <v>4.9360502506137029E-2</v>
      </c>
      <c r="G10">
        <f t="shared" si="1"/>
        <v>1.9948981332951893E-3</v>
      </c>
      <c r="H10">
        <f t="shared" si="2"/>
        <v>5.3429878322809599E-3</v>
      </c>
      <c r="I10">
        <f t="shared" si="3"/>
        <v>3.9673538062201391E-3</v>
      </c>
    </row>
    <row r="11" spans="1:9" x14ac:dyDescent="0.35">
      <c r="A11">
        <f>+replication!A11</f>
        <v>1976</v>
      </c>
      <c r="B11">
        <f>+replication!D11</f>
        <v>2.9012663304586989E-2</v>
      </c>
      <c r="C11">
        <f>+corr_const!D11</f>
        <v>2.7353076702477247E-2</v>
      </c>
      <c r="D11">
        <f>+std_g_const!D11</f>
        <v>3.6457933580519158E-2</v>
      </c>
      <c r="E11">
        <f>+std_s_const!D11</f>
        <v>3.3430624373394564E-2</v>
      </c>
      <c r="G11">
        <f t="shared" si="1"/>
        <v>-1.6595866021097416E-3</v>
      </c>
      <c r="H11">
        <f t="shared" si="2"/>
        <v>7.4452702759321698E-3</v>
      </c>
      <c r="I11">
        <f t="shared" si="3"/>
        <v>4.4179610688075757E-3</v>
      </c>
    </row>
    <row r="12" spans="1:9" x14ac:dyDescent="0.35">
      <c r="A12">
        <f>+replication!A12</f>
        <v>1977</v>
      </c>
      <c r="B12">
        <f>+replication!D12</f>
        <v>2.0208554709979211E-2</v>
      </c>
      <c r="C12">
        <f>+corr_const!D12</f>
        <v>2.1566616315639643E-2</v>
      </c>
      <c r="D12">
        <f>+std_g_const!D12</f>
        <v>1.6692013043296906E-2</v>
      </c>
      <c r="E12">
        <f>+std_s_const!D12</f>
        <v>2.2774613405859234E-2</v>
      </c>
      <c r="G12">
        <f t="shared" si="1"/>
        <v>1.3580616056604322E-3</v>
      </c>
      <c r="H12">
        <f t="shared" si="2"/>
        <v>-3.5165416666823046E-3</v>
      </c>
      <c r="I12">
        <f t="shared" si="3"/>
        <v>2.5660586958800233E-3</v>
      </c>
    </row>
    <row r="13" spans="1:9" x14ac:dyDescent="0.35">
      <c r="A13">
        <f>+replication!A13</f>
        <v>1978</v>
      </c>
      <c r="B13">
        <f>+replication!D13</f>
        <v>7.8142026238665965E-3</v>
      </c>
      <c r="C13">
        <f>+corr_const!D13</f>
        <v>4.0216733141815453E-3</v>
      </c>
      <c r="D13">
        <f>+std_g_const!D13</f>
        <v>4.3836969269235304E-3</v>
      </c>
      <c r="E13">
        <f>+std_s_const!D13</f>
        <v>1.0285527031275152E-2</v>
      </c>
      <c r="G13">
        <f t="shared" si="1"/>
        <v>-3.7925293096850513E-3</v>
      </c>
      <c r="H13">
        <f t="shared" si="2"/>
        <v>-3.4305056969430661E-3</v>
      </c>
      <c r="I13">
        <f t="shared" si="3"/>
        <v>2.4713244074085552E-3</v>
      </c>
    </row>
    <row r="14" spans="1:9" x14ac:dyDescent="0.35">
      <c r="A14">
        <f>+replication!A14</f>
        <v>1979</v>
      </c>
      <c r="B14">
        <f>+replication!D14</f>
        <v>9.5163015033460086E-3</v>
      </c>
      <c r="C14">
        <f>+corr_const!D14</f>
        <v>6.8645749011281981E-3</v>
      </c>
      <c r="D14">
        <f>+std_g_const!D14</f>
        <v>2.9100346190167464E-3</v>
      </c>
      <c r="E14">
        <f>+std_s_const!D14</f>
        <v>1.1442804417366427E-2</v>
      </c>
      <c r="G14">
        <f t="shared" si="1"/>
        <v>-2.6517266022178104E-3</v>
      </c>
      <c r="H14">
        <f t="shared" si="2"/>
        <v>-6.6062668843292621E-3</v>
      </c>
      <c r="I14">
        <f t="shared" si="3"/>
        <v>1.9265029140204185E-3</v>
      </c>
    </row>
    <row r="15" spans="1:9" x14ac:dyDescent="0.35">
      <c r="A15">
        <f>+replication!A15</f>
        <v>1980</v>
      </c>
      <c r="B15">
        <f>+replication!D15</f>
        <v>2.8570888484617599E-2</v>
      </c>
      <c r="C15">
        <f>+corr_const!D15</f>
        <v>2.3744377668823612E-2</v>
      </c>
      <c r="D15">
        <f>+std_g_const!D15</f>
        <v>2.687976790821596E-2</v>
      </c>
      <c r="E15">
        <f>+std_s_const!D15</f>
        <v>3.2101369813405264E-2</v>
      </c>
      <c r="G15">
        <f t="shared" si="1"/>
        <v>-4.8265108157939871E-3</v>
      </c>
      <c r="H15">
        <f t="shared" si="2"/>
        <v>-1.691120576401639E-3</v>
      </c>
      <c r="I15">
        <f t="shared" si="3"/>
        <v>3.5304813287876657E-3</v>
      </c>
    </row>
    <row r="16" spans="1:9" x14ac:dyDescent="0.35">
      <c r="A16">
        <f>+replication!A16</f>
        <v>1981</v>
      </c>
      <c r="B16">
        <f>+replication!D16</f>
        <v>3.6835953708430597E-2</v>
      </c>
      <c r="C16">
        <f>+corr_const!D16</f>
        <v>2.9701810201561048E-2</v>
      </c>
      <c r="D16">
        <f>+std_g_const!D16</f>
        <v>4.2752057627116376E-2</v>
      </c>
      <c r="E16">
        <f>+std_s_const!D16</f>
        <v>4.2001838383919722E-2</v>
      </c>
      <c r="G16">
        <f t="shared" si="1"/>
        <v>-7.1341435068695488E-3</v>
      </c>
      <c r="H16">
        <f t="shared" si="2"/>
        <v>5.9161039186857792E-3</v>
      </c>
      <c r="I16">
        <f t="shared" si="3"/>
        <v>5.1658846754891255E-3</v>
      </c>
    </row>
    <row r="17" spans="1:9" x14ac:dyDescent="0.35">
      <c r="A17">
        <f>+replication!A17</f>
        <v>1982</v>
      </c>
      <c r="B17">
        <f>+replication!D17</f>
        <v>4.080671319652221E-2</v>
      </c>
      <c r="C17">
        <f>+corr_const!D17</f>
        <v>3.2839151547550502E-2</v>
      </c>
      <c r="D17">
        <f>+std_g_const!D17</f>
        <v>5.399816062536953E-2</v>
      </c>
      <c r="E17">
        <f>+std_s_const!D17</f>
        <v>4.9425605173844443E-2</v>
      </c>
      <c r="G17">
        <f t="shared" si="1"/>
        <v>-7.9675616489717077E-3</v>
      </c>
      <c r="H17">
        <f t="shared" si="2"/>
        <v>1.3191447428847321E-2</v>
      </c>
      <c r="I17">
        <f t="shared" si="3"/>
        <v>8.6188919773222336E-3</v>
      </c>
    </row>
    <row r="18" spans="1:9" x14ac:dyDescent="0.35">
      <c r="A18">
        <f>+replication!A18</f>
        <v>1983</v>
      </c>
      <c r="B18">
        <f>+replication!D18</f>
        <v>4.6716700721813012E-2</v>
      </c>
      <c r="C18">
        <f>+corr_const!D18</f>
        <v>4.0751564973718638E-2</v>
      </c>
      <c r="D18">
        <f>+std_g_const!D18</f>
        <v>5.2522986488910267E-2</v>
      </c>
      <c r="E18">
        <f>+std_s_const!D18</f>
        <v>5.2543706418183934E-2</v>
      </c>
      <c r="G18">
        <f t="shared" si="1"/>
        <v>-5.9651357480943745E-3</v>
      </c>
      <c r="H18">
        <f t="shared" si="2"/>
        <v>5.8062857670972551E-3</v>
      </c>
      <c r="I18">
        <f t="shared" si="3"/>
        <v>5.8270056963709224E-3</v>
      </c>
    </row>
    <row r="19" spans="1:9" x14ac:dyDescent="0.35">
      <c r="A19">
        <f>+replication!A19</f>
        <v>1984</v>
      </c>
      <c r="B19">
        <f>+replication!D19</f>
        <v>3.4461146178212207E-2</v>
      </c>
      <c r="C19">
        <f>+corr_const!D19</f>
        <v>2.7429591752861852E-2</v>
      </c>
      <c r="D19">
        <f>+std_g_const!D19</f>
        <v>3.9752479533538561E-2</v>
      </c>
      <c r="E19">
        <f>+std_s_const!D19</f>
        <v>4.0049525964538792E-2</v>
      </c>
      <c r="G19">
        <f t="shared" si="1"/>
        <v>-7.0315544253503545E-3</v>
      </c>
      <c r="H19">
        <f t="shared" si="2"/>
        <v>5.2913333553263539E-3</v>
      </c>
      <c r="I19">
        <f t="shared" si="3"/>
        <v>5.5883797863265847E-3</v>
      </c>
    </row>
    <row r="20" spans="1:9" x14ac:dyDescent="0.35">
      <c r="A20">
        <f>+replication!A20</f>
        <v>1985</v>
      </c>
      <c r="B20">
        <f>+replication!D20</f>
        <v>2.8024913308200797E-2</v>
      </c>
      <c r="C20">
        <f>+corr_const!D20</f>
        <v>2.0495374546160579E-2</v>
      </c>
      <c r="D20">
        <f>+std_g_const!D20</f>
        <v>3.9027836334917382E-2</v>
      </c>
      <c r="E20">
        <f>+std_s_const!D20</f>
        <v>3.6526333948356894E-2</v>
      </c>
      <c r="G20">
        <f t="shared" si="1"/>
        <v>-7.5295387620402179E-3</v>
      </c>
      <c r="H20">
        <f t="shared" si="2"/>
        <v>1.1002923026716585E-2</v>
      </c>
      <c r="I20">
        <f t="shared" si="3"/>
        <v>8.5014206401560974E-3</v>
      </c>
    </row>
    <row r="21" spans="1:9" x14ac:dyDescent="0.35">
      <c r="A21">
        <f>+replication!A21</f>
        <v>1986</v>
      </c>
      <c r="B21">
        <f>+replication!D21</f>
        <v>2.2457379034283791E-2</v>
      </c>
      <c r="C21">
        <f>+corr_const!D21</f>
        <v>1.7731533243838964E-2</v>
      </c>
      <c r="D21">
        <f>+std_g_const!D21</f>
        <v>3.1418320454068845E-2</v>
      </c>
      <c r="E21">
        <f>+std_s_const!D21</f>
        <v>3.0551485310204102E-2</v>
      </c>
      <c r="G21">
        <f t="shared" si="1"/>
        <v>-4.725845790444827E-3</v>
      </c>
      <c r="H21">
        <f t="shared" si="2"/>
        <v>8.960941419785054E-3</v>
      </c>
      <c r="I21">
        <f t="shared" si="3"/>
        <v>8.0941062759203111E-3</v>
      </c>
    </row>
    <row r="22" spans="1:9" x14ac:dyDescent="0.35">
      <c r="A22">
        <f>+replication!A22</f>
        <v>1987</v>
      </c>
      <c r="B22">
        <f>+replication!D22</f>
        <v>8.5429316801659896E-3</v>
      </c>
      <c r="C22">
        <f>+corr_const!D22</f>
        <v>8.4335126356767168E-3</v>
      </c>
      <c r="D22">
        <f>+std_g_const!D22</f>
        <v>7.1627012084103589E-3</v>
      </c>
      <c r="E22">
        <f>+std_s_const!D22</f>
        <v>1.7443926533053086E-2</v>
      </c>
      <c r="G22">
        <f t="shared" si="1"/>
        <v>-1.0941904448927287E-4</v>
      </c>
      <c r="H22">
        <f t="shared" si="2"/>
        <v>-1.3802304717556307E-3</v>
      </c>
      <c r="I22">
        <f t="shared" si="3"/>
        <v>8.9009948528870966E-3</v>
      </c>
    </row>
    <row r="23" spans="1:9" x14ac:dyDescent="0.35">
      <c r="A23">
        <f>+replication!A23</f>
        <v>1988</v>
      </c>
      <c r="B23">
        <f>+replication!D23</f>
        <v>8.5090294542149933E-3</v>
      </c>
      <c r="C23">
        <f>+corr_const!D23</f>
        <v>7.9605121106011562E-3</v>
      </c>
      <c r="D23">
        <f>+std_g_const!D23</f>
        <v>1.015838480773916E-2</v>
      </c>
      <c r="E23">
        <f>+std_s_const!D23</f>
        <v>1.8631388536678353E-2</v>
      </c>
      <c r="G23">
        <f t="shared" si="1"/>
        <v>-5.4851734361383714E-4</v>
      </c>
      <c r="H23">
        <f t="shared" si="2"/>
        <v>1.6493553535241665E-3</v>
      </c>
      <c r="I23">
        <f t="shared" si="3"/>
        <v>1.012235908246336E-2</v>
      </c>
    </row>
    <row r="24" spans="1:9" x14ac:dyDescent="0.35">
      <c r="A24">
        <f>+replication!A24</f>
        <v>1989</v>
      </c>
      <c r="B24">
        <f>+replication!D24</f>
        <v>1.3108785211734794E-2</v>
      </c>
      <c r="C24">
        <f>+corr_const!D24</f>
        <v>1.4290223099446726E-2</v>
      </c>
      <c r="D24">
        <f>+std_g_const!D24</f>
        <v>7.5921750416380746E-4</v>
      </c>
      <c r="E24">
        <f>+std_s_const!D24</f>
        <v>2.1068310320036896E-2</v>
      </c>
      <c r="G24">
        <f t="shared" si="1"/>
        <v>1.1814378877119322E-3</v>
      </c>
      <c r="H24">
        <f t="shared" si="2"/>
        <v>-1.2349567707570987E-2</v>
      </c>
      <c r="I24">
        <f t="shared" si="3"/>
        <v>7.9595251083021019E-3</v>
      </c>
    </row>
    <row r="25" spans="1:9" x14ac:dyDescent="0.35">
      <c r="A25">
        <f>+replication!A25</f>
        <v>1990</v>
      </c>
      <c r="B25">
        <f>+replication!D25</f>
        <v>2.0746506338775412E-2</v>
      </c>
      <c r="C25">
        <f>+corr_const!D25</f>
        <v>1.7919389903557473E-2</v>
      </c>
      <c r="D25">
        <f>+std_g_const!D25</f>
        <v>1.1246720855268004E-2</v>
      </c>
      <c r="E25">
        <f>+std_s_const!D25</f>
        <v>2.6382081906557477E-2</v>
      </c>
      <c r="G25">
        <f t="shared" si="1"/>
        <v>-2.8271164352179391E-3</v>
      </c>
      <c r="H25">
        <f t="shared" si="2"/>
        <v>-9.4997854835074079E-3</v>
      </c>
      <c r="I25">
        <f t="shared" si="3"/>
        <v>5.6355755677820647E-3</v>
      </c>
    </row>
    <row r="26" spans="1:9" x14ac:dyDescent="0.35">
      <c r="A26">
        <f>+replication!A26</f>
        <v>1991</v>
      </c>
      <c r="B26">
        <f>+replication!D26</f>
        <v>2.6326779851322202E-2</v>
      </c>
      <c r="C26">
        <f>+corr_const!D26</f>
        <v>2.4304332382799387E-2</v>
      </c>
      <c r="D26">
        <f>+std_g_const!D26</f>
        <v>1.8256870917348872E-2</v>
      </c>
      <c r="E26">
        <f>+std_s_const!D26</f>
        <v>3.3009793759602918E-2</v>
      </c>
      <c r="G26">
        <f t="shared" si="1"/>
        <v>-2.0224474685228144E-3</v>
      </c>
      <c r="H26">
        <f t="shared" si="2"/>
        <v>-8.0699089339733299E-3</v>
      </c>
      <c r="I26">
        <f t="shared" si="3"/>
        <v>6.6830139082807161E-3</v>
      </c>
    </row>
    <row r="27" spans="1:9" x14ac:dyDescent="0.35">
      <c r="A27">
        <f>+replication!A27</f>
        <v>1992</v>
      </c>
      <c r="B27">
        <f>+replication!D27</f>
        <v>2.4696934229376404E-2</v>
      </c>
      <c r="C27">
        <f>+corr_const!D27</f>
        <v>2.6932107041579341E-2</v>
      </c>
      <c r="D27">
        <f>+std_g_const!D27</f>
        <v>1.4278641816202961E-2</v>
      </c>
      <c r="E27">
        <f>+std_s_const!D27</f>
        <v>3.1982588433040422E-2</v>
      </c>
      <c r="G27">
        <f t="shared" si="1"/>
        <v>2.2351728122029374E-3</v>
      </c>
      <c r="H27">
        <f t="shared" si="2"/>
        <v>-1.0418292413173443E-2</v>
      </c>
      <c r="I27">
        <f t="shared" si="3"/>
        <v>7.2856542036640187E-3</v>
      </c>
    </row>
    <row r="28" spans="1:9" x14ac:dyDescent="0.35">
      <c r="A28">
        <f>+replication!A28</f>
        <v>1994</v>
      </c>
      <c r="B28">
        <f>+replication!D28</f>
        <v>4.5631336230657002E-2</v>
      </c>
      <c r="C28">
        <f>+corr_const!D28</f>
        <v>4.2504690683874038E-2</v>
      </c>
      <c r="D28">
        <f>+std_g_const!D28</f>
        <v>4.4064721246216083E-2</v>
      </c>
      <c r="E28">
        <f>+std_s_const!D28</f>
        <v>5.3545714371272694E-2</v>
      </c>
      <c r="G28">
        <f t="shared" si="1"/>
        <v>-3.1266455467829635E-3</v>
      </c>
      <c r="H28">
        <f t="shared" si="2"/>
        <v>-1.5666149844409186E-3</v>
      </c>
      <c r="I28">
        <f t="shared" si="3"/>
        <v>7.9143781406156924E-3</v>
      </c>
    </row>
    <row r="29" spans="1:9" x14ac:dyDescent="0.35">
      <c r="A29">
        <f>+replication!A29</f>
        <v>1996</v>
      </c>
      <c r="B29">
        <f>+replication!D29</f>
        <v>4.4794841562789782E-2</v>
      </c>
      <c r="C29">
        <f>+corr_const!D29</f>
        <v>4.0460793333127382E-2</v>
      </c>
      <c r="D29">
        <f>+std_g_const!D29</f>
        <v>4.8805673887949624E-2</v>
      </c>
      <c r="E29">
        <f>+std_s_const!D29</f>
        <v>5.4924763591164688E-2</v>
      </c>
      <c r="G29">
        <f t="shared" si="1"/>
        <v>-4.3340482296624003E-3</v>
      </c>
      <c r="H29">
        <f t="shared" si="2"/>
        <v>4.0108323251598424E-3</v>
      </c>
      <c r="I29">
        <f t="shared" si="3"/>
        <v>1.0129922028374906E-2</v>
      </c>
    </row>
    <row r="30" spans="1:9" x14ac:dyDescent="0.35">
      <c r="A30">
        <f>+replication!A30</f>
        <v>1998</v>
      </c>
      <c r="B30">
        <f>+replication!D30</f>
        <v>1.9419726657371003E-2</v>
      </c>
      <c r="C30">
        <f>+corr_const!D30</f>
        <v>1.091238198885762E-2</v>
      </c>
      <c r="D30">
        <f>+std_g_const!D30</f>
        <v>2.8474934364797755E-2</v>
      </c>
      <c r="E30">
        <f>+std_s_const!D30</f>
        <v>3.3372703241945426E-2</v>
      </c>
      <c r="G30">
        <f t="shared" si="1"/>
        <v>-8.5073446685133836E-3</v>
      </c>
      <c r="H30">
        <f t="shared" si="2"/>
        <v>9.0552077074267517E-3</v>
      </c>
      <c r="I30">
        <f t="shared" si="3"/>
        <v>1.3952976584574422E-2</v>
      </c>
    </row>
    <row r="31" spans="1:9" x14ac:dyDescent="0.35">
      <c r="A31">
        <f>+replication!A31</f>
        <v>2000</v>
      </c>
      <c r="B31">
        <f>+replication!D31</f>
        <v>1.7481892647224009E-2</v>
      </c>
      <c r="C31">
        <f>+corr_const!D31</f>
        <v>6.5835176676497659E-3</v>
      </c>
      <c r="D31">
        <f>+std_g_const!D31</f>
        <v>1.5198383093277174E-2</v>
      </c>
      <c r="E31">
        <f>+std_s_const!D31</f>
        <v>2.8687053690595304E-2</v>
      </c>
      <c r="G31">
        <f t="shared" si="1"/>
        <v>-1.0898374979574244E-2</v>
      </c>
      <c r="H31">
        <f t="shared" si="2"/>
        <v>-2.2835095539468359E-3</v>
      </c>
      <c r="I31">
        <f t="shared" si="3"/>
        <v>1.1205161043371294E-2</v>
      </c>
    </row>
    <row r="32" spans="1:9" x14ac:dyDescent="0.35">
      <c r="A32">
        <f>+replication!A32</f>
        <v>2002</v>
      </c>
      <c r="B32">
        <f>+replication!D32</f>
        <v>1.7025372103789405E-2</v>
      </c>
      <c r="C32">
        <f>+corr_const!D32</f>
        <v>3.7978795931667558E-3</v>
      </c>
      <c r="D32">
        <f>+std_g_const!D32</f>
        <v>2.7428404925772809E-2</v>
      </c>
      <c r="E32">
        <f>+std_s_const!D32</f>
        <v>3.5957525458228147E-2</v>
      </c>
      <c r="G32">
        <f t="shared" si="1"/>
        <v>-1.3227492510622649E-2</v>
      </c>
      <c r="H32">
        <f t="shared" si="2"/>
        <v>1.0403032821983405E-2</v>
      </c>
      <c r="I32">
        <f t="shared" si="3"/>
        <v>1.8932153354438742E-2</v>
      </c>
    </row>
    <row r="33" spans="1:9" x14ac:dyDescent="0.35">
      <c r="A33">
        <f>+replication!A33</f>
        <v>2004</v>
      </c>
      <c r="B33">
        <f>+replication!D33</f>
        <v>8.0878081934857987E-3</v>
      </c>
      <c r="C33">
        <f>+corr_const!D33</f>
        <v>-7.9067858472027103E-3</v>
      </c>
      <c r="D33">
        <f>+std_g_const!D33</f>
        <v>2.2313663089905553E-2</v>
      </c>
      <c r="E33">
        <f>+std_s_const!D33</f>
        <v>3.0325560966340988E-2</v>
      </c>
      <c r="G33">
        <f t="shared" si="1"/>
        <v>-1.5994594040688509E-2</v>
      </c>
      <c r="H33">
        <f t="shared" si="2"/>
        <v>1.4225854896419754E-2</v>
      </c>
      <c r="I33">
        <f t="shared" si="3"/>
        <v>2.2237752772855189E-2</v>
      </c>
    </row>
    <row r="34" spans="1:9" x14ac:dyDescent="0.35">
      <c r="A34">
        <f>+replication!A34</f>
        <v>2006</v>
      </c>
      <c r="B34">
        <f>+replication!D34</f>
        <v>-8.2357565595160068E-3</v>
      </c>
      <c r="C34">
        <f>+corr_const!D34</f>
        <v>-1.9576133563208017E-2</v>
      </c>
      <c r="D34">
        <f>+std_g_const!D34</f>
        <v>-5.0386287071287061E-4</v>
      </c>
      <c r="E34">
        <f>+std_s_const!D34</f>
        <v>1.0852733865637169E-2</v>
      </c>
      <c r="G34">
        <f t="shared" si="1"/>
        <v>-1.1340377003692011E-2</v>
      </c>
      <c r="H34">
        <f t="shared" si="2"/>
        <v>7.7318936888031362E-3</v>
      </c>
      <c r="I34">
        <f t="shared" si="3"/>
        <v>1.9088490425153176E-2</v>
      </c>
    </row>
    <row r="35" spans="1:9" x14ac:dyDescent="0.35">
      <c r="A35">
        <f>+replication!A35</f>
        <v>2008</v>
      </c>
      <c r="B35">
        <f>+replication!D35</f>
        <v>7.361558630763973E-4</v>
      </c>
      <c r="C35">
        <f>+corr_const!D35</f>
        <v>-2.2047559564551386E-2</v>
      </c>
      <c r="D35">
        <f>+std_g_const!D35</f>
        <v>1.636778887224203E-2</v>
      </c>
      <c r="E35">
        <f>+std_s_const!D35</f>
        <v>1.9576477085657067E-2</v>
      </c>
      <c r="G35">
        <f t="shared" si="1"/>
        <v>-2.2783715427627783E-2</v>
      </c>
      <c r="H35">
        <f t="shared" si="2"/>
        <v>1.5631633009165632E-2</v>
      </c>
      <c r="I35">
        <f t="shared" si="3"/>
        <v>1.8840321222580669E-2</v>
      </c>
    </row>
    <row r="36" spans="1:9" x14ac:dyDescent="0.35">
      <c r="A36">
        <f>+replication!A36</f>
        <v>2010</v>
      </c>
      <c r="B36">
        <f>+replication!D36</f>
        <v>2.6057686270358968E-2</v>
      </c>
      <c r="C36">
        <f>+corr_const!D36</f>
        <v>-1.749644541389403E-2</v>
      </c>
      <c r="D36">
        <f>+std_g_const!D36</f>
        <v>8.9079025775069223E-2</v>
      </c>
      <c r="E36">
        <f>+std_s_const!D36</f>
        <v>6.0321310749724188E-2</v>
      </c>
      <c r="G36">
        <f t="shared" si="1"/>
        <v>-4.3554131684252997E-2</v>
      </c>
      <c r="H36">
        <f t="shared" si="2"/>
        <v>6.3021339504710255E-2</v>
      </c>
      <c r="I36">
        <f t="shared" si="3"/>
        <v>3.4263624479365221E-2</v>
      </c>
    </row>
    <row r="37" spans="1:9" x14ac:dyDescent="0.35">
      <c r="A37">
        <f>+replication!A37</f>
        <v>2012</v>
      </c>
      <c r="B37">
        <f>+replication!D37</f>
        <v>2.2956140145466111E-2</v>
      </c>
      <c r="C37">
        <f>+corr_const!D37</f>
        <v>-1.0292089795444409E-2</v>
      </c>
      <c r="D37">
        <f>+std_g_const!D37</f>
        <v>7.1816238360743065E-2</v>
      </c>
      <c r="E37">
        <f>+std_s_const!D37</f>
        <v>5.5391714802969026E-2</v>
      </c>
      <c r="G37">
        <f t="shared" si="1"/>
        <v>-3.324822994091052E-2</v>
      </c>
      <c r="H37">
        <f t="shared" si="2"/>
        <v>4.8860098215276954E-2</v>
      </c>
      <c r="I37">
        <f t="shared" si="3"/>
        <v>3.2435574657502915E-2</v>
      </c>
    </row>
    <row r="38" spans="1:9" x14ac:dyDescent="0.35">
      <c r="A38">
        <f>+replication!A38</f>
        <v>2014</v>
      </c>
      <c r="B38">
        <f>+replication!D38</f>
        <v>3.22344920772E-2</v>
      </c>
      <c r="C38">
        <f>+corr_const!D38</f>
        <v>6.9844738681334312E-3</v>
      </c>
      <c r="D38">
        <f>+std_g_const!D38</f>
        <v>6.0506762213664772E-2</v>
      </c>
      <c r="E38">
        <f>+std_s_const!D38</f>
        <v>5.5760296853600448E-2</v>
      </c>
      <c r="G38">
        <f t="shared" si="1"/>
        <v>-2.5250018209066569E-2</v>
      </c>
      <c r="H38">
        <f t="shared" si="2"/>
        <v>2.8272270136464772E-2</v>
      </c>
      <c r="I38">
        <f t="shared" si="3"/>
        <v>2.3525804776400448E-2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temp1</vt:lpstr>
      <vt:lpstr>replication</vt:lpstr>
      <vt:lpstr>corr_const</vt:lpstr>
      <vt:lpstr>std_g_const</vt:lpstr>
      <vt:lpstr>std_s_const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 Gomez</dc:creator>
  <cp:lastModifiedBy>Seb Gomez</cp:lastModifiedBy>
  <dcterms:created xsi:type="dcterms:W3CDTF">2022-03-04T01:47:18Z</dcterms:created>
  <dcterms:modified xsi:type="dcterms:W3CDTF">2022-04-27T20:30:08Z</dcterms:modified>
</cp:coreProperties>
</file>