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theme/themeOverride2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600" activeTab="3"/>
  </bookViews>
  <sheets>
    <sheet name="Performance" sheetId="1" r:id="rId1"/>
    <sheet name="DRAM" sheetId="2" r:id="rId2"/>
    <sheet name="Area" sheetId="3" r:id="rId3"/>
    <sheet name="Power" sheetId="4" r:id="rId4"/>
  </sheets>
  <calcPr calcId="144525"/>
</workbook>
</file>

<file path=xl/comments1.xml><?xml version="1.0" encoding="utf-8"?>
<comments xmlns="http://schemas.openxmlformats.org/spreadsheetml/2006/main">
  <authors>
    <author>ggang</author>
  </authors>
  <commentList>
    <comment ref="C13" authorId="0">
      <text>
        <r>
          <rPr>
            <b/>
            <sz val="9"/>
            <rFont val="宋体"/>
            <charset val="134"/>
          </rPr>
          <t>ggang:</t>
        </r>
        <r>
          <rPr>
            <sz val="9"/>
            <rFont val="宋体"/>
            <charset val="134"/>
          </rPr>
          <t xml:space="preserve">
是否需要16个，或者1半？</t>
        </r>
      </text>
    </comment>
    <comment ref="E24" authorId="0">
      <text>
        <r>
          <rPr>
            <b/>
            <sz val="9"/>
            <rFont val="宋体"/>
            <charset val="134"/>
          </rPr>
          <t>ggang:</t>
        </r>
        <r>
          <rPr>
            <sz val="9"/>
            <rFont val="宋体"/>
            <charset val="134"/>
          </rPr>
          <t xml:space="preserve">
128/112/98
How to get 108 SMs</t>
        </r>
      </text>
    </comment>
    <comment ref="C28" authorId="0">
      <text>
        <r>
          <rPr>
            <b/>
            <sz val="9"/>
            <rFont val="宋体"/>
            <charset val="134"/>
          </rPr>
          <t>ggang:</t>
        </r>
        <r>
          <rPr>
            <sz val="9"/>
            <rFont val="宋体"/>
            <charset val="134"/>
          </rPr>
          <t xml:space="preserve">
可考虑减少一半
</t>
        </r>
      </text>
    </comment>
    <comment ref="C31" authorId="0">
      <text>
        <r>
          <rPr>
            <b/>
            <sz val="9"/>
            <rFont val="宋体"/>
            <charset val="134"/>
          </rPr>
          <t>ggang:</t>
        </r>
        <r>
          <rPr>
            <sz val="9"/>
            <rFont val="宋体"/>
            <charset val="134"/>
          </rPr>
          <t xml:space="preserve">
可细化</t>
        </r>
      </text>
    </comment>
    <comment ref="C32" authorId="0">
      <text>
        <r>
          <rPr>
            <b/>
            <sz val="9"/>
            <rFont val="宋体"/>
            <charset val="134"/>
          </rPr>
          <t>ggang:</t>
        </r>
        <r>
          <rPr>
            <sz val="9"/>
            <rFont val="宋体"/>
            <charset val="134"/>
          </rPr>
          <t xml:space="preserve">
可细化</t>
        </r>
      </text>
    </comment>
    <comment ref="C33" authorId="0">
      <text>
        <r>
          <rPr>
            <b/>
            <sz val="9"/>
            <rFont val="宋体"/>
            <charset val="134"/>
          </rPr>
          <t>ggang:</t>
        </r>
        <r>
          <rPr>
            <sz val="9"/>
            <rFont val="宋体"/>
            <charset val="134"/>
          </rPr>
          <t xml:space="preserve">
考虑不用local memory,改用寄存器，每个 线程32个寄存器
=D28*1024/D27/4</t>
        </r>
      </text>
    </comment>
    <comment ref="C34" authorId="0">
      <text>
        <r>
          <rPr>
            <b/>
            <sz val="9"/>
            <rFont val="宋体"/>
            <charset val="134"/>
          </rPr>
          <t>ggang:</t>
        </r>
        <r>
          <rPr>
            <sz val="9"/>
            <rFont val="宋体"/>
            <charset val="134"/>
          </rPr>
          <t xml:space="preserve">
可细化</t>
        </r>
      </text>
    </comment>
    <comment ref="C42" authorId="0">
      <text>
        <r>
          <rPr>
            <b/>
            <sz val="9"/>
            <rFont val="宋体"/>
            <charset val="134"/>
          </rPr>
          <t>ggang:</t>
        </r>
        <r>
          <rPr>
            <sz val="9"/>
            <rFont val="宋体"/>
            <charset val="134"/>
          </rPr>
          <t xml:space="preserve">
从理论数据上来讲，可以降低DRAM的能力，是该值为100最佳
</t>
        </r>
      </text>
    </comment>
  </commentList>
</comments>
</file>

<file path=xl/sharedStrings.xml><?xml version="1.0" encoding="utf-8"?>
<sst xmlns="http://schemas.openxmlformats.org/spreadsheetml/2006/main" count="118" uniqueCount="88">
  <si>
    <t>Archtecture</t>
  </si>
  <si>
    <t>MVP v2.0</t>
  </si>
  <si>
    <t>MVP v3.0</t>
  </si>
  <si>
    <t>TU102</t>
  </si>
  <si>
    <t>A100</t>
  </si>
  <si>
    <t>BR100</t>
  </si>
  <si>
    <t>GPCs / GPU</t>
  </si>
  <si>
    <t>TPCs / GPC</t>
  </si>
  <si>
    <t>SMs / TPC</t>
  </si>
  <si>
    <t>SPs / SM</t>
  </si>
  <si>
    <t>L2Cache (KB) / SM</t>
  </si>
  <si>
    <t>-</t>
  </si>
  <si>
    <t>FP32 unit / SP</t>
  </si>
  <si>
    <t>FP16 unit / SP</t>
  </si>
  <si>
    <t>INT32 unit / SP</t>
  </si>
  <si>
    <t>INT16 unit / SP</t>
  </si>
  <si>
    <t>SFU / SP</t>
  </si>
  <si>
    <t>LDST unit / SP</t>
  </si>
  <si>
    <t>Threads / SP</t>
  </si>
  <si>
    <t>Register (KB) / SP</t>
  </si>
  <si>
    <t>L1I Cache  (KB)  / SP</t>
  </si>
  <si>
    <t>L1D Cache  (KB) / SP</t>
  </si>
  <si>
    <t>Local mem (KB) / SP</t>
  </si>
  <si>
    <t>GPU Clock (GHz)</t>
  </si>
  <si>
    <t>Support FMA</t>
  </si>
  <si>
    <t>In total</t>
  </si>
  <si>
    <t>GPCs</t>
  </si>
  <si>
    <t>TPCs</t>
  </si>
  <si>
    <t>SMs</t>
  </si>
  <si>
    <t>SPs</t>
  </si>
  <si>
    <t>FP32 unit</t>
  </si>
  <si>
    <t>INT32 unit</t>
  </si>
  <si>
    <t>LDST unit</t>
  </si>
  <si>
    <t>Threads</t>
  </si>
  <si>
    <t>Register (KB)</t>
  </si>
  <si>
    <t>L1I Cache  (KB) vs L0 Inst Cache</t>
  </si>
  <si>
    <t>?</t>
  </si>
  <si>
    <t>L1D Cache (KB)</t>
  </si>
  <si>
    <t>Local mem (KB)</t>
  </si>
  <si>
    <t>L2 Cache (KB) vs L1 D/Shared</t>
  </si>
  <si>
    <t>L3 Cache (KB) vs L2 Cache</t>
  </si>
  <si>
    <t>Register</t>
  </si>
  <si>
    <t>DRAM</t>
  </si>
  <si>
    <t>1 DDR4</t>
  </si>
  <si>
    <t>4 HBM2</t>
  </si>
  <si>
    <t>12 GDDR6</t>
  </si>
  <si>
    <t>6 HBM2</t>
  </si>
  <si>
    <t>HBM2E</t>
  </si>
  <si>
    <t>L1I Cache</t>
  </si>
  <si>
    <t>Memory Interface (bit)</t>
  </si>
  <si>
    <t>L1D Cache / Shared</t>
  </si>
  <si>
    <t>Memory Data Rate (MHz)</t>
  </si>
  <si>
    <t>L2 Cache</t>
  </si>
  <si>
    <t>Memory Bandwidth (GB/sec)</t>
  </si>
  <si>
    <t>Local memory</t>
  </si>
  <si>
    <t>Latency  (ns)</t>
  </si>
  <si>
    <t>Bytes in flight</t>
  </si>
  <si>
    <t>Ratio of ldst vs flight</t>
  </si>
  <si>
    <t>Memory Size (GB)</t>
  </si>
  <si>
    <t>Performance</t>
  </si>
  <si>
    <t>Speedup 3.0 vs 2.0</t>
  </si>
  <si>
    <t>FP32 (TFLOPS)</t>
  </si>
  <si>
    <t>TF32 (TFLOPS)</t>
  </si>
  <si>
    <t>FP16 (TFLOPS)</t>
  </si>
  <si>
    <t>BF16 (TFLOPS)</t>
  </si>
  <si>
    <t>INT32 (TOPS)</t>
  </si>
  <si>
    <t>INT16 (TOPS)</t>
  </si>
  <si>
    <t>BR100: Over 300MB on-chip SRAM for data cache and reuse</t>
  </si>
  <si>
    <t>INT8 (TOPS)</t>
  </si>
  <si>
    <t>onchip-memory in total</t>
  </si>
  <si>
    <t>Area (mm)</t>
  </si>
  <si>
    <t>Process (nm)</t>
  </si>
  <si>
    <t>H100</t>
  </si>
  <si>
    <t>DDR4</t>
  </si>
  <si>
    <t>GDDR5</t>
  </si>
  <si>
    <t>GDDR6</t>
  </si>
  <si>
    <t>HBM2</t>
  </si>
  <si>
    <t>Capacity (GB)</t>
  </si>
  <si>
    <t>Clock (MHz)</t>
  </si>
  <si>
    <t>Bus width (bit)</t>
  </si>
  <si>
    <t>12 x 512</t>
  </si>
  <si>
    <t>Bandwidth (GB/Sec)</t>
  </si>
  <si>
    <t>Latency (ns)</t>
  </si>
  <si>
    <t>Peak bytes per latency</t>
  </si>
  <si>
    <t>FMA data</t>
  </si>
  <si>
    <t>Threads required</t>
  </si>
  <si>
    <t>Threads available</t>
  </si>
  <si>
    <t>Thread ratio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</si>
</sst>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Microsoft YaHei"/>
      <charset val="134"/>
    </font>
    <font>
      <b/>
      <sz val="10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Microsoft YaHei UI"/>
      <charset val="134"/>
    </font>
    <font>
      <b/>
      <sz val="11"/>
      <color theme="1"/>
      <name val="Microsoft YaHei UI"/>
      <charset val="134"/>
    </font>
    <font>
      <sz val="10"/>
      <color theme="1"/>
      <name val="Microsoft YaHei UI"/>
      <charset val="134"/>
    </font>
    <font>
      <b/>
      <sz val="10"/>
      <color theme="1"/>
      <name val="Microsoft YaHei UI"/>
      <charset val="134"/>
    </font>
    <font>
      <sz val="11"/>
      <color rgb="FFFF0000"/>
      <name val="Microsoft YaHei UI"/>
      <charset val="134"/>
    </font>
    <font>
      <b/>
      <sz val="11"/>
      <color rgb="FFFF0000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21" fillId="9" borderId="5" applyNumberFormat="0" applyAlignment="0" applyProtection="0">
      <alignment vertical="center"/>
    </xf>
    <xf numFmtId="0" fontId="22" fillId="10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/>
    </xf>
    <xf numFmtId="0" fontId="6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6" fillId="0" borderId="1" xfId="0" applyFont="1" applyFill="1" applyBorder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5" fillId="5" borderId="1" xfId="0" applyFont="1" applyFill="1" applyBorder="1" applyAlignment="1">
      <alignment horizontal="right" vertical="center"/>
    </xf>
    <xf numFmtId="0" fontId="4" fillId="6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5" Type="http://schemas.microsoft.com/office/2011/relationships/chartColorStyle" Target="colors1.xml"/><Relationship Id="rId4" Type="http://schemas.microsoft.com/office/2011/relationships/chartStyle" Target="style1.xml"/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6" Type="http://schemas.microsoft.com/office/2011/relationships/chartColorStyle" Target="colors2.xml"/><Relationship Id="rId5" Type="http://schemas.microsoft.com/office/2011/relationships/chartStyle" Target="style2.xml"/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zh-CN" sz="1400" b="0" i="0" u="none" strike="noStrike" kern="1200" spc="0" baseline="0">
                <a:solidFill>
                  <a:schemeClr val="bg1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en-US" altLang="zh-CN"/>
              <a:t>On-chip  memory comparison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Performance!$M$34</c:f>
              <c:strCache>
                <c:ptCount val="1"/>
                <c:pt idx="0">
                  <c:v>MVP v3.0</c:v>
                </c:pt>
              </c:strCache>
            </c:strRef>
          </c:tx>
          <c:spPr>
            <a:blipFill>
              <a:blip xmlns:r="http://schemas.openxmlformats.org/officeDocument/2006/relationships" r:embed="rId2"/>
              <a:stretch>
                <a:fillRect/>
              </a:stretch>
            </a:blip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2"/>
                <a:stretch>
                  <a:fillRect/>
                </a:stretch>
              </a:blip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invertIfNegative val="0"/>
            <c:bubble3D val="0"/>
            <c:spPr>
              <a:blipFill>
                <a:blip xmlns:r="http://schemas.openxmlformats.org/officeDocument/2006/relationships" r:embed="rId2"/>
                <a:stretch>
                  <a:fillRect/>
                </a:stretch>
              </a:blip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Performance!$L$35:$L$40</c:f>
              <c:strCache>
                <c:ptCount val="6"/>
                <c:pt idx="0">
                  <c:v>Register</c:v>
                </c:pt>
                <c:pt idx="1">
                  <c:v>L1I Cache</c:v>
                </c:pt>
                <c:pt idx="2">
                  <c:v>L1D Cache / Shared</c:v>
                </c:pt>
                <c:pt idx="3">
                  <c:v>L2 Cache</c:v>
                </c:pt>
                <c:pt idx="4">
                  <c:v>Local memory</c:v>
                </c:pt>
                <c:pt idx="5">
                  <c:v>In total</c:v>
                </c:pt>
              </c:strCache>
            </c:strRef>
          </c:cat>
          <c:val>
            <c:numRef>
              <c:f>Performance!$M$35:$M$40</c:f>
              <c:numCache>
                <c:formatCode>General</c:formatCode>
                <c:ptCount val="6"/>
                <c:pt idx="0">
                  <c:v>6144</c:v>
                </c:pt>
                <c:pt idx="1">
                  <c:v>13824</c:v>
                </c:pt>
                <c:pt idx="2">
                  <c:v>3072</c:v>
                </c:pt>
                <c:pt idx="3">
                  <c:v>98304</c:v>
                </c:pt>
                <c:pt idx="4">
                  <c:v>49152</c:v>
                </c:pt>
                <c:pt idx="5">
                  <c:v>170496</c:v>
                </c:pt>
              </c:numCache>
            </c:numRef>
          </c:val>
        </c:ser>
        <c:ser>
          <c:idx val="1"/>
          <c:order val="1"/>
          <c:tx>
            <c:strRef>
              <c:f>Performance!$N$34</c:f>
              <c:strCache>
                <c:ptCount val="1"/>
                <c:pt idx="0">
                  <c:v>A100</c:v>
                </c:pt>
              </c:strCache>
            </c:strRef>
          </c:tx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Performance!$L$35:$L$40</c:f>
              <c:strCache>
                <c:ptCount val="6"/>
                <c:pt idx="0">
                  <c:v>Register</c:v>
                </c:pt>
                <c:pt idx="1">
                  <c:v>L1I Cache</c:v>
                </c:pt>
                <c:pt idx="2">
                  <c:v>L1D Cache / Shared</c:v>
                </c:pt>
                <c:pt idx="3">
                  <c:v>L2 Cache</c:v>
                </c:pt>
                <c:pt idx="4">
                  <c:v>Local memory</c:v>
                </c:pt>
                <c:pt idx="5">
                  <c:v>In total</c:v>
                </c:pt>
              </c:strCache>
            </c:strRef>
          </c:cat>
          <c:val>
            <c:numRef>
              <c:f>Performance!$N$35:$N$40</c:f>
              <c:numCache>
                <c:formatCode>General</c:formatCode>
                <c:ptCount val="6"/>
                <c:pt idx="0">
                  <c:v>27648</c:v>
                </c:pt>
                <c:pt idx="1">
                  <c:v>0</c:v>
                </c:pt>
                <c:pt idx="2">
                  <c:v>24576</c:v>
                </c:pt>
                <c:pt idx="3">
                  <c:v>40960</c:v>
                </c:pt>
                <c:pt idx="4">
                  <c:v>0</c:v>
                </c:pt>
                <c:pt idx="5">
                  <c:v>93184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30"/>
        <c:axId val="978152285"/>
        <c:axId val="141652757"/>
      </c:barChart>
      <c:catAx>
        <c:axId val="97815228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141652757"/>
        <c:crosses val="autoZero"/>
        <c:auto val="1"/>
        <c:lblAlgn val="ctr"/>
        <c:lblOffset val="100"/>
        <c:noMultiLvlLbl val="0"/>
      </c:catAx>
      <c:valAx>
        <c:axId val="14165275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978152285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bg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95000"/>
        </a:schemeClr>
      </a:solidFill>
      <a:round/>
    </a:ln>
    <a:effectLst/>
  </c:spPr>
  <c:txPr>
    <a:bodyPr/>
    <a:lstStyle/>
    <a:p>
      <a:pPr>
        <a:defRPr lang="zh-CN">
          <a:solidFill>
            <a:schemeClr val="bg1">
              <a:lumMod val="50000"/>
            </a:schemeClr>
          </a:solidFill>
          <a:latin typeface="微软雅黑" panose="020B0503020204020204" pitchFamily="34" charset="-122"/>
          <a:ea typeface="微软雅黑" panose="020B0503020204020204" pitchFamily="3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zh-CN" sz="1400" b="0" i="0" u="none" strike="noStrike" kern="1200" spc="0" baseline="0">
                <a:solidFill>
                  <a:schemeClr val="bg1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en-US" altLang="zh-CN"/>
              <a:t>Configuration Comparison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Performance!$C$21</c:f>
              <c:strCache>
                <c:ptCount val="1"/>
                <c:pt idx="0">
                  <c:v>MVP v3.0</c:v>
                </c:pt>
              </c:strCache>
            </c:strRef>
          </c:tx>
          <c:spPr>
            <a:blipFill>
              <a:blip xmlns:r="http://schemas.openxmlformats.org/officeDocument/2006/relationships" r:embed="rId2"/>
              <a:stretch>
                <a:fillRect/>
              </a:stretch>
            </a:blip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2"/>
                <a:stretch>
                  <a:fillRect/>
                </a:stretch>
              </a:blip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invertIfNegative val="0"/>
            <c:bubble3D val="0"/>
            <c:spPr>
              <a:blipFill>
                <a:blip xmlns:r="http://schemas.openxmlformats.org/officeDocument/2006/relationships" r:embed="rId2"/>
                <a:stretch>
                  <a:fillRect/>
                </a:stretch>
              </a:blip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Performance!$A$22:$A$29</c:f>
              <c:strCache>
                <c:ptCount val="8"/>
                <c:pt idx="0">
                  <c:v>GPCs</c:v>
                </c:pt>
                <c:pt idx="1">
                  <c:v>TPCs</c:v>
                </c:pt>
                <c:pt idx="2">
                  <c:v>SMs</c:v>
                </c:pt>
                <c:pt idx="3">
                  <c:v>SPs</c:v>
                </c:pt>
                <c:pt idx="4">
                  <c:v>FP32 unit</c:v>
                </c:pt>
                <c:pt idx="5">
                  <c:v>INT32 unit</c:v>
                </c:pt>
                <c:pt idx="6">
                  <c:v>LDST unit</c:v>
                </c:pt>
                <c:pt idx="7">
                  <c:v>Threads</c:v>
                </c:pt>
              </c:strCache>
            </c:strRef>
          </c:cat>
          <c:val>
            <c:numRef>
              <c:f>Performance!$C$22:$C$29</c:f>
              <c:numCache>
                <c:formatCode>General</c:formatCode>
                <c:ptCount val="8"/>
                <c:pt idx="0">
                  <c:v>6</c:v>
                </c:pt>
                <c:pt idx="1">
                  <c:v>48</c:v>
                </c:pt>
                <c:pt idx="2">
                  <c:v>96</c:v>
                </c:pt>
                <c:pt idx="3">
                  <c:v>384</c:v>
                </c:pt>
                <c:pt idx="4">
                  <c:v>6144</c:v>
                </c:pt>
                <c:pt idx="5">
                  <c:v>6144</c:v>
                </c:pt>
                <c:pt idx="6">
                  <c:v>6144</c:v>
                </c:pt>
                <c:pt idx="7">
                  <c:v>98304</c:v>
                </c:pt>
              </c:numCache>
            </c:numRef>
          </c:val>
        </c:ser>
        <c:ser>
          <c:idx val="1"/>
          <c:order val="1"/>
          <c:tx>
            <c:strRef>
              <c:f>Performance!$D$21</c:f>
              <c:strCache>
                <c:ptCount val="1"/>
                <c:pt idx="0">
                  <c:v/>
                </c:pt>
              </c:strCache>
            </c:strRef>
          </c:tx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Performance!$A$22:$A$29</c:f>
              <c:strCache>
                <c:ptCount val="8"/>
                <c:pt idx="0">
                  <c:v>GPCs</c:v>
                </c:pt>
                <c:pt idx="1">
                  <c:v>TPCs</c:v>
                </c:pt>
                <c:pt idx="2">
                  <c:v>SMs</c:v>
                </c:pt>
                <c:pt idx="3">
                  <c:v>SPs</c:v>
                </c:pt>
                <c:pt idx="4">
                  <c:v>FP32 unit</c:v>
                </c:pt>
                <c:pt idx="5">
                  <c:v>INT32 unit</c:v>
                </c:pt>
                <c:pt idx="6">
                  <c:v>LDST unit</c:v>
                </c:pt>
                <c:pt idx="7">
                  <c:v>Threads</c:v>
                </c:pt>
              </c:strCache>
            </c:strRef>
          </c:cat>
          <c:val>
            <c:numRef>
              <c:f>Performance!$D$22:$D$29</c:f>
              <c:numCache>
                <c:formatCode>General</c:formatCode>
                <c:ptCount val="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4608</c:v>
                </c:pt>
              </c:numCache>
            </c:numRef>
          </c:val>
        </c:ser>
        <c:ser>
          <c:idx val="2"/>
          <c:order val="2"/>
          <c:tx>
            <c:strRef>
              <c:f>Performance!$E$21</c:f>
              <c:strCache>
                <c:ptCount val="1"/>
                <c:pt idx="0">
                  <c:v>A100</c:v>
                </c:pt>
              </c:strCache>
            </c:strRef>
          </c:tx>
          <c:spPr>
            <a:blipFill>
              <a:blip xmlns:r="http://schemas.openxmlformats.org/officeDocument/2006/relationships" r:embed="rId4"/>
              <a:stretch>
                <a:fillRect/>
              </a:stretch>
            </a:blip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Performance!$A$22:$A$29</c:f>
              <c:strCache>
                <c:ptCount val="8"/>
                <c:pt idx="0">
                  <c:v>GPCs</c:v>
                </c:pt>
                <c:pt idx="1">
                  <c:v>TPCs</c:v>
                </c:pt>
                <c:pt idx="2">
                  <c:v>SMs</c:v>
                </c:pt>
                <c:pt idx="3">
                  <c:v>SPs</c:v>
                </c:pt>
                <c:pt idx="4">
                  <c:v>FP32 unit</c:v>
                </c:pt>
                <c:pt idx="5">
                  <c:v>INT32 unit</c:v>
                </c:pt>
                <c:pt idx="6">
                  <c:v>LDST unit</c:v>
                </c:pt>
                <c:pt idx="7">
                  <c:v>Threads</c:v>
                </c:pt>
              </c:strCache>
            </c:strRef>
          </c:cat>
          <c:val>
            <c:numRef>
              <c:f>Performance!$E$22:$E$29</c:f>
              <c:numCache>
                <c:formatCode>General</c:formatCode>
                <c:ptCount val="8"/>
                <c:pt idx="0">
                  <c:v>8</c:v>
                </c:pt>
                <c:pt idx="1">
                  <c:v>64</c:v>
                </c:pt>
                <c:pt idx="2">
                  <c:v>128</c:v>
                </c:pt>
                <c:pt idx="3">
                  <c:v>512</c:v>
                </c:pt>
                <c:pt idx="4">
                  <c:v>8192</c:v>
                </c:pt>
                <c:pt idx="5">
                  <c:v>8192</c:v>
                </c:pt>
                <c:pt idx="6">
                  <c:v>4096</c:v>
                </c:pt>
                <c:pt idx="7">
                  <c:v>221184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30"/>
        <c:axId val="536293251"/>
        <c:axId val="814712496"/>
      </c:barChart>
      <c:catAx>
        <c:axId val="5362932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814712496"/>
        <c:crosses val="autoZero"/>
        <c:auto val="1"/>
        <c:lblAlgn val="ctr"/>
        <c:lblOffset val="100"/>
        <c:noMultiLvlLbl val="0"/>
      </c:catAx>
      <c:valAx>
        <c:axId val="81471249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536293251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0" i="0" u="none" strike="noStrike" kern="1200" baseline="0">
              <a:solidFill>
                <a:schemeClr val="bg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95000"/>
        </a:schemeClr>
      </a:solidFill>
      <a:round/>
    </a:ln>
    <a:effectLst/>
  </c:spPr>
  <c:txPr>
    <a:bodyPr/>
    <a:lstStyle/>
    <a:p>
      <a:pPr>
        <a:defRPr lang="zh-CN">
          <a:solidFill>
            <a:schemeClr val="bg1">
              <a:lumMod val="50000"/>
            </a:schemeClr>
          </a:solidFill>
          <a:latin typeface="微软雅黑" panose="020B0503020204020204" pitchFamily="34" charset="-122"/>
          <a:ea typeface="微软雅黑" panose="020B0503020204020204" pitchFamily="3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607060</xdr:colOff>
      <xdr:row>32</xdr:row>
      <xdr:rowOff>136525</xdr:rowOff>
    </xdr:from>
    <xdr:to>
      <xdr:col>16</xdr:col>
      <xdr:colOff>528955</xdr:colOff>
      <xdr:row>48</xdr:row>
      <xdr:rowOff>50800</xdr:rowOff>
    </xdr:to>
    <xdr:graphicFrame>
      <xdr:nvGraphicFramePr>
        <xdr:cNvPr id="2" name="图表 1" descr="7b0a202020202263686172745265734964223a202234363031303738220a7d0a"/>
        <xdr:cNvGraphicFramePr/>
      </xdr:nvGraphicFramePr>
      <xdr:xfrm>
        <a:off x="8683625" y="7286625"/>
        <a:ext cx="6033770" cy="37433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587375</xdr:colOff>
      <xdr:row>14</xdr:row>
      <xdr:rowOff>34925</xdr:rowOff>
    </xdr:from>
    <xdr:to>
      <xdr:col>16</xdr:col>
      <xdr:colOff>510540</xdr:colOff>
      <xdr:row>31</xdr:row>
      <xdr:rowOff>177165</xdr:rowOff>
    </xdr:to>
    <xdr:graphicFrame>
      <xdr:nvGraphicFramePr>
        <xdr:cNvPr id="4" name="图表 3" descr="7b0a202020202263686172745265734964223a202234363031303738220a7d0a"/>
        <xdr:cNvGraphicFramePr/>
      </xdr:nvGraphicFramePr>
      <xdr:xfrm>
        <a:off x="8663940" y="3197225"/>
        <a:ext cx="6035040" cy="39204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2" topLeftCell="A42" activePane="bottomLeft" state="frozen"/>
      <selection/>
      <selection pane="bottomLeft" activeCell="I17" sqref="I17"/>
    </sheetView>
  </sheetViews>
  <sheetFormatPr defaultColWidth="9" defaultRowHeight="14"/>
  <cols>
    <col min="1" max="1" width="25.5" style="9" customWidth="1"/>
    <col min="2" max="2" width="12.2545454545455" style="2" customWidth="1"/>
    <col min="3" max="5" width="13" style="2" customWidth="1"/>
    <col min="6" max="6" width="13.5" style="2" customWidth="1"/>
    <col min="7" max="7" width="16.3727272727273" customWidth="1"/>
    <col min="12" max="12" width="22.8727272727273" customWidth="1"/>
    <col min="13" max="13" width="10.3727272727273" customWidth="1"/>
    <col min="14" max="14" width="9.25454545454545" style="2" customWidth="1"/>
  </cols>
  <sheetData>
    <row r="1" ht="28.5" customHeight="1" spans="1:5">
      <c r="A1" s="10"/>
      <c r="B1" s="10"/>
      <c r="C1" s="10"/>
      <c r="D1" s="11"/>
      <c r="E1" s="6"/>
    </row>
    <row r="2" s="8" customFormat="1" ht="22.5" customHeight="1" spans="1:14">
      <c r="A2" s="12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N2" s="28"/>
    </row>
    <row r="3" ht="16.5" spans="1:6">
      <c r="A3" s="14" t="s">
        <v>6</v>
      </c>
      <c r="B3" s="15">
        <v>1</v>
      </c>
      <c r="C3" s="15">
        <v>6</v>
      </c>
      <c r="D3" s="15"/>
      <c r="E3" s="15">
        <v>8</v>
      </c>
      <c r="F3" s="6"/>
    </row>
    <row r="4" ht="16.5" spans="1:6">
      <c r="A4" s="14" t="s">
        <v>7</v>
      </c>
      <c r="B4" s="15">
        <v>4</v>
      </c>
      <c r="C4" s="15">
        <v>8</v>
      </c>
      <c r="D4" s="15"/>
      <c r="E4" s="15">
        <v>8</v>
      </c>
      <c r="F4" s="6"/>
    </row>
    <row r="5" ht="16.5" spans="1:6">
      <c r="A5" s="14" t="s">
        <v>8</v>
      </c>
      <c r="B5" s="15">
        <v>2</v>
      </c>
      <c r="C5" s="15">
        <v>2</v>
      </c>
      <c r="D5" s="15"/>
      <c r="E5" s="15">
        <v>2</v>
      </c>
      <c r="F5" s="6"/>
    </row>
    <row r="6" ht="16.5" spans="1:6">
      <c r="A6" s="14" t="s">
        <v>9</v>
      </c>
      <c r="B6" s="15">
        <v>4</v>
      </c>
      <c r="C6" s="15">
        <v>4</v>
      </c>
      <c r="D6" s="15"/>
      <c r="E6" s="15">
        <v>4</v>
      </c>
      <c r="F6" s="6"/>
    </row>
    <row r="7" ht="16.5" spans="1:6">
      <c r="A7" s="14" t="s">
        <v>10</v>
      </c>
      <c r="B7" s="15">
        <v>256</v>
      </c>
      <c r="C7" s="15">
        <v>1024</v>
      </c>
      <c r="D7" s="15"/>
      <c r="E7" s="15" t="s">
        <v>11</v>
      </c>
      <c r="F7" s="6"/>
    </row>
    <row r="8" ht="16.5" spans="1:6">
      <c r="A8" s="14" t="s">
        <v>12</v>
      </c>
      <c r="B8" s="15">
        <v>4</v>
      </c>
      <c r="C8" s="16">
        <v>16</v>
      </c>
      <c r="D8" s="15"/>
      <c r="E8" s="15">
        <v>16</v>
      </c>
      <c r="F8" s="15">
        <v>16</v>
      </c>
    </row>
    <row r="9" ht="16.5" spans="1:6">
      <c r="A9" s="14" t="s">
        <v>13</v>
      </c>
      <c r="B9" s="15" t="s">
        <v>11</v>
      </c>
      <c r="C9" s="15"/>
      <c r="D9" s="15"/>
      <c r="E9" s="15"/>
      <c r="F9" s="15">
        <v>16</v>
      </c>
    </row>
    <row r="10" ht="16.5" spans="1:6">
      <c r="A10" s="14" t="s">
        <v>14</v>
      </c>
      <c r="B10" s="15">
        <v>4</v>
      </c>
      <c r="C10" s="15">
        <v>16</v>
      </c>
      <c r="D10" s="15"/>
      <c r="E10" s="15">
        <v>16</v>
      </c>
      <c r="F10" s="15">
        <v>16</v>
      </c>
    </row>
    <row r="11" ht="16.5" spans="1:6">
      <c r="A11" s="14" t="s">
        <v>15</v>
      </c>
      <c r="B11" s="15">
        <v>4</v>
      </c>
      <c r="C11" s="15"/>
      <c r="D11" s="15"/>
      <c r="E11" s="15"/>
      <c r="F11" s="15">
        <v>16</v>
      </c>
    </row>
    <row r="12" ht="16.5" spans="1:6">
      <c r="A12" s="14" t="s">
        <v>16</v>
      </c>
      <c r="B12" s="15">
        <v>1</v>
      </c>
      <c r="C12" s="17">
        <v>4</v>
      </c>
      <c r="D12" s="15"/>
      <c r="E12" s="15">
        <v>1</v>
      </c>
      <c r="F12" s="6"/>
    </row>
    <row r="13" ht="16.5" spans="1:6">
      <c r="A13" s="14" t="s">
        <v>17</v>
      </c>
      <c r="B13" s="15">
        <v>4</v>
      </c>
      <c r="C13" s="17">
        <v>16</v>
      </c>
      <c r="D13" s="15"/>
      <c r="E13" s="15">
        <v>8</v>
      </c>
      <c r="F13" s="6"/>
    </row>
    <row r="14" ht="16.5" spans="1:6">
      <c r="A14" s="14" t="s">
        <v>18</v>
      </c>
      <c r="B14" s="15">
        <v>64</v>
      </c>
      <c r="C14" s="15">
        <f>C8*16</f>
        <v>256</v>
      </c>
      <c r="D14" s="15"/>
      <c r="E14" s="15"/>
      <c r="F14" s="15">
        <f>8*1024</f>
        <v>8192</v>
      </c>
    </row>
    <row r="15" ht="16.5" spans="1:6">
      <c r="A15" s="14" t="s">
        <v>19</v>
      </c>
      <c r="B15" s="15">
        <v>4</v>
      </c>
      <c r="C15" s="15">
        <f>C14*16*4/1024</f>
        <v>16</v>
      </c>
      <c r="D15" s="15"/>
      <c r="E15" s="15">
        <v>64</v>
      </c>
      <c r="F15" s="15">
        <v>40</v>
      </c>
    </row>
    <row r="16" ht="16.5" spans="1:6">
      <c r="A16" s="14" t="s">
        <v>20</v>
      </c>
      <c r="B16" s="15">
        <v>9</v>
      </c>
      <c r="C16" s="15">
        <v>36</v>
      </c>
      <c r="D16" s="15"/>
      <c r="E16" s="15"/>
      <c r="F16" s="6"/>
    </row>
    <row r="17" ht="16.5" spans="1:6">
      <c r="A17" s="14" t="s">
        <v>21</v>
      </c>
      <c r="B17" s="15">
        <v>2</v>
      </c>
      <c r="C17" s="15">
        <v>8</v>
      </c>
      <c r="D17" s="15"/>
      <c r="E17" s="15">
        <f>192/4</f>
        <v>48</v>
      </c>
      <c r="F17" s="15">
        <v>16</v>
      </c>
    </row>
    <row r="18" ht="16.5" spans="1:6">
      <c r="A18" s="14" t="s">
        <v>22</v>
      </c>
      <c r="B18" s="15">
        <v>32</v>
      </c>
      <c r="C18" s="15">
        <v>128</v>
      </c>
      <c r="D18" s="15"/>
      <c r="E18" s="15" t="s">
        <v>11</v>
      </c>
      <c r="F18" s="6"/>
    </row>
    <row r="19" ht="16.5" spans="1:6">
      <c r="A19" s="14" t="s">
        <v>23</v>
      </c>
      <c r="B19" s="15">
        <v>1</v>
      </c>
      <c r="C19" s="15">
        <v>1</v>
      </c>
      <c r="D19" s="15"/>
      <c r="E19" s="15">
        <v>1.41</v>
      </c>
      <c r="F19" s="6"/>
    </row>
    <row r="20" ht="16.5" spans="1:6">
      <c r="A20" s="14" t="s">
        <v>24</v>
      </c>
      <c r="B20" s="15" t="b">
        <v>1</v>
      </c>
      <c r="C20" s="15" t="b">
        <v>1</v>
      </c>
      <c r="D20" s="15"/>
      <c r="E20" s="15" t="b">
        <v>1</v>
      </c>
      <c r="F20" s="6"/>
    </row>
    <row r="21" ht="21" customHeight="1" spans="1:6">
      <c r="A21" s="12" t="s">
        <v>25</v>
      </c>
      <c r="B21" s="6"/>
      <c r="C21" s="13" t="s">
        <v>2</v>
      </c>
      <c r="D21" s="6"/>
      <c r="E21" s="13" t="s">
        <v>4</v>
      </c>
      <c r="F21" s="6"/>
    </row>
    <row r="22" ht="16.5" spans="1:6">
      <c r="A22" s="18" t="s">
        <v>26</v>
      </c>
      <c r="B22" s="15">
        <f>B3</f>
        <v>1</v>
      </c>
      <c r="C22" s="15">
        <f>C3</f>
        <v>6</v>
      </c>
      <c r="D22" s="15"/>
      <c r="E22" s="15">
        <v>8</v>
      </c>
      <c r="F22" s="6"/>
    </row>
    <row r="23" ht="16.5" spans="1:6">
      <c r="A23" s="18" t="s">
        <v>27</v>
      </c>
      <c r="B23" s="15">
        <f>B22*B4</f>
        <v>4</v>
      </c>
      <c r="C23" s="15">
        <f>C22*C4</f>
        <v>48</v>
      </c>
      <c r="D23" s="15">
        <f>D22*D4</f>
        <v>0</v>
      </c>
      <c r="E23" s="15">
        <f>E22*E4</f>
        <v>64</v>
      </c>
      <c r="F23" s="6"/>
    </row>
    <row r="24" ht="16.5" spans="1:6">
      <c r="A24" s="18" t="s">
        <v>28</v>
      </c>
      <c r="B24" s="15">
        <f>B23*B5</f>
        <v>8</v>
      </c>
      <c r="C24" s="15">
        <f>C23*C5</f>
        <v>96</v>
      </c>
      <c r="D24" s="15">
        <f>D23*D5</f>
        <v>0</v>
      </c>
      <c r="E24" s="15">
        <f>E23*E5</f>
        <v>128</v>
      </c>
      <c r="F24" s="6"/>
    </row>
    <row r="25" ht="16.5" spans="1:6">
      <c r="A25" s="18" t="s">
        <v>29</v>
      </c>
      <c r="B25" s="15">
        <f>B24*B6</f>
        <v>32</v>
      </c>
      <c r="C25" s="15">
        <f>C24*C6</f>
        <v>384</v>
      </c>
      <c r="D25" s="15">
        <f>D24*D6</f>
        <v>0</v>
      </c>
      <c r="E25" s="15">
        <f>E24*E6</f>
        <v>512</v>
      </c>
      <c r="F25" s="6"/>
    </row>
    <row r="26" ht="16.5" spans="1:6">
      <c r="A26" s="18" t="s">
        <v>30</v>
      </c>
      <c r="B26" s="15">
        <f>B25*B8</f>
        <v>128</v>
      </c>
      <c r="C26" s="19">
        <f>C25*C8</f>
        <v>6144</v>
      </c>
      <c r="D26" s="15">
        <v>4608</v>
      </c>
      <c r="E26" s="15">
        <f>E25*E8</f>
        <v>8192</v>
      </c>
      <c r="F26" s="6"/>
    </row>
    <row r="27" ht="16.5" spans="1:6">
      <c r="A27" s="18" t="s">
        <v>31</v>
      </c>
      <c r="B27" s="15">
        <f>B25*B10</f>
        <v>128</v>
      </c>
      <c r="C27" s="15">
        <f>C25*C10</f>
        <v>6144</v>
      </c>
      <c r="D27" s="15"/>
      <c r="E27" s="15">
        <f>E25*E10</f>
        <v>8192</v>
      </c>
      <c r="F27" s="6"/>
    </row>
    <row r="28" ht="16.5" spans="1:6">
      <c r="A28" s="18" t="s">
        <v>32</v>
      </c>
      <c r="B28" s="15">
        <f>B25*B13</f>
        <v>128</v>
      </c>
      <c r="C28" s="16">
        <f>C25*C13</f>
        <v>6144</v>
      </c>
      <c r="D28" s="15"/>
      <c r="E28" s="15">
        <f>E13*E25</f>
        <v>4096</v>
      </c>
      <c r="F28" s="6"/>
    </row>
    <row r="29" s="1" customFormat="1" ht="16.5" spans="1:14">
      <c r="A29" s="18" t="s">
        <v>33</v>
      </c>
      <c r="B29" s="20">
        <f>B14*B25</f>
        <v>2048</v>
      </c>
      <c r="C29" s="21">
        <f>C14*C25</f>
        <v>98304</v>
      </c>
      <c r="D29" s="21"/>
      <c r="E29" s="15">
        <v>221184</v>
      </c>
      <c r="F29" s="4"/>
      <c r="N29" s="28"/>
    </row>
    <row r="30" s="1" customFormat="1" ht="16.5" spans="1:14">
      <c r="A30" s="18" t="s">
        <v>34</v>
      </c>
      <c r="B30" s="20">
        <f>B15*B25</f>
        <v>128</v>
      </c>
      <c r="C30" s="21">
        <f>C15*C25</f>
        <v>6144</v>
      </c>
      <c r="D30" s="21"/>
      <c r="E30" s="15">
        <f>27*1024</f>
        <v>27648</v>
      </c>
      <c r="F30" s="4"/>
      <c r="N30" s="28"/>
    </row>
    <row r="31" s="1" customFormat="1" ht="29" spans="1:14">
      <c r="A31" s="18" t="s">
        <v>35</v>
      </c>
      <c r="B31" s="15">
        <f>B16*B25</f>
        <v>288</v>
      </c>
      <c r="C31" s="16">
        <f>C16*C25</f>
        <v>13824</v>
      </c>
      <c r="D31" s="22"/>
      <c r="E31" s="23" t="s">
        <v>36</v>
      </c>
      <c r="F31" s="4"/>
      <c r="N31" s="28"/>
    </row>
    <row r="32" s="1" customFormat="1" ht="16.5" spans="1:14">
      <c r="A32" s="18" t="s">
        <v>37</v>
      </c>
      <c r="B32" s="15">
        <f>B17*B25</f>
        <v>64</v>
      </c>
      <c r="C32" s="16">
        <f>C17*C25</f>
        <v>3072</v>
      </c>
      <c r="D32" s="22"/>
      <c r="E32" s="15" t="s">
        <v>11</v>
      </c>
      <c r="F32" s="4"/>
      <c r="N32" s="28"/>
    </row>
    <row r="33" s="1" customFormat="1" ht="16.5" spans="1:14">
      <c r="A33" s="18" t="s">
        <v>38</v>
      </c>
      <c r="B33" s="15">
        <f>B18*B25</f>
        <v>1024</v>
      </c>
      <c r="C33" s="19">
        <f>C18*C25</f>
        <v>49152</v>
      </c>
      <c r="D33" s="22"/>
      <c r="E33" s="15" t="s">
        <v>11</v>
      </c>
      <c r="F33" s="4"/>
      <c r="N33" s="28"/>
    </row>
    <row r="34" s="1" customFormat="1" ht="29" spans="1:14">
      <c r="A34" s="18" t="s">
        <v>39</v>
      </c>
      <c r="B34" s="15">
        <f>B7*B24</f>
        <v>2048</v>
      </c>
      <c r="C34" s="16">
        <f>C7*C24</f>
        <v>98304</v>
      </c>
      <c r="D34" s="22"/>
      <c r="E34" s="15">
        <f>E17*E25</f>
        <v>24576</v>
      </c>
      <c r="F34" s="4"/>
      <c r="L34" s="3"/>
      <c r="M34" s="3" t="s">
        <v>2</v>
      </c>
      <c r="N34" s="4" t="s">
        <v>4</v>
      </c>
    </row>
    <row r="35" s="1" customFormat="1" ht="16.5" spans="1:14">
      <c r="A35" s="18" t="s">
        <v>40</v>
      </c>
      <c r="B35" s="15" t="s">
        <v>11</v>
      </c>
      <c r="C35" s="15" t="s">
        <v>11</v>
      </c>
      <c r="D35" s="15"/>
      <c r="E35" s="15">
        <f>40*1024</f>
        <v>40960</v>
      </c>
      <c r="F35" s="4"/>
      <c r="G35" s="24"/>
      <c r="L35" s="3" t="s">
        <v>41</v>
      </c>
      <c r="M35" s="30">
        <v>6144</v>
      </c>
      <c r="N35" s="31">
        <v>27648</v>
      </c>
    </row>
    <row r="36" s="1" customFormat="1" ht="16.5" spans="1:14">
      <c r="A36" s="18" t="s">
        <v>42</v>
      </c>
      <c r="B36" s="15" t="s">
        <v>43</v>
      </c>
      <c r="C36" s="22" t="s">
        <v>44</v>
      </c>
      <c r="D36" s="19" t="s">
        <v>45</v>
      </c>
      <c r="E36" s="15" t="s">
        <v>46</v>
      </c>
      <c r="F36" s="15" t="s">
        <v>47</v>
      </c>
      <c r="G36" s="24"/>
      <c r="L36" s="3" t="s">
        <v>48</v>
      </c>
      <c r="M36" s="30">
        <v>13824</v>
      </c>
      <c r="N36" s="31">
        <v>0</v>
      </c>
    </row>
    <row r="37" s="1" customFormat="1" ht="16.5" spans="1:14">
      <c r="A37" s="18" t="s">
        <v>49</v>
      </c>
      <c r="B37" s="15">
        <f>1*256</f>
        <v>256</v>
      </c>
      <c r="C37" s="16">
        <v>4096</v>
      </c>
      <c r="D37" s="15">
        <f>12*32</f>
        <v>384</v>
      </c>
      <c r="E37" s="15">
        <f>12*512</f>
        <v>6144</v>
      </c>
      <c r="F37" s="4"/>
      <c r="G37" s="24"/>
      <c r="L37" s="3" t="s">
        <v>50</v>
      </c>
      <c r="M37" s="30">
        <v>3072</v>
      </c>
      <c r="N37" s="31">
        <v>24576</v>
      </c>
    </row>
    <row r="38" s="1" customFormat="1" ht="16.5" spans="1:14">
      <c r="A38" s="18" t="s">
        <v>51</v>
      </c>
      <c r="B38" s="15">
        <v>800</v>
      </c>
      <c r="C38" s="16">
        <v>1000</v>
      </c>
      <c r="D38" s="15"/>
      <c r="E38" s="15">
        <v>1215</v>
      </c>
      <c r="F38" s="4"/>
      <c r="G38" s="24"/>
      <c r="L38" s="3" t="s">
        <v>52</v>
      </c>
      <c r="M38" s="30">
        <v>98304</v>
      </c>
      <c r="N38" s="31">
        <v>40960</v>
      </c>
    </row>
    <row r="39" s="1" customFormat="1" ht="29" spans="1:14">
      <c r="A39" s="18" t="s">
        <v>53</v>
      </c>
      <c r="B39" s="15">
        <f>B38*B37/8/1000</f>
        <v>25.6</v>
      </c>
      <c r="C39" s="15">
        <f>C38*C37/8/1000</f>
        <v>512</v>
      </c>
      <c r="D39" s="15">
        <f>D38*D37/8/1000</f>
        <v>0</v>
      </c>
      <c r="E39" s="15">
        <f>E38*E37/8/1000</f>
        <v>933.12</v>
      </c>
      <c r="F39" s="4"/>
      <c r="G39" s="24"/>
      <c r="L39" s="3" t="s">
        <v>54</v>
      </c>
      <c r="M39" s="30">
        <v>49152</v>
      </c>
      <c r="N39" s="31">
        <v>0</v>
      </c>
    </row>
    <row r="40" s="1" customFormat="1" ht="16.5" spans="1:14">
      <c r="A40" s="18" t="s">
        <v>55</v>
      </c>
      <c r="B40" s="25">
        <v>27.5</v>
      </c>
      <c r="C40" s="25">
        <v>5</v>
      </c>
      <c r="D40" s="25"/>
      <c r="E40" s="25">
        <v>1</v>
      </c>
      <c r="F40" s="25"/>
      <c r="G40" s="24"/>
      <c r="L40" s="3" t="s">
        <v>25</v>
      </c>
      <c r="M40" s="30">
        <f>SUM(M35:M39)</f>
        <v>170496</v>
      </c>
      <c r="N40" s="30">
        <f>SUM(N35:N39)</f>
        <v>93184</v>
      </c>
    </row>
    <row r="41" s="1" customFormat="1" ht="16.5" spans="1:14">
      <c r="A41" s="18" t="s">
        <v>56</v>
      </c>
      <c r="B41" s="25">
        <f>B39*B40</f>
        <v>704</v>
      </c>
      <c r="C41" s="25">
        <f>C39*C40</f>
        <v>2560</v>
      </c>
      <c r="D41" s="25">
        <f>D39*D40</f>
        <v>0</v>
      </c>
      <c r="E41" s="25">
        <f>E39*E40</f>
        <v>933.12</v>
      </c>
      <c r="F41" s="25">
        <f>F39*F40</f>
        <v>0</v>
      </c>
      <c r="G41" s="24"/>
      <c r="L41" s="32"/>
      <c r="M41" s="32"/>
      <c r="N41" s="33"/>
    </row>
    <row r="42" s="1" customFormat="1" ht="16.5" spans="1:14">
      <c r="A42" s="18" t="s">
        <v>57</v>
      </c>
      <c r="B42" s="25">
        <f>B28*4/B41*100</f>
        <v>72.7272727272727</v>
      </c>
      <c r="C42" s="25">
        <f>C28*4/C41*100</f>
        <v>960</v>
      </c>
      <c r="D42" s="25" t="e">
        <f>D28*4/D41*100</f>
        <v>#DIV/0!</v>
      </c>
      <c r="E42" s="25">
        <f>E28*4/E41*100</f>
        <v>1755.82990397805</v>
      </c>
      <c r="F42" s="25" t="e">
        <f>F28*4/F41*100</f>
        <v>#DIV/0!</v>
      </c>
      <c r="G42" s="24"/>
      <c r="N42" s="28"/>
    </row>
    <row r="43" s="1" customFormat="1" ht="16.5" spans="1:14">
      <c r="A43" s="18" t="s">
        <v>58</v>
      </c>
      <c r="B43" s="15">
        <v>2</v>
      </c>
      <c r="C43" s="16">
        <v>32</v>
      </c>
      <c r="D43" s="15"/>
      <c r="E43" s="15">
        <v>40</v>
      </c>
      <c r="F43" s="15">
        <v>64</v>
      </c>
      <c r="G43" s="24"/>
      <c r="N43" s="28"/>
    </row>
    <row r="44" s="1" customFormat="1" ht="29" spans="1:14">
      <c r="A44" s="12" t="s">
        <v>59</v>
      </c>
      <c r="B44" s="13" t="s">
        <v>1</v>
      </c>
      <c r="C44" s="13" t="s">
        <v>2</v>
      </c>
      <c r="D44" s="13" t="s">
        <v>3</v>
      </c>
      <c r="E44" s="13" t="s">
        <v>4</v>
      </c>
      <c r="F44" s="13" t="s">
        <v>5</v>
      </c>
      <c r="G44" s="13" t="s">
        <v>60</v>
      </c>
      <c r="N44" s="28"/>
    </row>
    <row r="45" ht="16.5" spans="1:7">
      <c r="A45" s="26" t="s">
        <v>61</v>
      </c>
      <c r="B45" s="15">
        <f>B19*IF(B20,2,1)*B26/1000</f>
        <v>0.256</v>
      </c>
      <c r="C45" s="27">
        <f>C19*IF(C20,2,1)*C26/1000</f>
        <v>12.288</v>
      </c>
      <c r="D45" s="15">
        <v>14.2</v>
      </c>
      <c r="E45" s="15">
        <f>E19*IF(E20,2,1)*E26/1000</f>
        <v>23.10144</v>
      </c>
      <c r="F45" s="15">
        <v>256</v>
      </c>
      <c r="G45" s="15">
        <f>C45/B45</f>
        <v>48</v>
      </c>
    </row>
    <row r="46" ht="16.5" spans="1:7">
      <c r="A46" s="26" t="s">
        <v>62</v>
      </c>
      <c r="B46" s="15" t="s">
        <v>11</v>
      </c>
      <c r="C46" s="15" t="s">
        <v>11</v>
      </c>
      <c r="D46" s="15"/>
      <c r="E46" s="15"/>
      <c r="F46" s="15">
        <v>512</v>
      </c>
      <c r="G46" s="15"/>
    </row>
    <row r="47" ht="16.5" spans="1:7">
      <c r="A47" s="26" t="s">
        <v>63</v>
      </c>
      <c r="B47" s="15" t="s">
        <v>11</v>
      </c>
      <c r="C47" s="15" t="s">
        <v>11</v>
      </c>
      <c r="D47" s="15"/>
      <c r="E47" s="15">
        <v>78</v>
      </c>
      <c r="F47" s="6" t="s">
        <v>11</v>
      </c>
      <c r="G47" s="15"/>
    </row>
    <row r="48" ht="16.5" spans="1:7">
      <c r="A48" s="26" t="s">
        <v>64</v>
      </c>
      <c r="B48" s="15" t="s">
        <v>11</v>
      </c>
      <c r="C48" s="15" t="s">
        <v>11</v>
      </c>
      <c r="D48" s="15"/>
      <c r="E48" s="15">
        <v>39</v>
      </c>
      <c r="F48" s="15">
        <v>1024</v>
      </c>
      <c r="G48" s="15"/>
    </row>
    <row r="49" ht="16.5" spans="1:7">
      <c r="A49" s="26" t="s">
        <v>65</v>
      </c>
      <c r="B49" s="15">
        <v>0.256</v>
      </c>
      <c r="C49" s="15">
        <f>C19*IF(C20,2,1)*C27/1000</f>
        <v>12.288</v>
      </c>
      <c r="D49" s="15"/>
      <c r="E49" s="15"/>
      <c r="F49" s="6" t="s">
        <v>11</v>
      </c>
      <c r="G49" s="15"/>
    </row>
    <row r="50" ht="16.5" spans="1:12">
      <c r="A50" s="26" t="s">
        <v>66</v>
      </c>
      <c r="B50" s="15">
        <v>0.256</v>
      </c>
      <c r="C50" s="15"/>
      <c r="D50" s="15"/>
      <c r="E50" s="15"/>
      <c r="F50" s="6" t="s">
        <v>11</v>
      </c>
      <c r="G50" s="15"/>
      <c r="L50" t="s">
        <v>67</v>
      </c>
    </row>
    <row r="51" ht="16.5" spans="1:7">
      <c r="A51" s="26" t="s">
        <v>68</v>
      </c>
      <c r="B51" s="15" t="s">
        <v>11</v>
      </c>
      <c r="C51" s="15" t="s">
        <v>11</v>
      </c>
      <c r="D51" s="15"/>
      <c r="E51" s="15"/>
      <c r="F51" s="15">
        <v>2048</v>
      </c>
      <c r="G51" s="15"/>
    </row>
    <row r="52" ht="16.5" spans="1:7">
      <c r="A52" s="26" t="s">
        <v>69</v>
      </c>
      <c r="B52" s="15">
        <f>SUM(B30:B34)</f>
        <v>3552</v>
      </c>
      <c r="C52" s="15">
        <f>SUM(C30:C34)</f>
        <v>170496</v>
      </c>
      <c r="D52" s="15"/>
      <c r="E52" s="15">
        <f>SUM(E30:E35)</f>
        <v>93184</v>
      </c>
      <c r="F52" s="6"/>
      <c r="G52" s="15">
        <f>C52/B52</f>
        <v>48</v>
      </c>
    </row>
    <row r="54" s="1" customFormat="1" spans="2:14">
      <c r="B54" s="28"/>
      <c r="C54" s="28"/>
      <c r="D54" s="28"/>
      <c r="E54" s="28"/>
      <c r="F54" s="28"/>
      <c r="N54" s="28"/>
    </row>
    <row r="55" spans="1:6">
      <c r="A55" s="9" t="s">
        <v>70</v>
      </c>
      <c r="B55" s="2">
        <v>15</v>
      </c>
      <c r="C55" s="2">
        <f>B55/B26*C26</f>
        <v>720</v>
      </c>
      <c r="E55" s="2">
        <v>826</v>
      </c>
      <c r="F55" s="2">
        <v>1074</v>
      </c>
    </row>
    <row r="56" ht="16.5" spans="1:8">
      <c r="A56" s="9" t="s">
        <v>71</v>
      </c>
      <c r="B56" s="2">
        <v>28</v>
      </c>
      <c r="C56" s="2">
        <v>28</v>
      </c>
      <c r="E56" s="2">
        <v>7</v>
      </c>
      <c r="F56" s="2">
        <v>7</v>
      </c>
      <c r="H56" s="29"/>
    </row>
    <row r="57" spans="3:3">
      <c r="C57" s="2">
        <v>360</v>
      </c>
    </row>
    <row r="58" spans="3:3">
      <c r="C58" s="2">
        <v>14</v>
      </c>
    </row>
    <row r="59" spans="3:3">
      <c r="C59" s="2">
        <v>180</v>
      </c>
    </row>
    <row r="60" spans="1:3">
      <c r="A60"/>
      <c r="C60" s="2">
        <v>7</v>
      </c>
    </row>
  </sheetData>
  <pageMargins left="0.75" right="0.75" top="1" bottom="1" header="0.5" footer="0.5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7"/>
  <sheetViews>
    <sheetView workbookViewId="0">
      <selection activeCell="J28" sqref="J28"/>
    </sheetView>
  </sheetViews>
  <sheetFormatPr defaultColWidth="9" defaultRowHeight="14" outlineLevelCol="6"/>
  <cols>
    <col min="2" max="2" width="27.8727272727273" customWidth="1"/>
    <col min="3" max="3" width="12.6272727272727" style="2"/>
    <col min="4" max="6" width="9" style="2"/>
  </cols>
  <sheetData>
    <row r="2" s="1" customFormat="1" spans="2:7">
      <c r="B2" s="3"/>
      <c r="C2" s="4" t="s">
        <v>1</v>
      </c>
      <c r="D2" s="4"/>
      <c r="E2" s="4"/>
      <c r="F2" s="4" t="s">
        <v>4</v>
      </c>
      <c r="G2" s="4" t="s">
        <v>72</v>
      </c>
    </row>
    <row r="3" spans="2:7">
      <c r="B3" s="5" t="s">
        <v>42</v>
      </c>
      <c r="C3" s="6" t="s">
        <v>73</v>
      </c>
      <c r="D3" s="6" t="s">
        <v>74</v>
      </c>
      <c r="E3" s="6" t="s">
        <v>75</v>
      </c>
      <c r="F3" s="6" t="s">
        <v>76</v>
      </c>
      <c r="G3" s="7"/>
    </row>
    <row r="4" spans="2:7">
      <c r="B4" s="5" t="s">
        <v>77</v>
      </c>
      <c r="C4" s="6">
        <v>2</v>
      </c>
      <c r="D4" s="6"/>
      <c r="E4" s="6"/>
      <c r="F4" s="6">
        <v>40</v>
      </c>
      <c r="G4" s="7">
        <v>80</v>
      </c>
    </row>
    <row r="5" spans="2:7">
      <c r="B5" s="5" t="s">
        <v>78</v>
      </c>
      <c r="C5" s="6">
        <v>800</v>
      </c>
      <c r="D5" s="6"/>
      <c r="E5" s="6"/>
      <c r="F5" s="6">
        <v>1215</v>
      </c>
      <c r="G5" s="7"/>
    </row>
    <row r="6" spans="2:7">
      <c r="B6" s="5" t="s">
        <v>79</v>
      </c>
      <c r="C6" s="6">
        <v>256</v>
      </c>
      <c r="D6" s="6"/>
      <c r="E6" s="6"/>
      <c r="F6" s="6" t="s">
        <v>80</v>
      </c>
      <c r="G6" s="7"/>
    </row>
    <row r="7" spans="2:7">
      <c r="B7" s="5" t="s">
        <v>81</v>
      </c>
      <c r="C7" s="6">
        <f>C5*C6/8/1000</f>
        <v>25.6</v>
      </c>
      <c r="D7" s="6"/>
      <c r="E7" s="6"/>
      <c r="F7" s="6">
        <v>1555</v>
      </c>
      <c r="G7" s="7"/>
    </row>
    <row r="8" spans="2:7">
      <c r="B8" s="5" t="s">
        <v>82</v>
      </c>
      <c r="C8" s="6">
        <v>5</v>
      </c>
      <c r="D8" s="6"/>
      <c r="E8" s="6"/>
      <c r="F8" s="6"/>
      <c r="G8" s="7"/>
    </row>
    <row r="9" spans="2:7">
      <c r="B9" s="3" t="s">
        <v>83</v>
      </c>
      <c r="C9" s="6">
        <f>C7*C8</f>
        <v>128</v>
      </c>
      <c r="D9" s="6"/>
      <c r="E9" s="6"/>
      <c r="F9" s="6"/>
      <c r="G9" s="7"/>
    </row>
    <row r="10" spans="2:7">
      <c r="B10" s="3" t="s">
        <v>84</v>
      </c>
      <c r="C10" s="6">
        <v>12</v>
      </c>
      <c r="D10" s="6"/>
      <c r="E10" s="6"/>
      <c r="F10" s="6"/>
      <c r="G10" s="7"/>
    </row>
    <row r="11" spans="2:7">
      <c r="B11" s="3"/>
      <c r="C11" s="6"/>
      <c r="D11" s="6"/>
      <c r="E11" s="6"/>
      <c r="F11" s="6"/>
      <c r="G11" s="7"/>
    </row>
    <row r="12" spans="2:7">
      <c r="B12" s="3"/>
      <c r="C12" s="6"/>
      <c r="D12" s="6"/>
      <c r="E12" s="6"/>
      <c r="F12" s="6"/>
      <c r="G12" s="7"/>
    </row>
    <row r="13" spans="2:7">
      <c r="B13" s="3"/>
      <c r="C13" s="6"/>
      <c r="D13" s="6"/>
      <c r="E13" s="6"/>
      <c r="F13" s="6"/>
      <c r="G13" s="7"/>
    </row>
    <row r="14" spans="2:7">
      <c r="B14" s="3"/>
      <c r="C14" s="6"/>
      <c r="D14" s="6"/>
      <c r="E14" s="6"/>
      <c r="F14" s="6"/>
      <c r="G14" s="7"/>
    </row>
    <row r="15" spans="2:7">
      <c r="B15" s="3" t="s">
        <v>85</v>
      </c>
      <c r="C15" s="6">
        <f>C9/12</f>
        <v>10.6666666666667</v>
      </c>
      <c r="D15" s="6"/>
      <c r="E15" s="6"/>
      <c r="F15" s="6"/>
      <c r="G15" s="7"/>
    </row>
    <row r="16" spans="2:7">
      <c r="B16" s="3" t="s">
        <v>86</v>
      </c>
      <c r="C16" s="6">
        <v>2048</v>
      </c>
      <c r="D16" s="6"/>
      <c r="E16" s="6"/>
      <c r="F16" s="6"/>
      <c r="G16" s="7"/>
    </row>
    <row r="17" spans="2:7">
      <c r="B17" s="3" t="s">
        <v>87</v>
      </c>
      <c r="C17" s="6">
        <f>C16/C15</f>
        <v>192</v>
      </c>
      <c r="D17" s="6"/>
      <c r="E17" s="6"/>
      <c r="F17" s="6"/>
      <c r="G17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8" sqref="J18"/>
    </sheetView>
  </sheetViews>
  <sheetFormatPr defaultColWidth="9" defaultRowHeight="1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L15:L21"/>
  <sheetViews>
    <sheetView tabSelected="1" workbookViewId="0">
      <selection activeCell="I28" sqref="I28"/>
    </sheetView>
  </sheetViews>
  <sheetFormatPr defaultColWidth="9" defaultRowHeight="14"/>
  <sheetData>
    <row r="15" spans="12:12">
      <c r="L15">
        <v>5120</v>
      </c>
    </row>
    <row r="16" spans="12:12">
      <c r="L16">
        <v>11520</v>
      </c>
    </row>
    <row r="17" spans="12:12">
      <c r="L17">
        <v>2560</v>
      </c>
    </row>
    <row r="18" spans="12:12">
      <c r="L18">
        <v>40960</v>
      </c>
    </row>
    <row r="19" spans="12:12">
      <c r="L19">
        <v>81920</v>
      </c>
    </row>
    <row r="21" spans="12:12">
      <c r="L21">
        <f>SUM(L15:L19)</f>
        <v>142080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Performance</vt:lpstr>
      <vt:lpstr>DRAM</vt:lpstr>
      <vt:lpstr>Area</vt:lpstr>
      <vt:lpstr>Power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ggang</dc:creator>
  <cp:lastModifiedBy>ggangliu</cp:lastModifiedBy>
  <dcterms:created xsi:type="dcterms:W3CDTF">2023-06-21T03:24:00Z</dcterms:created>
  <dcterms:modified xsi:type="dcterms:W3CDTF">2023-10-26T07:28:42Z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60F6111F12E04B96BEAC9CF378EDB0AB_11</vt:lpwstr>
  </property>
  <property fmtid="{D5CDD505-2E9C-101B-9397-08002B2CF9AE}" pid="3" name="KSOProductBuildVer">
    <vt:lpwstr>2052-12.1.0.15712</vt:lpwstr>
  </property>
</Properties>
</file>