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<sst xmlns="http://schemas.openxmlformats.org/spreadsheetml/2006/main" count="2183" uniqueCount="608">
  <si>
    <t>File opened</t>
  </si>
  <si>
    <t>2023-12-14 14:06:37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</si>
  <si>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</si>
  <si>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</si>
  <si>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</si>
  <si>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</si>
  <si>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</si>
  <si>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</si>
  <si>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</si>
  <si>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</si>
  <si>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</si>
  <si>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</si>
  <si>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</si>
  <si>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</si>
  <si>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</si>
  <si>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Wed Nov  8 10:46</t>
  </si>
  <si>
    <t>H2O rangematch</t>
  </si>
  <si>
    <t>Wed Nov  8 10:52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</si>
  <si>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</si>
  <si>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</si>
  <si>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</si>
  <si>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</si>
  <si>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</si>
  <si>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</si>
  <si>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</si>
  <si>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</si>
  <si>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</si>
  <si>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14:06:37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</si>
  <si>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</si>
  <si>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</si>
  <si>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</si>
  <si>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</si>
  <si>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</si>
  <si>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</si>
  <si>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</si>
  <si>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</si>
  <si>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</si>
  <si>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2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</si>
  <si>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</si>
  <si>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</si>
  <si>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</si>
  <si>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</si>
  <si>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</si>
  <si>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</si>
  <si>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</si>
  <si>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</si>
  <si>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</si>
  <si>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</si>
  <si>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</si>
  <si>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</si>
  <si>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</si>
  <si>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</si>
  <si>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</si>
  <si>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</si>
  <si>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</si>
  <si>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</si>
  <si>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</si>
  <si>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</si>
  <si>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</si>
  <si>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</si>
  <si>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</si>
  <si>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</si>
  <si>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</si>
  <si>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</si>
  <si>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</si>
  <si>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</si>
  <si>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</si>
  <si>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</si>
  <si>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</si>
  <si>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</si>
  <si>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</si>
  <si>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</si>
  <si>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</si>
  <si>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</si>
  <si>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</si>
  <si>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</si>
  <si>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</si>
  <si>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</si>
  <si>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</si>
  <si>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</si>
  <si>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</si>
  <si>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</si>
  <si>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</si>
  <si>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</si>
  <si>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</si>
  <si>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1.63569 190.917 347.118 601.88 839.433 1050.42 1229.91 1368.38</t>
  </si>
  <si>
    <t>Fs_true</t>
  </si>
  <si>
    <t>1.53571 226.979 384.474 606.592 800.557 1004.6 1201.24 1400.83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</si>
  <si>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</si>
  <si>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</si>
  <si>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</si>
  <si>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</si>
  <si>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</si>
  <si>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</si>
  <si>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</si>
  <si>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</si>
  <si>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</si>
  <si>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</si>
  <si>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</si>
  <si>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</si>
  <si>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</si>
  <si>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</si>
  <si>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</si>
  <si>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</si>
  <si>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</si>
  <si>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</si>
  <si>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</si>
  <si>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</si>
  <si>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</si>
  <si>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</si>
  <si>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</si>
  <si>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</si>
  <si>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</si>
  <si>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</si>
  <si>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</si>
  <si>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</si>
  <si>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</si>
  <si>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</si>
  <si>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</si>
  <si>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</si>
  <si>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</si>
  <si>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</si>
  <si>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</si>
  <si>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</si>
  <si>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</si>
  <si>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</si>
  <si>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</si>
  <si>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</si>
  <si>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</si>
  <si>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</si>
  <si>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</si>
  <si>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</si>
  <si>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</si>
  <si>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</si>
  <si>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</si>
  <si>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</si>
  <si>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</si>
  <si>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</si>
  <si>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</si>
  <si>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</si>
  <si>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</si>
  <si>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</si>
  <si>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</si>
  <si>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</si>
  <si>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</si>
  <si>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</si>
  <si>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</si>
  <si>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</si>
  <si>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</si>
  <si>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</si>
  <si>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</si>
  <si>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</si>
  <si>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</si>
  <si>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</si>
  <si>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</si>
  <si>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</si>
  <si>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</si>
  <si>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</si>
  <si>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</si>
  <si>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</si>
  <si>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</si>
  <si>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</si>
  <si>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</si>
  <si>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</si>
  <si>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</si>
  <si>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</si>
  <si>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</si>
  <si>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</si>
  <si>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</si>
  <si>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</si>
  <si>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</si>
  <si>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</si>
  <si>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</si>
  <si>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</si>
  <si>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</si>
  <si>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</si>
  <si>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</si>
  <si>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</si>
  <si>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</si>
  <si>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</si>
  <si>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</si>
  <si>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</si>
  <si>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</si>
  <si>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</si>
  <si>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</si>
  <si>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</si>
  <si>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</si>
  <si>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</si>
  <si>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</si>
  <si>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</si>
  <si>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</si>
  <si>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</si>
  <si>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</si>
  <si>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</si>
  <si>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</si>
  <si>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</si>
  <si>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</si>
  <si>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</si>
  <si>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</si>
  <si>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</si>
  <si>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</si>
  <si>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</si>
  <si>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</si>
  <si>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</si>
  <si>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</si>
  <si>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</si>
  <si>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</si>
  <si>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</si>
  <si>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</si>
  <si>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</si>
  <si>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</si>
  <si>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</si>
  <si>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</si>
  <si>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</si>
  <si>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</si>
  <si>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</si>
  <si>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</si>
  <si>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</si>
  <si>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</si>
  <si>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</si>
  <si>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</si>
  <si>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</si>
  <si>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</si>
  <si>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</si>
  <si>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</si>
  <si>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</si>
  <si>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</si>
  <si>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</si>
  <si>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</si>
  <si>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</si>
  <si>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</si>
  <si>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</si>
  <si>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</si>
  <si>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</si>
  <si>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</si>
  <si>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</si>
  <si>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</si>
  <si>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</si>
  <si>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</si>
  <si>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</si>
  <si>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</si>
  <si>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</si>
  <si>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</si>
  <si>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</si>
  <si>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</si>
  <si>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</si>
  <si>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</si>
  <si>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</si>
  <si>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</si>
  <si>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</si>
  <si>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</si>
  <si>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</si>
  <si>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</si>
  <si>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</si>
  <si>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</si>
  <si>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</si>
  <si>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</si>
  <si>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</si>
  <si>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</si>
  <si>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</si>
  <si>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</si>
  <si>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</si>
  <si>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</si>
  <si>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</si>
  <si>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</si>
  <si>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</si>
  <si>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</si>
  <si>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</si>
  <si>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</si>
  <si>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</si>
  <si>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</si>
  <si>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</si>
  <si>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</si>
  <si>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</si>
  <si>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</si>
  <si>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</si>
  <si>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</si>
  <si>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</si>
  <si>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</si>
  <si>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</si>
  <si>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</si>
  <si>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</si>
  <si>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</si>
  <si>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</si>
  <si>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</si>
  <si>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</si>
  <si>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</si>
  <si>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</si>
  <si>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</si>
  <si>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</si>
  <si>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</si>
  <si>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</si>
  <si>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</si>
  <si>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</si>
  <si>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</si>
  <si>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</si>
  <si>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</si>
  <si>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</si>
  <si>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</si>
  <si>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</si>
  <si>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</si>
  <si>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</si>
  <si>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</si>
  <si>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</si>
  <si>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</si>
  <si>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</si>
  <si>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</si>
  <si>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</si>
  <si>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</si>
  <si>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</si>
  <si>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</si>
  <si>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</si>
  <si>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</si>
  <si>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</si>
  <si>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</si>
  <si>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</si>
  <si>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</si>
  <si>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</si>
  <si>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</si>
  <si>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</si>
  <si>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</si>
  <si>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</si>
  <si>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</si>
  <si>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</si>
  <si>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</si>
  <si>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</si>
  <si>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</si>
  <si>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</si>
  <si>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</si>
  <si>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</si>
  <si>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</si>
  <si>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</si>
  <si>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</si>
  <si>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</si>
  <si>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</si>
  <si>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</si>
  <si>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</si>
  <si>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</si>
  <si>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</si>
  <si>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</si>
  <si>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</si>
  <si>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</si>
  <si>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</si>
  <si>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</si>
  <si>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</si>
  <si>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</si>
  <si>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</si>
  <si>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</si>
  <si>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</si>
  <si>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</si>
  <si>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</si>
  <si>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</si>
  <si>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</si>
  <si>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</si>
  <si>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</si>
  <si>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</si>
  <si>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</si>
  <si>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</si>
  <si>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</si>
  <si>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</si>
  <si>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</si>
  <si>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</si>
  <si>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</si>
  <si>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</si>
  <si>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</si>
  <si>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</si>
  <si>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</si>
  <si>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</si>
  <si>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</si>
  <si>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</si>
  <si>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</si>
  <si>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</si>
  <si>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</si>
  <si>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</si>
  <si>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</si>
  <si>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</si>
  <si>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</si>
  <si>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</si>
  <si>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</si>
  <si>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</si>
  <si>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</si>
  <si>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</si>
  <si>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</si>
  <si>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</si>
  <si>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</si>
  <si>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</si>
  <si>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</si>
  <si>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</si>
  <si>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</si>
  <si>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</si>
  <si>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</si>
  <si>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</si>
  <si>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</si>
  <si>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</si>
  <si>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</si>
  <si>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</si>
  <si>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</si>
  <si>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</si>
  <si>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</si>
  <si>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</si>
  <si>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</si>
  <si>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</si>
  <si>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</si>
  <si>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</si>
  <si>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</si>
  <si>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</si>
  <si>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</si>
  <si>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</si>
  <si>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</si>
  <si>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</si>
  <si>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</si>
  <si>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</si>
  <si>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</si>
  <si>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</si>
  <si>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</si>
  <si>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</si>
  <si>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</si>
  <si>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</si>
  <si>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</si>
  <si>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</si>
  <si>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</si>
  <si>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</si>
  <si>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</si>
  <si>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</si>
  <si>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</si>
  <si>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</si>
  <si>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</si>
  <si>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</si>
  <si>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</si>
  <si>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</si>
  <si>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</si>
  <si>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</si>
  <si>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</si>
  <si>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</si>
  <si>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20231213 14:30:36</t>
  </si>
  <si>
    <t>14:30:36</t>
  </si>
  <si>
    <t>sor-3-30</t>
  </si>
  <si>
    <t>-</t>
  </si>
  <si>
    <t>RECT-349-20231214-14_29_26</t>
  </si>
  <si>
    <t>0: Broadleaf</t>
  </si>
  <si>
    <t>--:--:--</t>
  </si>
  <si>
    <t>3/3</t>
  </si>
  <si>
    <t>00000000</t>
  </si>
  <si>
    <t>iiiiiiii</t>
  </si>
  <si>
    <t>off</t>
  </si>
  <si>
    <t>20231213 14:33:30</t>
  </si>
  <si>
    <t>14:33:30</t>
  </si>
  <si>
    <t>RECT-350-20231214-14_32_20</t>
  </si>
  <si>
    <t>20231213 14:37:50</t>
  </si>
  <si>
    <t>14:37:50</t>
  </si>
  <si>
    <t>RECT-351-20231214-14_36_41</t>
  </si>
  <si>
    <t>20231213 14:43:53</t>
  </si>
  <si>
    <t>14:43:53</t>
  </si>
  <si>
    <t>RECT-352-20231214-14_42_43</t>
  </si>
  <si>
    <t>20231213 14:47:20</t>
  </si>
  <si>
    <t>14:47:20</t>
  </si>
  <si>
    <t>RECT-353-20231214-14_46_11</t>
  </si>
  <si>
    <t>20231213 14:48:25</t>
  </si>
  <si>
    <t>14:48:25</t>
  </si>
  <si>
    <t>RECT-354-20231214-14_47_16</t>
  </si>
  <si>
    <t>20231213 14:57:34</t>
  </si>
  <si>
    <t>14:57:34</t>
  </si>
  <si>
    <t>RECT-355-20231214-14_56_25</t>
  </si>
  <si>
    <t>2/3</t>
  </si>
  <si>
    <t>20231213 14:59:32</t>
  </si>
  <si>
    <t>14:59:32</t>
  </si>
  <si>
    <t>RECT-356-20231214-14_58_23</t>
  </si>
  <si>
    <t>20231213 15:03:43</t>
  </si>
  <si>
    <t>15:03:43</t>
  </si>
  <si>
    <t>RECT-357-20231214-15_02_33</t>
  </si>
  <si>
    <t>20231213 15:12:28</t>
  </si>
  <si>
    <t>15:12:28</t>
  </si>
  <si>
    <t>RECT-358-20231214-15_11_18</t>
  </si>
  <si>
    <t>20231213 15:14:24</t>
  </si>
  <si>
    <t>15:14:24</t>
  </si>
  <si>
    <t>RECT-359-20231214-15_13_14</t>
  </si>
  <si>
    <t>20231213 15:15:30</t>
  </si>
  <si>
    <t>15:15:30</t>
  </si>
  <si>
    <t>RECT-360-20231214-15_14_21</t>
  </si>
  <si>
    <t>20231213 15:28:49</t>
  </si>
  <si>
    <t>15:28:49</t>
  </si>
  <si>
    <t>RECT-361-20231214-15_27_39</t>
  </si>
  <si>
    <t>20231213 15:30:07</t>
  </si>
  <si>
    <t>15:30:07</t>
  </si>
  <si>
    <t>RECT-362-20231214-15_28_57</t>
  </si>
  <si>
    <t>20231213 15:31:52</t>
  </si>
  <si>
    <t>15:31:52</t>
  </si>
  <si>
    <t>RECT-363-20231214-15_30_43</t>
  </si>
  <si>
    <t>20231213 15:48:12</t>
  </si>
  <si>
    <t>15:48:12</t>
  </si>
  <si>
    <t>RECT-364-20231214-15_47_03</t>
  </si>
  <si>
    <t>20231213 15:49:29</t>
  </si>
  <si>
    <t>15:49:29</t>
  </si>
  <si>
    <t>RECT-365-20231214-15_48_20</t>
  </si>
  <si>
    <t>20231213 15:50:42</t>
  </si>
  <si>
    <t>15:50:42</t>
  </si>
  <si>
    <t>RECT-366-20231214-15_49_33</t>
  </si>
  <si>
    <t>1/3</t>
  </si>
  <si>
    <t>20231213 16:16:23</t>
  </si>
  <si>
    <t>16:16:23</t>
  </si>
  <si>
    <t>scz-3-26</t>
  </si>
  <si>
    <t>RECT-367-20231214-16_15_13</t>
  </si>
  <si>
    <t>20231213 16:19:01</t>
  </si>
  <si>
    <t>16:19:01</t>
  </si>
  <si>
    <t>RECT-368-20231214-16_17_52</t>
  </si>
  <si>
    <t>20231213 16:22:33</t>
  </si>
  <si>
    <t>16:22:33</t>
  </si>
  <si>
    <t>RECT-369-20231214-16_21_23</t>
  </si>
  <si>
    <t>20231213 16:29:54</t>
  </si>
  <si>
    <t>16:29:54</t>
  </si>
  <si>
    <t>RECT-370-20231214-16_28_44</t>
  </si>
  <si>
    <t>20231213 16:31:35</t>
  </si>
  <si>
    <t>16:31:35</t>
  </si>
  <si>
    <t>RECT-371-20231214-16_30_26</t>
  </si>
  <si>
    <t>20231213 16:34:22</t>
  </si>
  <si>
    <t>16:34:22</t>
  </si>
  <si>
    <t>RECT-372-20231214-16_33_13</t>
  </si>
  <si>
    <t>20231213 16:43:21</t>
  </si>
  <si>
    <t>16:43:21</t>
  </si>
  <si>
    <t>RECT-373-20231214-16_42_12</t>
  </si>
  <si>
    <t>20231213 16:44:42</t>
  </si>
  <si>
    <t>16:44:42</t>
  </si>
  <si>
    <t>RECT-374-20231214-16_43_33</t>
  </si>
  <si>
    <t>20231213 16:45:49</t>
  </si>
  <si>
    <t>16:45:49</t>
  </si>
  <si>
    <t>RECT-375-20231214-16_44_39</t>
  </si>
  <si>
    <t>20231213 16:52:51</t>
  </si>
  <si>
    <t>16:52:51</t>
  </si>
  <si>
    <t>RECT-376-20231214-16_51_41</t>
  </si>
  <si>
    <t>20231213 16:55:31</t>
  </si>
  <si>
    <t>16:55:31</t>
  </si>
  <si>
    <t>RECT-377-20231214-16_54_21</t>
  </si>
  <si>
    <t>20231213 16:56:39</t>
  </si>
  <si>
    <t>16:56:39</t>
  </si>
  <si>
    <t>RECT-378-20231214-16_55_30</t>
  </si>
  <si>
    <t>20231213 17:04:59</t>
  </si>
  <si>
    <t>17:04:59</t>
  </si>
  <si>
    <t>RECT-379-20231214-17_03_50</t>
  </si>
  <si>
    <t>20231213 17:06:07</t>
  </si>
  <si>
    <t>17:06:07</t>
  </si>
  <si>
    <t>RECT-380-20231214-17_04_57</t>
  </si>
  <si>
    <t>20231213 17:07:46</t>
  </si>
  <si>
    <t>17:07:46</t>
  </si>
  <si>
    <t>RECT-381-20231214-17_06_37</t>
  </si>
  <si>
    <t>20231213 17:21:18</t>
  </si>
  <si>
    <t>17:21:18</t>
  </si>
  <si>
    <t>RECT-382-20231214-17_20_08</t>
  </si>
  <si>
    <t>20231213 17:23:24</t>
  </si>
  <si>
    <t>17:23:24</t>
  </si>
  <si>
    <t>RECT-383-20231214-17_22_15</t>
  </si>
  <si>
    <t>20231213 17:26:13</t>
  </si>
  <si>
    <t>17:26:13</t>
  </si>
  <si>
    <t>RECT-384-20231214-17_25_04</t>
  </si>
  <si>
    <t>20231213 17:53:26</t>
  </si>
  <si>
    <t>17:53:26</t>
  </si>
  <si>
    <t>RECT-385-20231214-17_52_17</t>
  </si>
  <si>
    <t>20231213 17:55:54</t>
  </si>
  <si>
    <t>17:55:54</t>
  </si>
  <si>
    <t>scz-4-46</t>
  </si>
  <si>
    <t>RECT-386-20231214-17_54_45</t>
  </si>
  <si>
    <t>20231213 17:57:03</t>
  </si>
  <si>
    <t>17:57:03</t>
  </si>
  <si>
    <t>RECT-387-20231214-17_55_54</t>
  </si>
  <si>
    <t>20231213 18:01:38</t>
  </si>
  <si>
    <t>18:01:38</t>
  </si>
  <si>
    <t>RECT-388-20231214-18_00_28</t>
  </si>
  <si>
    <t>20231213 18:03:40</t>
  </si>
  <si>
    <t>18:03:40</t>
  </si>
  <si>
    <t>RECT-389-20231214-18_02_31</t>
  </si>
  <si>
    <t>20231213 18:04:55</t>
  </si>
  <si>
    <t>18:04:55</t>
  </si>
  <si>
    <t>RECT-390-20231214-18_03_46</t>
  </si>
  <si>
    <t>20231213 18:11:37</t>
  </si>
  <si>
    <t>18:11:37</t>
  </si>
  <si>
    <t>RECT-391-20231214-18_10_28</t>
  </si>
  <si>
    <t>20231213 18:13:27</t>
  </si>
  <si>
    <t>18:13:27</t>
  </si>
  <si>
    <t>RECT-392-20231214-18_12_18</t>
  </si>
  <si>
    <t>20231213 18:15:23</t>
  </si>
  <si>
    <t>18:15:23</t>
  </si>
  <si>
    <t>RECT-393-20231214-18_14_14</t>
  </si>
  <si>
    <t>20231213 18:21:19</t>
  </si>
  <si>
    <t>18:21:19</t>
  </si>
  <si>
    <t>RECT-394-20231214-18_20_09</t>
  </si>
  <si>
    <t>20231213 18:22:55</t>
  </si>
  <si>
    <t>18:22:55</t>
  </si>
  <si>
    <t>RECT-395-20231214-18_21_46</t>
  </si>
  <si>
    <t>20231213 18:24:13</t>
  </si>
  <si>
    <t>18:24:13</t>
  </si>
  <si>
    <t>RECT-396-20231214-18_23_04</t>
  </si>
  <si>
    <t>20231213 18:32:24</t>
  </si>
  <si>
    <t>18:32:24</t>
  </si>
  <si>
    <t>RECT-397-20231214-18_31_15</t>
  </si>
  <si>
    <t>20231213 18:33:38</t>
  </si>
  <si>
    <t>18:33:38</t>
  </si>
  <si>
    <t>RECT-398-20231214-18_32_28</t>
  </si>
  <si>
    <t>20231213 18:34:57</t>
  </si>
  <si>
    <t>18:34:57</t>
  </si>
  <si>
    <t>RECT-399-20231214-18_33_48</t>
  </si>
  <si>
    <t>20231213 18:49:11</t>
  </si>
  <si>
    <t>18:49:11</t>
  </si>
  <si>
    <t>RECT-400-20231214-18_48_02</t>
  </si>
  <si>
    <t>20231213 18:54:14</t>
  </si>
  <si>
    <t>18:54:14</t>
  </si>
  <si>
    <t>RECT-401-20231214-18_53_05</t>
  </si>
  <si>
    <t>20231213 18:57:41</t>
  </si>
  <si>
    <t>18:57:41</t>
  </si>
  <si>
    <t>RECT-402-20231214-18_56_32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</si>
</sst>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J72"/>
  <sheetViews>
    <sheetView tabSelected="1" workbookViewId="0"/>
  </sheetViews>
  <sheetFormatPr defaultRowHeight="15"/>
  <sheetData>
    <row r="2" spans="1:296">
      <c r="A2" t="s">
        <v>29</v>
      </c>
      <c r="B2" t="s">
        <v>30</v>
      </c>
      <c r="C2" t="s">
        <v>32</v>
      </c>
    </row>
    <row r="3" spans="1:296">
      <c r="B3" t="s">
        <v>31</v>
      </c>
      <c r="C3" t="s">
        <v>33</v>
      </c>
    </row>
    <row r="4" spans="1:296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6">
      <c r="B5" t="s">
        <v>19</v>
      </c>
      <c r="C5" t="s">
        <v>37</v>
      </c>
      <c r="D5">
        <v>0.572</v>
      </c>
      <c r="E5">
        <v>0.3872742</v>
      </c>
      <c r="F5">
        <v>-0.01870584</v>
      </c>
      <c r="G5">
        <v>0</v>
      </c>
      <c r="H5">
        <v>-0.00737389</v>
      </c>
      <c r="I5">
        <v>1</v>
      </c>
      <c r="J5">
        <v>2</v>
      </c>
      <c r="K5">
        <v>96.90000000000001</v>
      </c>
    </row>
    <row r="6" spans="1:296">
      <c r="A6" t="s">
        <v>46</v>
      </c>
      <c r="B6" t="s">
        <v>47</v>
      </c>
    </row>
    <row r="7" spans="1:296">
      <c r="B7" t="s">
        <v>48</v>
      </c>
    </row>
    <row r="8" spans="1:296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96">
      <c r="B9">
        <v>0</v>
      </c>
      <c r="C9">
        <v>1</v>
      </c>
      <c r="D9">
        <v>0</v>
      </c>
      <c r="E9">
        <v>0</v>
      </c>
    </row>
    <row r="10" spans="1:296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96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6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96">
      <c r="B13">
        <v>0</v>
      </c>
      <c r="C13">
        <v>0</v>
      </c>
      <c r="D13">
        <v>0</v>
      </c>
      <c r="E13">
        <v>0</v>
      </c>
      <c r="F13">
        <v>1</v>
      </c>
    </row>
    <row r="14" spans="1:296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96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96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90</v>
      </c>
      <c r="I16" t="s">
        <v>90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91</v>
      </c>
      <c r="AI16" t="s">
        <v>91</v>
      </c>
      <c r="AJ16" t="s">
        <v>91</v>
      </c>
      <c r="AK16" t="s">
        <v>91</v>
      </c>
      <c r="AL16" t="s">
        <v>91</v>
      </c>
      <c r="AM16" t="s">
        <v>91</v>
      </c>
      <c r="AN16" t="s">
        <v>91</v>
      </c>
      <c r="AO16" t="s">
        <v>91</v>
      </c>
      <c r="AP16" t="s">
        <v>91</v>
      </c>
      <c r="AQ16" t="s">
        <v>91</v>
      </c>
      <c r="AR16" t="s">
        <v>92</v>
      </c>
      <c r="AS16" t="s">
        <v>92</v>
      </c>
      <c r="AT16" t="s">
        <v>92</v>
      </c>
      <c r="AU16" t="s">
        <v>92</v>
      </c>
      <c r="AV16" t="s">
        <v>92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93</v>
      </c>
      <c r="BG16" t="s">
        <v>93</v>
      </c>
      <c r="BH16" t="s">
        <v>93</v>
      </c>
      <c r="BI16" t="s">
        <v>93</v>
      </c>
      <c r="BJ16" t="s">
        <v>93</v>
      </c>
      <c r="BK16" t="s">
        <v>93</v>
      </c>
      <c r="BL16" t="s">
        <v>93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94</v>
      </c>
      <c r="BZ16" t="s">
        <v>94</v>
      </c>
      <c r="CA16" t="s">
        <v>94</v>
      </c>
      <c r="CB16" t="s">
        <v>94</v>
      </c>
      <c r="CC16" t="s">
        <v>94</v>
      </c>
      <c r="CD16" t="s">
        <v>94</v>
      </c>
      <c r="CE16" t="s">
        <v>94</v>
      </c>
      <c r="CF16" t="s">
        <v>94</v>
      </c>
      <c r="CG16" t="s">
        <v>94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95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96</v>
      </c>
      <c r="DH16" t="s">
        <v>96</v>
      </c>
      <c r="DI16" t="s">
        <v>96</v>
      </c>
      <c r="DJ16" t="s">
        <v>96</v>
      </c>
      <c r="DK16" t="s">
        <v>97</v>
      </c>
      <c r="DL16" t="s">
        <v>97</v>
      </c>
      <c r="DM16" t="s">
        <v>97</v>
      </c>
      <c r="DN16" t="s">
        <v>97</v>
      </c>
      <c r="DO16" t="s">
        <v>97</v>
      </c>
      <c r="DP16" t="s">
        <v>98</v>
      </c>
      <c r="DQ16" t="s">
        <v>98</v>
      </c>
      <c r="DR16" t="s">
        <v>98</v>
      </c>
      <c r="DS16" t="s">
        <v>98</v>
      </c>
      <c r="DT16" t="s">
        <v>98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98</v>
      </c>
      <c r="EG16" t="s">
        <v>98</v>
      </c>
      <c r="EH16" t="s">
        <v>99</v>
      </c>
      <c r="EI16" t="s">
        <v>99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100</v>
      </c>
      <c r="ES16" t="s">
        <v>100</v>
      </c>
      <c r="ET16" t="s">
        <v>100</v>
      </c>
      <c r="EU16" t="s">
        <v>100</v>
      </c>
      <c r="EV16" t="s">
        <v>100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100</v>
      </c>
      <c r="FD16" t="s">
        <v>100</v>
      </c>
      <c r="FE16" t="s">
        <v>100</v>
      </c>
      <c r="FF16" t="s">
        <v>100</v>
      </c>
      <c r="FG16" t="s">
        <v>100</v>
      </c>
      <c r="FH16" t="s">
        <v>100</v>
      </c>
      <c r="FI16" t="s">
        <v>100</v>
      </c>
      <c r="FJ16" t="s">
        <v>101</v>
      </c>
      <c r="FK16" t="s">
        <v>101</v>
      </c>
      <c r="FL16" t="s">
        <v>101</v>
      </c>
      <c r="FM16" t="s">
        <v>101</v>
      </c>
      <c r="FN16" t="s">
        <v>101</v>
      </c>
      <c r="FO16" t="s">
        <v>102</v>
      </c>
      <c r="FP16" t="s">
        <v>102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103</v>
      </c>
      <c r="GC16" t="s">
        <v>103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104</v>
      </c>
      <c r="GR16" t="s">
        <v>104</v>
      </c>
      <c r="GS16" t="s">
        <v>104</v>
      </c>
      <c r="GT16" t="s">
        <v>104</v>
      </c>
      <c r="GU16" t="s">
        <v>104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105</v>
      </c>
      <c r="HJ16" t="s">
        <v>105</v>
      </c>
      <c r="HK16" t="s">
        <v>105</v>
      </c>
      <c r="HL16" t="s">
        <v>105</v>
      </c>
      <c r="HM16" t="s">
        <v>105</v>
      </c>
      <c r="HN16" t="s">
        <v>105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106</v>
      </c>
      <c r="IC16" t="s">
        <v>106</v>
      </c>
      <c r="ID16" t="s">
        <v>106</v>
      </c>
      <c r="IE16" t="s">
        <v>106</v>
      </c>
      <c r="IF16" t="s">
        <v>106</v>
      </c>
      <c r="IG16" t="s">
        <v>106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107</v>
      </c>
      <c r="IV16" t="s">
        <v>107</v>
      </c>
      <c r="IW16" t="s">
        <v>107</v>
      </c>
      <c r="IX16" t="s">
        <v>107</v>
      </c>
      <c r="IY16" t="s">
        <v>107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107</v>
      </c>
      <c r="JJ16" t="s">
        <v>107</v>
      </c>
      <c r="JK16" t="s">
        <v>107</v>
      </c>
      <c r="JL16" t="s">
        <v>107</v>
      </c>
      <c r="JM16" t="s">
        <v>108</v>
      </c>
      <c r="JN16" t="s">
        <v>108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109</v>
      </c>
      <c r="JV16" t="s">
        <v>109</v>
      </c>
      <c r="JW16" t="s">
        <v>109</v>
      </c>
      <c r="JX16" t="s">
        <v>109</v>
      </c>
      <c r="JY16" t="s">
        <v>109</v>
      </c>
      <c r="JZ16" t="s">
        <v>109</v>
      </c>
      <c r="KA16" t="s">
        <v>109</v>
      </c>
      <c r="KB16" t="s">
        <v>109</v>
      </c>
      <c r="KC16" t="s">
        <v>109</v>
      </c>
      <c r="KD16" t="s">
        <v>109</v>
      </c>
      <c r="KE16" t="s">
        <v>109</v>
      </c>
      <c r="KF16" t="s">
        <v>109</v>
      </c>
      <c r="KG16" t="s">
        <v>109</v>
      </c>
      <c r="KH16" t="s">
        <v>109</v>
      </c>
      <c r="KI16" t="s">
        <v>109</v>
      </c>
      <c r="KJ16" t="s">
        <v>109</v>
      </c>
    </row>
    <row r="17" spans="1:296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145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92</v>
      </c>
      <c r="AS17" t="s">
        <v>153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199</v>
      </c>
      <c r="CN17" t="s">
        <v>200</v>
      </c>
      <c r="CO17" t="s">
        <v>201</v>
      </c>
      <c r="CP17" t="s">
        <v>202</v>
      </c>
      <c r="CQ17" t="s">
        <v>203</v>
      </c>
      <c r="CR17" t="s">
        <v>204</v>
      </c>
      <c r="CS17" t="s">
        <v>205</v>
      </c>
      <c r="CT17" t="s">
        <v>185</v>
      </c>
      <c r="CU17" t="s">
        <v>206</v>
      </c>
      <c r="CV17" t="s">
        <v>207</v>
      </c>
      <c r="CW17" t="s">
        <v>208</v>
      </c>
      <c r="CX17" t="s">
        <v>159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117</v>
      </c>
      <c r="DQ17" t="s">
        <v>226</v>
      </c>
      <c r="DR17" t="s">
        <v>227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111</v>
      </c>
      <c r="FP17" t="s">
        <v>114</v>
      </c>
      <c r="FQ17" t="s">
        <v>276</v>
      </c>
      <c r="FR17" t="s">
        <v>277</v>
      </c>
      <c r="FS17" t="s">
        <v>278</v>
      </c>
      <c r="FT17" t="s">
        <v>279</v>
      </c>
      <c r="FU17" t="s">
        <v>280</v>
      </c>
      <c r="FV17" t="s">
        <v>281</v>
      </c>
      <c r="FW17" t="s">
        <v>282</v>
      </c>
      <c r="FX17" t="s">
        <v>283</v>
      </c>
      <c r="FY17" t="s">
        <v>284</v>
      </c>
      <c r="FZ17" t="s">
        <v>285</v>
      </c>
      <c r="GA17" t="s">
        <v>286</v>
      </c>
      <c r="GB17" t="s">
        <v>287</v>
      </c>
      <c r="GC17" t="s">
        <v>288</v>
      </c>
      <c r="GD17" t="s">
        <v>289</v>
      </c>
      <c r="GE17" t="s">
        <v>290</v>
      </c>
      <c r="GF17" t="s">
        <v>291</v>
      </c>
      <c r="GG17" t="s">
        <v>292</v>
      </c>
      <c r="GH17" t="s">
        <v>293</v>
      </c>
      <c r="GI17" t="s">
        <v>294</v>
      </c>
      <c r="GJ17" t="s">
        <v>295</v>
      </c>
      <c r="GK17" t="s">
        <v>296</v>
      </c>
      <c r="GL17" t="s">
        <v>297</v>
      </c>
      <c r="GM17" t="s">
        <v>298</v>
      </c>
      <c r="GN17" t="s">
        <v>299</v>
      </c>
      <c r="GO17" t="s">
        <v>300</v>
      </c>
      <c r="GP17" t="s">
        <v>301</v>
      </c>
      <c r="GQ17" t="s">
        <v>302</v>
      </c>
      <c r="GR17" t="s">
        <v>303</v>
      </c>
      <c r="GS17" t="s">
        <v>304</v>
      </c>
      <c r="GT17" t="s">
        <v>305</v>
      </c>
      <c r="GU17" t="s">
        <v>306</v>
      </c>
      <c r="GV17" t="s">
        <v>307</v>
      </c>
      <c r="GW17" t="s">
        <v>308</v>
      </c>
      <c r="GX17" t="s">
        <v>309</v>
      </c>
      <c r="GY17" t="s">
        <v>310</v>
      </c>
      <c r="GZ17" t="s">
        <v>311</v>
      </c>
      <c r="HA17" t="s">
        <v>312</v>
      </c>
      <c r="HB17" t="s">
        <v>313</v>
      </c>
      <c r="HC17" t="s">
        <v>314</v>
      </c>
      <c r="HD17" t="s">
        <v>315</v>
      </c>
      <c r="HE17" t="s">
        <v>316</v>
      </c>
      <c r="HF17" t="s">
        <v>317</v>
      </c>
      <c r="HG17" t="s">
        <v>318</v>
      </c>
      <c r="HH17" t="s">
        <v>319</v>
      </c>
      <c r="HI17" t="s">
        <v>320</v>
      </c>
      <c r="HJ17" t="s">
        <v>321</v>
      </c>
      <c r="HK17" t="s">
        <v>322</v>
      </c>
      <c r="HL17" t="s">
        <v>323</v>
      </c>
      <c r="HM17" t="s">
        <v>324</v>
      </c>
      <c r="HN17" t="s">
        <v>325</v>
      </c>
      <c r="HO17" t="s">
        <v>326</v>
      </c>
      <c r="HP17" t="s">
        <v>327</v>
      </c>
      <c r="HQ17" t="s">
        <v>328</v>
      </c>
      <c r="HR17" t="s">
        <v>329</v>
      </c>
      <c r="HS17" t="s">
        <v>330</v>
      </c>
      <c r="HT17" t="s">
        <v>331</v>
      </c>
      <c r="HU17" t="s">
        <v>332</v>
      </c>
      <c r="HV17" t="s">
        <v>333</v>
      </c>
      <c r="HW17" t="s">
        <v>334</v>
      </c>
      <c r="HX17" t="s">
        <v>335</v>
      </c>
      <c r="HY17" t="s">
        <v>336</v>
      </c>
      <c r="HZ17" t="s">
        <v>337</v>
      </c>
      <c r="IA17" t="s">
        <v>338</v>
      </c>
      <c r="IB17" t="s">
        <v>339</v>
      </c>
      <c r="IC17" t="s">
        <v>340</v>
      </c>
      <c r="ID17" t="s">
        <v>341</v>
      </c>
      <c r="IE17" t="s">
        <v>342</v>
      </c>
      <c r="IF17" t="s">
        <v>343</v>
      </c>
      <c r="IG17" t="s">
        <v>344</v>
      </c>
      <c r="IH17" t="s">
        <v>345</v>
      </c>
      <c r="II17" t="s">
        <v>346</v>
      </c>
      <c r="IJ17" t="s">
        <v>347</v>
      </c>
      <c r="IK17" t="s">
        <v>348</v>
      </c>
      <c r="IL17" t="s">
        <v>349</v>
      </c>
      <c r="IM17" t="s">
        <v>350</v>
      </c>
      <c r="IN17" t="s">
        <v>351</v>
      </c>
      <c r="IO17" t="s">
        <v>352</v>
      </c>
      <c r="IP17" t="s">
        <v>353</v>
      </c>
      <c r="IQ17" t="s">
        <v>354</v>
      </c>
      <c r="IR17" t="s">
        <v>355</v>
      </c>
      <c r="IS17" t="s">
        <v>356</v>
      </c>
      <c r="IT17" t="s">
        <v>357</v>
      </c>
      <c r="IU17" t="s">
        <v>358</v>
      </c>
      <c r="IV17" t="s">
        <v>359</v>
      </c>
      <c r="IW17" t="s">
        <v>360</v>
      </c>
      <c r="IX17" t="s">
        <v>361</v>
      </c>
      <c r="IY17" t="s">
        <v>362</v>
      </c>
      <c r="IZ17" t="s">
        <v>363</v>
      </c>
      <c r="JA17" t="s">
        <v>364</v>
      </c>
      <c r="JB17" t="s">
        <v>365</v>
      </c>
      <c r="JC17" t="s">
        <v>366</v>
      </c>
      <c r="JD17" t="s">
        <v>367</v>
      </c>
      <c r="JE17" t="s">
        <v>368</v>
      </c>
      <c r="JF17" t="s">
        <v>369</v>
      </c>
      <c r="JG17" t="s">
        <v>370</v>
      </c>
      <c r="JH17" t="s">
        <v>371</v>
      </c>
      <c r="JI17" t="s">
        <v>372</v>
      </c>
      <c r="JJ17" t="s">
        <v>373</v>
      </c>
      <c r="JK17" t="s">
        <v>374</v>
      </c>
      <c r="JL17" t="s">
        <v>375</v>
      </c>
      <c r="JM17" t="s">
        <v>376</v>
      </c>
      <c r="JN17" t="s">
        <v>377</v>
      </c>
      <c r="JO17" t="s">
        <v>378</v>
      </c>
      <c r="JP17" t="s">
        <v>379</v>
      </c>
      <c r="JQ17" t="s">
        <v>380</v>
      </c>
      <c r="JR17" t="s">
        <v>381</v>
      </c>
      <c r="JS17" t="s">
        <v>382</v>
      </c>
      <c r="JT17" t="s">
        <v>383</v>
      </c>
      <c r="JU17" t="s">
        <v>384</v>
      </c>
      <c r="JV17" t="s">
        <v>385</v>
      </c>
      <c r="JW17" t="s">
        <v>386</v>
      </c>
      <c r="JX17" t="s">
        <v>387</v>
      </c>
      <c r="JY17" t="s">
        <v>388</v>
      </c>
      <c r="JZ17" t="s">
        <v>389</v>
      </c>
      <c r="KA17" t="s">
        <v>390</v>
      </c>
      <c r="KB17" t="s">
        <v>391</v>
      </c>
      <c r="KC17" t="s">
        <v>392</v>
      </c>
      <c r="KD17" t="s">
        <v>393</v>
      </c>
      <c r="KE17" t="s">
        <v>394</v>
      </c>
      <c r="KF17" t="s">
        <v>395</v>
      </c>
      <c r="KG17" t="s">
        <v>396</v>
      </c>
      <c r="KH17" t="s">
        <v>397</v>
      </c>
      <c r="KI17" t="s">
        <v>398</v>
      </c>
      <c r="KJ17" t="s">
        <v>399</v>
      </c>
    </row>
    <row r="18" spans="1:296">
      <c r="B18" t="s">
        <v>400</v>
      </c>
      <c r="C18" t="s">
        <v>400</v>
      </c>
      <c r="F18" t="s">
        <v>400</v>
      </c>
      <c r="H18" t="s">
        <v>400</v>
      </c>
      <c r="I18" t="s">
        <v>401</v>
      </c>
      <c r="J18" t="s">
        <v>402</v>
      </c>
      <c r="K18" t="s">
        <v>403</v>
      </c>
      <c r="L18" t="s">
        <v>404</v>
      </c>
      <c r="M18" t="s">
        <v>404</v>
      </c>
      <c r="N18" t="s">
        <v>233</v>
      </c>
      <c r="O18" t="s">
        <v>233</v>
      </c>
      <c r="P18" t="s">
        <v>401</v>
      </c>
      <c r="Q18" t="s">
        <v>401</v>
      </c>
      <c r="R18" t="s">
        <v>401</v>
      </c>
      <c r="S18" t="s">
        <v>401</v>
      </c>
      <c r="T18" t="s">
        <v>405</v>
      </c>
      <c r="U18" t="s">
        <v>406</v>
      </c>
      <c r="V18" t="s">
        <v>406</v>
      </c>
      <c r="W18" t="s">
        <v>407</v>
      </c>
      <c r="X18" t="s">
        <v>408</v>
      </c>
      <c r="Y18" t="s">
        <v>407</v>
      </c>
      <c r="Z18" t="s">
        <v>407</v>
      </c>
      <c r="AA18" t="s">
        <v>407</v>
      </c>
      <c r="AB18" t="s">
        <v>405</v>
      </c>
      <c r="AC18" t="s">
        <v>405</v>
      </c>
      <c r="AD18" t="s">
        <v>405</v>
      </c>
      <c r="AE18" t="s">
        <v>405</v>
      </c>
      <c r="AF18" t="s">
        <v>403</v>
      </c>
      <c r="AG18" t="s">
        <v>402</v>
      </c>
      <c r="AH18" t="s">
        <v>403</v>
      </c>
      <c r="AI18" t="s">
        <v>404</v>
      </c>
      <c r="AJ18" t="s">
        <v>404</v>
      </c>
      <c r="AK18" t="s">
        <v>409</v>
      </c>
      <c r="AL18" t="s">
        <v>410</v>
      </c>
      <c r="AM18" t="s">
        <v>402</v>
      </c>
      <c r="AN18" t="s">
        <v>411</v>
      </c>
      <c r="AO18" t="s">
        <v>411</v>
      </c>
      <c r="AP18" t="s">
        <v>412</v>
      </c>
      <c r="AQ18" t="s">
        <v>410</v>
      </c>
      <c r="AR18" t="s">
        <v>413</v>
      </c>
      <c r="AS18" t="s">
        <v>408</v>
      </c>
      <c r="AU18" t="s">
        <v>408</v>
      </c>
      <c r="AV18" t="s">
        <v>413</v>
      </c>
      <c r="BB18" t="s">
        <v>403</v>
      </c>
      <c r="BI18" t="s">
        <v>403</v>
      </c>
      <c r="BJ18" t="s">
        <v>403</v>
      </c>
      <c r="BK18" t="s">
        <v>403</v>
      </c>
      <c r="BL18" t="s">
        <v>414</v>
      </c>
      <c r="BZ18" t="s">
        <v>415</v>
      </c>
      <c r="CB18" t="s">
        <v>415</v>
      </c>
      <c r="CC18" t="s">
        <v>403</v>
      </c>
      <c r="CF18" t="s">
        <v>415</v>
      </c>
      <c r="CG18" t="s">
        <v>408</v>
      </c>
      <c r="CJ18" t="s">
        <v>416</v>
      </c>
      <c r="CK18" t="s">
        <v>416</v>
      </c>
      <c r="CM18" t="s">
        <v>417</v>
      </c>
      <c r="CN18" t="s">
        <v>415</v>
      </c>
      <c r="CP18" t="s">
        <v>415</v>
      </c>
      <c r="CQ18" t="s">
        <v>403</v>
      </c>
      <c r="CU18" t="s">
        <v>415</v>
      </c>
      <c r="CW18" t="s">
        <v>418</v>
      </c>
      <c r="CZ18" t="s">
        <v>415</v>
      </c>
      <c r="DA18" t="s">
        <v>415</v>
      </c>
      <c r="DC18" t="s">
        <v>415</v>
      </c>
      <c r="DE18" t="s">
        <v>415</v>
      </c>
      <c r="DG18" t="s">
        <v>403</v>
      </c>
      <c r="DH18" t="s">
        <v>403</v>
      </c>
      <c r="DJ18" t="s">
        <v>419</v>
      </c>
      <c r="DK18" t="s">
        <v>420</v>
      </c>
      <c r="DN18" t="s">
        <v>401</v>
      </c>
      <c r="DP18" t="s">
        <v>400</v>
      </c>
      <c r="DQ18" t="s">
        <v>404</v>
      </c>
      <c r="DR18" t="s">
        <v>404</v>
      </c>
      <c r="DS18" t="s">
        <v>411</v>
      </c>
      <c r="DT18" t="s">
        <v>411</v>
      </c>
      <c r="DU18" t="s">
        <v>404</v>
      </c>
      <c r="DV18" t="s">
        <v>411</v>
      </c>
      <c r="DW18" t="s">
        <v>413</v>
      </c>
      <c r="DX18" t="s">
        <v>407</v>
      </c>
      <c r="DY18" t="s">
        <v>407</v>
      </c>
      <c r="DZ18" t="s">
        <v>406</v>
      </c>
      <c r="EA18" t="s">
        <v>406</v>
      </c>
      <c r="EB18" t="s">
        <v>406</v>
      </c>
      <c r="EC18" t="s">
        <v>406</v>
      </c>
      <c r="ED18" t="s">
        <v>406</v>
      </c>
      <c r="EE18" t="s">
        <v>421</v>
      </c>
      <c r="EF18" t="s">
        <v>403</v>
      </c>
      <c r="EG18" t="s">
        <v>403</v>
      </c>
      <c r="EH18" t="s">
        <v>404</v>
      </c>
      <c r="EI18" t="s">
        <v>404</v>
      </c>
      <c r="EJ18" t="s">
        <v>404</v>
      </c>
      <c r="EK18" t="s">
        <v>411</v>
      </c>
      <c r="EL18" t="s">
        <v>404</v>
      </c>
      <c r="EM18" t="s">
        <v>411</v>
      </c>
      <c r="EN18" t="s">
        <v>407</v>
      </c>
      <c r="EO18" t="s">
        <v>407</v>
      </c>
      <c r="EP18" t="s">
        <v>406</v>
      </c>
      <c r="EQ18" t="s">
        <v>406</v>
      </c>
      <c r="ER18" t="s">
        <v>403</v>
      </c>
      <c r="EW18" t="s">
        <v>403</v>
      </c>
      <c r="EZ18" t="s">
        <v>406</v>
      </c>
      <c r="FA18" t="s">
        <v>406</v>
      </c>
      <c r="FB18" t="s">
        <v>406</v>
      </c>
      <c r="FC18" t="s">
        <v>406</v>
      </c>
      <c r="FD18" t="s">
        <v>406</v>
      </c>
      <c r="FE18" t="s">
        <v>403</v>
      </c>
      <c r="FF18" t="s">
        <v>403</v>
      </c>
      <c r="FG18" t="s">
        <v>403</v>
      </c>
      <c r="FH18" t="s">
        <v>400</v>
      </c>
      <c r="FK18" t="s">
        <v>422</v>
      </c>
      <c r="FL18" t="s">
        <v>422</v>
      </c>
      <c r="FN18" t="s">
        <v>400</v>
      </c>
      <c r="FO18" t="s">
        <v>423</v>
      </c>
      <c r="FQ18" t="s">
        <v>400</v>
      </c>
      <c r="FR18" t="s">
        <v>400</v>
      </c>
      <c r="FT18" t="s">
        <v>424</v>
      </c>
      <c r="FU18" t="s">
        <v>425</v>
      </c>
      <c r="FV18" t="s">
        <v>424</v>
      </c>
      <c r="FW18" t="s">
        <v>425</v>
      </c>
      <c r="FX18" t="s">
        <v>424</v>
      </c>
      <c r="FY18" t="s">
        <v>425</v>
      </c>
      <c r="FZ18" t="s">
        <v>408</v>
      </c>
      <c r="GA18" t="s">
        <v>408</v>
      </c>
      <c r="GB18" t="s">
        <v>404</v>
      </c>
      <c r="GC18" t="s">
        <v>426</v>
      </c>
      <c r="GD18" t="s">
        <v>404</v>
      </c>
      <c r="GG18" t="s">
        <v>427</v>
      </c>
      <c r="GJ18" t="s">
        <v>411</v>
      </c>
      <c r="GK18" t="s">
        <v>428</v>
      </c>
      <c r="GL18" t="s">
        <v>411</v>
      </c>
      <c r="GQ18" t="s">
        <v>429</v>
      </c>
      <c r="GR18" t="s">
        <v>429</v>
      </c>
      <c r="HE18" t="s">
        <v>429</v>
      </c>
      <c r="HF18" t="s">
        <v>429</v>
      </c>
      <c r="HG18" t="s">
        <v>430</v>
      </c>
      <c r="HH18" t="s">
        <v>430</v>
      </c>
      <c r="HI18" t="s">
        <v>406</v>
      </c>
      <c r="HJ18" t="s">
        <v>406</v>
      </c>
      <c r="HK18" t="s">
        <v>408</v>
      </c>
      <c r="HL18" t="s">
        <v>406</v>
      </c>
      <c r="HM18" t="s">
        <v>411</v>
      </c>
      <c r="HN18" t="s">
        <v>408</v>
      </c>
      <c r="HO18" t="s">
        <v>408</v>
      </c>
      <c r="HQ18" t="s">
        <v>429</v>
      </c>
      <c r="HR18" t="s">
        <v>429</v>
      </c>
      <c r="HS18" t="s">
        <v>429</v>
      </c>
      <c r="HT18" t="s">
        <v>429</v>
      </c>
      <c r="HU18" t="s">
        <v>429</v>
      </c>
      <c r="HV18" t="s">
        <v>429</v>
      </c>
      <c r="HW18" t="s">
        <v>429</v>
      </c>
      <c r="HX18" t="s">
        <v>431</v>
      </c>
      <c r="HY18" t="s">
        <v>431</v>
      </c>
      <c r="HZ18" t="s">
        <v>431</v>
      </c>
      <c r="IA18" t="s">
        <v>432</v>
      </c>
      <c r="IB18" t="s">
        <v>429</v>
      </c>
      <c r="IC18" t="s">
        <v>429</v>
      </c>
      <c r="ID18" t="s">
        <v>429</v>
      </c>
      <c r="IE18" t="s">
        <v>429</v>
      </c>
      <c r="IF18" t="s">
        <v>429</v>
      </c>
      <c r="IG18" t="s">
        <v>429</v>
      </c>
      <c r="IH18" t="s">
        <v>429</v>
      </c>
      <c r="II18" t="s">
        <v>429</v>
      </c>
      <c r="IJ18" t="s">
        <v>429</v>
      </c>
      <c r="IK18" t="s">
        <v>429</v>
      </c>
      <c r="IL18" t="s">
        <v>429</v>
      </c>
      <c r="IM18" t="s">
        <v>429</v>
      </c>
      <c r="IT18" t="s">
        <v>429</v>
      </c>
      <c r="IU18" t="s">
        <v>408</v>
      </c>
      <c r="IV18" t="s">
        <v>408</v>
      </c>
      <c r="IW18" t="s">
        <v>424</v>
      </c>
      <c r="IX18" t="s">
        <v>425</v>
      </c>
      <c r="IY18" t="s">
        <v>425</v>
      </c>
      <c r="JC18" t="s">
        <v>425</v>
      </c>
      <c r="JG18" t="s">
        <v>404</v>
      </c>
      <c r="JH18" t="s">
        <v>404</v>
      </c>
      <c r="JI18" t="s">
        <v>411</v>
      </c>
      <c r="JJ18" t="s">
        <v>411</v>
      </c>
      <c r="JK18" t="s">
        <v>433</v>
      </c>
      <c r="JL18" t="s">
        <v>433</v>
      </c>
      <c r="JM18" t="s">
        <v>429</v>
      </c>
      <c r="JN18" t="s">
        <v>429</v>
      </c>
      <c r="JO18" t="s">
        <v>429</v>
      </c>
      <c r="JP18" t="s">
        <v>429</v>
      </c>
      <c r="JQ18" t="s">
        <v>429</v>
      </c>
      <c r="JR18" t="s">
        <v>429</v>
      </c>
      <c r="JS18" t="s">
        <v>406</v>
      </c>
      <c r="JT18" t="s">
        <v>429</v>
      </c>
      <c r="JV18" t="s">
        <v>413</v>
      </c>
      <c r="JW18" t="s">
        <v>413</v>
      </c>
      <c r="JX18" t="s">
        <v>406</v>
      </c>
      <c r="JY18" t="s">
        <v>406</v>
      </c>
      <c r="JZ18" t="s">
        <v>406</v>
      </c>
      <c r="KA18" t="s">
        <v>406</v>
      </c>
      <c r="KB18" t="s">
        <v>406</v>
      </c>
      <c r="KC18" t="s">
        <v>408</v>
      </c>
      <c r="KD18" t="s">
        <v>408</v>
      </c>
      <c r="KE18" t="s">
        <v>408</v>
      </c>
      <c r="KF18" t="s">
        <v>406</v>
      </c>
      <c r="KG18" t="s">
        <v>404</v>
      </c>
      <c r="KH18" t="s">
        <v>411</v>
      </c>
      <c r="KI18" t="s">
        <v>408</v>
      </c>
      <c r="KJ18" t="s">
        <v>408</v>
      </c>
    </row>
    <row r="19" spans="1:296">
      <c r="A19">
        <v>1</v>
      </c>
      <c r="B19">
        <v>1702499436</v>
      </c>
      <c r="C19">
        <v>0</v>
      </c>
      <c r="D19" t="s">
        <v>434</v>
      </c>
      <c r="E19" t="s">
        <v>435</v>
      </c>
      <c r="F19">
        <v>5</v>
      </c>
      <c r="G19" t="s">
        <v>436</v>
      </c>
      <c r="H19">
        <v>1702499428.25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424.5375943548418</v>
      </c>
      <c r="AJ19">
        <v>423.460503030303</v>
      </c>
      <c r="AK19">
        <v>-0.0005149693465715941</v>
      </c>
      <c r="AL19">
        <v>66.18274764827042</v>
      </c>
      <c r="AM19">
        <f>(AO19 - AN19 + DX19*1E3/(8.314*(DZ19+273.15)) * AQ19/DW19 * AP19) * DW19/(100*DK19) * 1000/(1000 - AO19)</f>
        <v>0</v>
      </c>
      <c r="AN19">
        <v>10.8209609647102</v>
      </c>
      <c r="AO19">
        <v>10.97687636363636</v>
      </c>
      <c r="AP19">
        <v>-0.000227120430760146</v>
      </c>
      <c r="AQ19">
        <v>108.8934590980824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437</v>
      </c>
      <c r="AX19">
        <v>0</v>
      </c>
      <c r="AY19">
        <v>0.7</v>
      </c>
      <c r="AZ19">
        <v>0.7</v>
      </c>
      <c r="BA19">
        <f>1-AY19/AZ19</f>
        <v>0</v>
      </c>
      <c r="BB19">
        <v>-1</v>
      </c>
      <c r="BC19" t="s">
        <v>438</v>
      </c>
      <c r="BD19">
        <v>8171.08</v>
      </c>
      <c r="BE19">
        <v>247.1000769230769</v>
      </c>
      <c r="BF19">
        <v>251.16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437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2</v>
      </c>
      <c r="DL19">
        <v>0.5</v>
      </c>
      <c r="DM19" t="s">
        <v>439</v>
      </c>
      <c r="DN19">
        <v>2</v>
      </c>
      <c r="DO19" t="b">
        <v>1</v>
      </c>
      <c r="DP19">
        <v>1702499428.25</v>
      </c>
      <c r="DQ19">
        <v>418.8304666666666</v>
      </c>
      <c r="DR19">
        <v>419.99</v>
      </c>
      <c r="DS19">
        <v>11.0002</v>
      </c>
      <c r="DT19">
        <v>10.83048333333334</v>
      </c>
      <c r="DU19">
        <v>417.5605333333334</v>
      </c>
      <c r="DV19">
        <v>10.99023333333333</v>
      </c>
      <c r="DW19">
        <v>500.0232</v>
      </c>
      <c r="DX19">
        <v>90.80745666666667</v>
      </c>
      <c r="DY19">
        <v>0.1000173666666667</v>
      </c>
      <c r="DZ19">
        <v>17.29635</v>
      </c>
      <c r="EA19">
        <v>18.02309666666666</v>
      </c>
      <c r="EB19">
        <v>999.9000000000002</v>
      </c>
      <c r="EC19">
        <v>0</v>
      </c>
      <c r="ED19">
        <v>0</v>
      </c>
      <c r="EE19">
        <v>9999.249333333335</v>
      </c>
      <c r="EF19">
        <v>0</v>
      </c>
      <c r="EG19">
        <v>9.233802333333335</v>
      </c>
      <c r="EH19">
        <v>-1.15956</v>
      </c>
      <c r="EI19">
        <v>423.4889</v>
      </c>
      <c r="EJ19">
        <v>424.5885333333334</v>
      </c>
      <c r="EK19">
        <v>0.1697184333333333</v>
      </c>
      <c r="EL19">
        <v>419.99</v>
      </c>
      <c r="EM19">
        <v>10.83048333333334</v>
      </c>
      <c r="EN19">
        <v>0.9989002333333333</v>
      </c>
      <c r="EO19">
        <v>0.9834887000000002</v>
      </c>
      <c r="EP19">
        <v>6.900336666666666</v>
      </c>
      <c r="EQ19">
        <v>6.674033333333332</v>
      </c>
      <c r="ER19">
        <v>1500.005666666667</v>
      </c>
      <c r="ES19">
        <v>0.9729960000000001</v>
      </c>
      <c r="ET19">
        <v>0.02700415999999999</v>
      </c>
      <c r="EU19">
        <v>0</v>
      </c>
      <c r="EV19">
        <v>247.1111333333333</v>
      </c>
      <c r="EW19">
        <v>4.999599999999998</v>
      </c>
      <c r="EX19">
        <v>3757.748</v>
      </c>
      <c r="EY19">
        <v>14076.42</v>
      </c>
      <c r="EZ19">
        <v>38.22056666666666</v>
      </c>
      <c r="FA19">
        <v>40.27066666666666</v>
      </c>
      <c r="FB19">
        <v>39.18726666666667</v>
      </c>
      <c r="FC19">
        <v>39.56643333333333</v>
      </c>
      <c r="FD19">
        <v>38.75803333333332</v>
      </c>
      <c r="FE19">
        <v>1454.635666666667</v>
      </c>
      <c r="FF19">
        <v>40.36999999999998</v>
      </c>
      <c r="FG19">
        <v>0</v>
      </c>
      <c r="FH19">
        <v>1702499408.6</v>
      </c>
      <c r="FI19">
        <v>0</v>
      </c>
      <c r="FJ19">
        <v>247.1000769230769</v>
      </c>
      <c r="FK19">
        <v>-0.05880342439403919</v>
      </c>
      <c r="FL19">
        <v>-12.16547008746</v>
      </c>
      <c r="FM19">
        <v>3757.713076923077</v>
      </c>
      <c r="FN19">
        <v>15</v>
      </c>
      <c r="FO19">
        <v>0</v>
      </c>
      <c r="FP19" t="s">
        <v>440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-1.157579</v>
      </c>
      <c r="GC19">
        <v>-0.06766266416510129</v>
      </c>
      <c r="GD19">
        <v>0.06479124859114847</v>
      </c>
      <c r="GE19">
        <v>1</v>
      </c>
      <c r="GF19">
        <v>247.1116176470588</v>
      </c>
      <c r="GG19">
        <v>-0.3976012234816196</v>
      </c>
      <c r="GH19">
        <v>0.1939919668903645</v>
      </c>
      <c r="GI19">
        <v>1</v>
      </c>
      <c r="GJ19">
        <v>0.168003325</v>
      </c>
      <c r="GK19">
        <v>0.004772026266416155</v>
      </c>
      <c r="GL19">
        <v>0.007456983748096477</v>
      </c>
      <c r="GM19">
        <v>1</v>
      </c>
      <c r="GN19">
        <v>3</v>
      </c>
      <c r="GO19">
        <v>3</v>
      </c>
      <c r="GP19" t="s">
        <v>441</v>
      </c>
      <c r="GQ19">
        <v>3.0999</v>
      </c>
      <c r="GR19">
        <v>2.75811</v>
      </c>
      <c r="GS19">
        <v>0.0875455</v>
      </c>
      <c r="GT19">
        <v>0.0879905</v>
      </c>
      <c r="GU19">
        <v>0.0612281</v>
      </c>
      <c r="GV19">
        <v>0.0612017</v>
      </c>
      <c r="GW19">
        <v>23736.9</v>
      </c>
      <c r="GX19">
        <v>22082.1</v>
      </c>
      <c r="GY19">
        <v>26582</v>
      </c>
      <c r="GZ19">
        <v>24445.6</v>
      </c>
      <c r="HA19">
        <v>40005.1</v>
      </c>
      <c r="HB19">
        <v>33973.3</v>
      </c>
      <c r="HC19">
        <v>46489.6</v>
      </c>
      <c r="HD19">
        <v>38721.5</v>
      </c>
      <c r="HE19">
        <v>1.87278</v>
      </c>
      <c r="HF19">
        <v>1.85592</v>
      </c>
      <c r="HG19">
        <v>-0.0115782</v>
      </c>
      <c r="HH19">
        <v>0</v>
      </c>
      <c r="HI19">
        <v>18.199</v>
      </c>
      <c r="HJ19">
        <v>999.9</v>
      </c>
      <c r="HK19">
        <v>58.9</v>
      </c>
      <c r="HL19">
        <v>27.8</v>
      </c>
      <c r="HM19">
        <v>24.3308</v>
      </c>
      <c r="HN19">
        <v>62.5904</v>
      </c>
      <c r="HO19">
        <v>23.0088</v>
      </c>
      <c r="HP19">
        <v>1</v>
      </c>
      <c r="HQ19">
        <v>0.279619</v>
      </c>
      <c r="HR19">
        <v>9.28105</v>
      </c>
      <c r="HS19">
        <v>20.042</v>
      </c>
      <c r="HT19">
        <v>5.22253</v>
      </c>
      <c r="HU19">
        <v>11.986</v>
      </c>
      <c r="HV19">
        <v>4.9656</v>
      </c>
      <c r="HW19">
        <v>3.27565</v>
      </c>
      <c r="HX19">
        <v>9999</v>
      </c>
      <c r="HY19">
        <v>9999</v>
      </c>
      <c r="HZ19">
        <v>9999</v>
      </c>
      <c r="IA19">
        <v>538.1</v>
      </c>
      <c r="IB19">
        <v>1.86397</v>
      </c>
      <c r="IC19">
        <v>1.86005</v>
      </c>
      <c r="ID19">
        <v>1.85824</v>
      </c>
      <c r="IE19">
        <v>1.85972</v>
      </c>
      <c r="IF19">
        <v>1.8598</v>
      </c>
      <c r="IG19">
        <v>1.85829</v>
      </c>
      <c r="IH19">
        <v>1.85733</v>
      </c>
      <c r="II19">
        <v>1.85232</v>
      </c>
      <c r="IJ19">
        <v>0</v>
      </c>
      <c r="IK19">
        <v>0</v>
      </c>
      <c r="IL19">
        <v>0</v>
      </c>
      <c r="IM19">
        <v>0</v>
      </c>
      <c r="IN19" t="s">
        <v>442</v>
      </c>
      <c r="IO19" t="s">
        <v>443</v>
      </c>
      <c r="IP19" t="s">
        <v>444</v>
      </c>
      <c r="IQ19" t="s">
        <v>444</v>
      </c>
      <c r="IR19" t="s">
        <v>444</v>
      </c>
      <c r="IS19" t="s">
        <v>444</v>
      </c>
      <c r="IT19">
        <v>0</v>
      </c>
      <c r="IU19">
        <v>100</v>
      </c>
      <c r="IV19">
        <v>100</v>
      </c>
      <c r="IW19">
        <v>1.27</v>
      </c>
      <c r="IX19">
        <v>0.0098</v>
      </c>
      <c r="IY19">
        <v>0.3971615310492796</v>
      </c>
      <c r="IZ19">
        <v>0.002194383670526158</v>
      </c>
      <c r="JA19">
        <v>-2.614430836048478E-07</v>
      </c>
      <c r="JB19">
        <v>2.831566818974657E-11</v>
      </c>
      <c r="JC19">
        <v>-0.02387284111826243</v>
      </c>
      <c r="JD19">
        <v>-0.004919592197158782</v>
      </c>
      <c r="JE19">
        <v>0.0008186423644796414</v>
      </c>
      <c r="JF19">
        <v>-8.268116151049551E-06</v>
      </c>
      <c r="JG19">
        <v>6</v>
      </c>
      <c r="JH19">
        <v>2002</v>
      </c>
      <c r="JI19">
        <v>0</v>
      </c>
      <c r="JJ19">
        <v>28</v>
      </c>
      <c r="JK19">
        <v>28374990.6</v>
      </c>
      <c r="JL19">
        <v>28374990.6</v>
      </c>
      <c r="JM19">
        <v>1.10596</v>
      </c>
      <c r="JN19">
        <v>2.59033</v>
      </c>
      <c r="JO19">
        <v>1.49658</v>
      </c>
      <c r="JP19">
        <v>2.34619</v>
      </c>
      <c r="JQ19">
        <v>1.54907</v>
      </c>
      <c r="JR19">
        <v>2.4353</v>
      </c>
      <c r="JS19">
        <v>33.6705</v>
      </c>
      <c r="JT19">
        <v>23.9474</v>
      </c>
      <c r="JU19">
        <v>18</v>
      </c>
      <c r="JV19">
        <v>492.813</v>
      </c>
      <c r="JW19">
        <v>496.824</v>
      </c>
      <c r="JX19">
        <v>11.9138</v>
      </c>
      <c r="JY19">
        <v>30.3033</v>
      </c>
      <c r="JZ19">
        <v>30.0004</v>
      </c>
      <c r="KA19">
        <v>30.2239</v>
      </c>
      <c r="KB19">
        <v>30.1271</v>
      </c>
      <c r="KC19">
        <v>22.2365</v>
      </c>
      <c r="KD19">
        <v>53.5839</v>
      </c>
      <c r="KE19">
        <v>0</v>
      </c>
      <c r="KF19">
        <v>7.43488</v>
      </c>
      <c r="KG19">
        <v>420</v>
      </c>
      <c r="KH19">
        <v>10.7646</v>
      </c>
      <c r="KI19">
        <v>101.589</v>
      </c>
      <c r="KJ19">
        <v>93.3389</v>
      </c>
    </row>
    <row r="20" spans="1:296">
      <c r="A20">
        <v>2</v>
      </c>
      <c r="B20">
        <v>1702499610</v>
      </c>
      <c r="C20">
        <v>174</v>
      </c>
      <c r="D20" t="s">
        <v>445</v>
      </c>
      <c r="E20" t="s">
        <v>446</v>
      </c>
      <c r="F20">
        <v>5</v>
      </c>
      <c r="G20" t="s">
        <v>436</v>
      </c>
      <c r="H20">
        <v>1702499602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424.5185411953331</v>
      </c>
      <c r="AJ20">
        <v>423.1853878787877</v>
      </c>
      <c r="AK20">
        <v>0.0005367160216760941</v>
      </c>
      <c r="AL20">
        <v>66.18274764827042</v>
      </c>
      <c r="AM20">
        <f>(AO20 - AN20 + DX20*1E3/(8.314*(DZ20+273.15)) * AQ20/DW20 * AP20) * DW20/(100*DK20) * 1000/(1000 - AO20)</f>
        <v>0</v>
      </c>
      <c r="AN20">
        <v>10.74479214805561</v>
      </c>
      <c r="AO20">
        <v>10.87219696969697</v>
      </c>
      <c r="AP20">
        <v>0.0005931851973804005</v>
      </c>
      <c r="AQ20">
        <v>108.8934590980824</v>
      </c>
      <c r="AR20">
        <v>0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437</v>
      </c>
      <c r="AX20">
        <v>0</v>
      </c>
      <c r="AY20">
        <v>0.7</v>
      </c>
      <c r="AZ20">
        <v>0.7</v>
      </c>
      <c r="BA20">
        <f>1-AY20/AZ20</f>
        <v>0</v>
      </c>
      <c r="BB20">
        <v>-1</v>
      </c>
      <c r="BC20" t="s">
        <v>447</v>
      </c>
      <c r="BD20">
        <v>8170.08</v>
      </c>
      <c r="BE20">
        <v>244.7501153846154</v>
      </c>
      <c r="BF20">
        <v>249.28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437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2</v>
      </c>
      <c r="DL20">
        <v>0.5</v>
      </c>
      <c r="DM20" t="s">
        <v>439</v>
      </c>
      <c r="DN20">
        <v>2</v>
      </c>
      <c r="DO20" t="b">
        <v>1</v>
      </c>
      <c r="DP20">
        <v>1702499602</v>
      </c>
      <c r="DQ20">
        <v>418.5538387096774</v>
      </c>
      <c r="DR20">
        <v>419.9716451612902</v>
      </c>
      <c r="DS20">
        <v>10.84402903225806</v>
      </c>
      <c r="DT20">
        <v>10.74209677419355</v>
      </c>
      <c r="DU20">
        <v>417.2844193548387</v>
      </c>
      <c r="DV20">
        <v>10.8356064516129</v>
      </c>
      <c r="DW20">
        <v>499.9707419354838</v>
      </c>
      <c r="DX20">
        <v>90.81437419354839</v>
      </c>
      <c r="DY20">
        <v>0.09995879354838709</v>
      </c>
      <c r="DZ20">
        <v>17.26234516129032</v>
      </c>
      <c r="EA20">
        <v>17.96438064516129</v>
      </c>
      <c r="EB20">
        <v>999.9000000000003</v>
      </c>
      <c r="EC20">
        <v>0</v>
      </c>
      <c r="ED20">
        <v>0</v>
      </c>
      <c r="EE20">
        <v>10002.15870967742</v>
      </c>
      <c r="EF20">
        <v>0</v>
      </c>
      <c r="EG20">
        <v>9.17590483870968</v>
      </c>
      <c r="EH20">
        <v>-1.417958387096774</v>
      </c>
      <c r="EI20">
        <v>423.1422903225807</v>
      </c>
      <c r="EJ20">
        <v>424.532129032258</v>
      </c>
      <c r="EK20">
        <v>0.1019214870967742</v>
      </c>
      <c r="EL20">
        <v>419.9716451612902</v>
      </c>
      <c r="EM20">
        <v>10.74209677419355</v>
      </c>
      <c r="EN20">
        <v>0.9847933548387098</v>
      </c>
      <c r="EO20">
        <v>0.9755373548387097</v>
      </c>
      <c r="EP20">
        <v>6.693296129032259</v>
      </c>
      <c r="EQ20">
        <v>6.55605193548387</v>
      </c>
      <c r="ER20">
        <v>1499.990322580645</v>
      </c>
      <c r="ES20">
        <v>0.9729946451612903</v>
      </c>
      <c r="ET20">
        <v>0.02700540322580644</v>
      </c>
      <c r="EU20">
        <v>0</v>
      </c>
      <c r="EV20">
        <v>244.7568064516129</v>
      </c>
      <c r="EW20">
        <v>4.999599999999997</v>
      </c>
      <c r="EX20">
        <v>3725.109032258065</v>
      </c>
      <c r="EY20">
        <v>14076.29032258065</v>
      </c>
      <c r="EZ20">
        <v>38.18329032258064</v>
      </c>
      <c r="FA20">
        <v>40.29999999999998</v>
      </c>
      <c r="FB20">
        <v>39.09045161290322</v>
      </c>
      <c r="FC20">
        <v>39.53403225806451</v>
      </c>
      <c r="FD20">
        <v>38.60064516129031</v>
      </c>
      <c r="FE20">
        <v>1454.620322580645</v>
      </c>
      <c r="FF20">
        <v>40.36999999999998</v>
      </c>
      <c r="FG20">
        <v>0</v>
      </c>
      <c r="FH20">
        <v>173.5999999046326</v>
      </c>
      <c r="FI20">
        <v>0</v>
      </c>
      <c r="FJ20">
        <v>244.7501153846154</v>
      </c>
      <c r="FK20">
        <v>-0.7951111106240767</v>
      </c>
      <c r="FL20">
        <v>-10.73025640359008</v>
      </c>
      <c r="FM20">
        <v>3724.947692307693</v>
      </c>
      <c r="FN20">
        <v>15</v>
      </c>
      <c r="FO20">
        <v>0</v>
      </c>
      <c r="FP20" t="s">
        <v>440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-1.40934725</v>
      </c>
      <c r="GC20">
        <v>-0.1310097185741056</v>
      </c>
      <c r="GD20">
        <v>0.03823435765038429</v>
      </c>
      <c r="GE20">
        <v>1</v>
      </c>
      <c r="GF20">
        <v>244.7825294117647</v>
      </c>
      <c r="GG20">
        <v>-0.542398777669485</v>
      </c>
      <c r="GH20">
        <v>0.2202405416669938</v>
      </c>
      <c r="GI20">
        <v>1</v>
      </c>
      <c r="GJ20">
        <v>0.1065663525</v>
      </c>
      <c r="GK20">
        <v>0.02830994859287018</v>
      </c>
      <c r="GL20">
        <v>0.01734342601249804</v>
      </c>
      <c r="GM20">
        <v>1</v>
      </c>
      <c r="GN20">
        <v>3</v>
      </c>
      <c r="GO20">
        <v>3</v>
      </c>
      <c r="GP20" t="s">
        <v>441</v>
      </c>
      <c r="GQ20">
        <v>3.09996</v>
      </c>
      <c r="GR20">
        <v>2.75826</v>
      </c>
      <c r="GS20">
        <v>0.08747820000000001</v>
      </c>
      <c r="GT20">
        <v>0.0879592</v>
      </c>
      <c r="GU20">
        <v>0.0607733</v>
      </c>
      <c r="GV20">
        <v>0.0608566</v>
      </c>
      <c r="GW20">
        <v>23732.8</v>
      </c>
      <c r="GX20">
        <v>22077.8</v>
      </c>
      <c r="GY20">
        <v>26575.7</v>
      </c>
      <c r="GZ20">
        <v>24440.3</v>
      </c>
      <c r="HA20">
        <v>40015.6</v>
      </c>
      <c r="HB20">
        <v>33979.2</v>
      </c>
      <c r="HC20">
        <v>46479.3</v>
      </c>
      <c r="HD20">
        <v>38714</v>
      </c>
      <c r="HE20">
        <v>1.87205</v>
      </c>
      <c r="HF20">
        <v>1.852</v>
      </c>
      <c r="HG20">
        <v>-0.00520796</v>
      </c>
      <c r="HH20">
        <v>0</v>
      </c>
      <c r="HI20">
        <v>18.0534</v>
      </c>
      <c r="HJ20">
        <v>999.9</v>
      </c>
      <c r="HK20">
        <v>57.4</v>
      </c>
      <c r="HL20">
        <v>28.2</v>
      </c>
      <c r="HM20">
        <v>24.2673</v>
      </c>
      <c r="HN20">
        <v>62.5904</v>
      </c>
      <c r="HO20">
        <v>23.0008</v>
      </c>
      <c r="HP20">
        <v>1</v>
      </c>
      <c r="HQ20">
        <v>0.281687</v>
      </c>
      <c r="HR20">
        <v>7.91052</v>
      </c>
      <c r="HS20">
        <v>20.1072</v>
      </c>
      <c r="HT20">
        <v>5.22238</v>
      </c>
      <c r="HU20">
        <v>11.986</v>
      </c>
      <c r="HV20">
        <v>4.96575</v>
      </c>
      <c r="HW20">
        <v>3.27568</v>
      </c>
      <c r="HX20">
        <v>9999</v>
      </c>
      <c r="HY20">
        <v>9999</v>
      </c>
      <c r="HZ20">
        <v>9999</v>
      </c>
      <c r="IA20">
        <v>538.2</v>
      </c>
      <c r="IB20">
        <v>1.86397</v>
      </c>
      <c r="IC20">
        <v>1.86005</v>
      </c>
      <c r="ID20">
        <v>1.85823</v>
      </c>
      <c r="IE20">
        <v>1.85974</v>
      </c>
      <c r="IF20">
        <v>1.85983</v>
      </c>
      <c r="IG20">
        <v>1.85833</v>
      </c>
      <c r="IH20">
        <v>1.85732</v>
      </c>
      <c r="II20">
        <v>1.85231</v>
      </c>
      <c r="IJ20">
        <v>0</v>
      </c>
      <c r="IK20">
        <v>0</v>
      </c>
      <c r="IL20">
        <v>0</v>
      </c>
      <c r="IM20">
        <v>0</v>
      </c>
      <c r="IN20" t="s">
        <v>442</v>
      </c>
      <c r="IO20" t="s">
        <v>443</v>
      </c>
      <c r="IP20" t="s">
        <v>444</v>
      </c>
      <c r="IQ20" t="s">
        <v>444</v>
      </c>
      <c r="IR20" t="s">
        <v>444</v>
      </c>
      <c r="IS20" t="s">
        <v>444</v>
      </c>
      <c r="IT20">
        <v>0</v>
      </c>
      <c r="IU20">
        <v>100</v>
      </c>
      <c r="IV20">
        <v>100</v>
      </c>
      <c r="IW20">
        <v>1.269</v>
      </c>
      <c r="IX20">
        <v>0.008699999999999999</v>
      </c>
      <c r="IY20">
        <v>0.3971615310492796</v>
      </c>
      <c r="IZ20">
        <v>0.002194383670526158</v>
      </c>
      <c r="JA20">
        <v>-2.614430836048478E-07</v>
      </c>
      <c r="JB20">
        <v>2.831566818974657E-11</v>
      </c>
      <c r="JC20">
        <v>-0.02387284111826243</v>
      </c>
      <c r="JD20">
        <v>-0.004919592197158782</v>
      </c>
      <c r="JE20">
        <v>0.0008186423644796414</v>
      </c>
      <c r="JF20">
        <v>-8.268116151049551E-06</v>
      </c>
      <c r="JG20">
        <v>6</v>
      </c>
      <c r="JH20">
        <v>2002</v>
      </c>
      <c r="JI20">
        <v>0</v>
      </c>
      <c r="JJ20">
        <v>28</v>
      </c>
      <c r="JK20">
        <v>28374993.5</v>
      </c>
      <c r="JL20">
        <v>28374993.5</v>
      </c>
      <c r="JM20">
        <v>1.10718</v>
      </c>
      <c r="JN20">
        <v>2.58911</v>
      </c>
      <c r="JO20">
        <v>1.49658</v>
      </c>
      <c r="JP20">
        <v>2.34619</v>
      </c>
      <c r="JQ20">
        <v>1.54907</v>
      </c>
      <c r="JR20">
        <v>2.44263</v>
      </c>
      <c r="JS20">
        <v>34.0318</v>
      </c>
      <c r="JT20">
        <v>23.9999</v>
      </c>
      <c r="JU20">
        <v>18</v>
      </c>
      <c r="JV20">
        <v>493.498</v>
      </c>
      <c r="JW20">
        <v>495.54</v>
      </c>
      <c r="JX20">
        <v>12.4456</v>
      </c>
      <c r="JY20">
        <v>30.3882</v>
      </c>
      <c r="JZ20">
        <v>29.9999</v>
      </c>
      <c r="KA20">
        <v>30.3721</v>
      </c>
      <c r="KB20">
        <v>30.2895</v>
      </c>
      <c r="KC20">
        <v>22.2575</v>
      </c>
      <c r="KD20">
        <v>53.3101</v>
      </c>
      <c r="KE20">
        <v>0</v>
      </c>
      <c r="KF20">
        <v>12.4695</v>
      </c>
      <c r="KG20">
        <v>420</v>
      </c>
      <c r="KH20">
        <v>10.7391</v>
      </c>
      <c r="KI20">
        <v>101.566</v>
      </c>
      <c r="KJ20">
        <v>93.3199</v>
      </c>
    </row>
    <row r="21" spans="1:296">
      <c r="A21">
        <v>3</v>
      </c>
      <c r="B21">
        <v>1702499870.5</v>
      </c>
      <c r="C21">
        <v>434.5</v>
      </c>
      <c r="D21" t="s">
        <v>448</v>
      </c>
      <c r="E21" t="s">
        <v>449</v>
      </c>
      <c r="F21">
        <v>5</v>
      </c>
      <c r="G21" t="s">
        <v>436</v>
      </c>
      <c r="H21">
        <v>1702499862.75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424.4896844979357</v>
      </c>
      <c r="AJ21">
        <v>422.8876787878787</v>
      </c>
      <c r="AK21">
        <v>0.002307874489346564</v>
      </c>
      <c r="AL21">
        <v>66.18274764827042</v>
      </c>
      <c r="AM21">
        <f>(AO21 - AN21 + DX21*1E3/(8.314*(DZ21+273.15)) * AQ21/DW21 * AP21) * DW21/(100*DK21) * 1000/(1000 - AO21)</f>
        <v>0</v>
      </c>
      <c r="AN21">
        <v>10.80525335767461</v>
      </c>
      <c r="AO21">
        <v>10.96011393939394</v>
      </c>
      <c r="AP21">
        <v>-1.364367661524659E-05</v>
      </c>
      <c r="AQ21">
        <v>108.8934590980824</v>
      </c>
      <c r="AR21">
        <v>0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437</v>
      </c>
      <c r="AX21">
        <v>0</v>
      </c>
      <c r="AY21">
        <v>0.7</v>
      </c>
      <c r="AZ21">
        <v>0.7</v>
      </c>
      <c r="BA21">
        <f>1-AY21/AZ21</f>
        <v>0</v>
      </c>
      <c r="BB21">
        <v>-1</v>
      </c>
      <c r="BC21" t="s">
        <v>450</v>
      </c>
      <c r="BD21">
        <v>8173.38</v>
      </c>
      <c r="BE21">
        <v>242.0266538461539</v>
      </c>
      <c r="BF21">
        <v>247.35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437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2</v>
      </c>
      <c r="DL21">
        <v>0.5</v>
      </c>
      <c r="DM21" t="s">
        <v>439</v>
      </c>
      <c r="DN21">
        <v>2</v>
      </c>
      <c r="DO21" t="b">
        <v>1</v>
      </c>
      <c r="DP21">
        <v>1702499862.75</v>
      </c>
      <c r="DQ21">
        <v>418.2212666666665</v>
      </c>
      <c r="DR21">
        <v>419.9746333333333</v>
      </c>
      <c r="DS21">
        <v>10.96070333333333</v>
      </c>
      <c r="DT21">
        <v>10.79869</v>
      </c>
      <c r="DU21">
        <v>416.9524666666667</v>
      </c>
      <c r="DV21">
        <v>10.95113</v>
      </c>
      <c r="DW21">
        <v>500.0079333333333</v>
      </c>
      <c r="DX21">
        <v>90.81031000000002</v>
      </c>
      <c r="DY21">
        <v>0.1000169633333333</v>
      </c>
      <c r="DZ21">
        <v>17.31135</v>
      </c>
      <c r="EA21">
        <v>17.98847</v>
      </c>
      <c r="EB21">
        <v>999.9000000000002</v>
      </c>
      <c r="EC21">
        <v>0</v>
      </c>
      <c r="ED21">
        <v>0</v>
      </c>
      <c r="EE21">
        <v>10001.49466666667</v>
      </c>
      <c r="EF21">
        <v>0</v>
      </c>
      <c r="EG21">
        <v>9.336562333333335</v>
      </c>
      <c r="EH21">
        <v>-1.753351000000001</v>
      </c>
      <c r="EI21">
        <v>422.8559666666667</v>
      </c>
      <c r="EJ21">
        <v>424.5592</v>
      </c>
      <c r="EK21">
        <v>0.162007</v>
      </c>
      <c r="EL21">
        <v>419.9746333333333</v>
      </c>
      <c r="EM21">
        <v>10.79869</v>
      </c>
      <c r="EN21">
        <v>0.9953447000000001</v>
      </c>
      <c r="EO21">
        <v>0.9806328333333333</v>
      </c>
      <c r="EP21">
        <v>6.848412999999998</v>
      </c>
      <c r="EQ21">
        <v>6.631760333333333</v>
      </c>
      <c r="ER21">
        <v>1500.016666666667</v>
      </c>
      <c r="ES21">
        <v>0.972994</v>
      </c>
      <c r="ET21">
        <v>0.02700599999999999</v>
      </c>
      <c r="EU21">
        <v>0</v>
      </c>
      <c r="EV21">
        <v>242.0326333333333</v>
      </c>
      <c r="EW21">
        <v>4.999599999999998</v>
      </c>
      <c r="EX21">
        <v>3685.247333333333</v>
      </c>
      <c r="EY21">
        <v>14076.53666666667</v>
      </c>
      <c r="EZ21">
        <v>38.34146666666665</v>
      </c>
      <c r="FA21">
        <v>40.3624</v>
      </c>
      <c r="FB21">
        <v>39.64979999999999</v>
      </c>
      <c r="FC21">
        <v>39.70406666666666</v>
      </c>
      <c r="FD21">
        <v>38.808</v>
      </c>
      <c r="FE21">
        <v>1454.646666666667</v>
      </c>
      <c r="FF21">
        <v>40.36999999999998</v>
      </c>
      <c r="FG21">
        <v>0</v>
      </c>
      <c r="FH21">
        <v>259.7999999523163</v>
      </c>
      <c r="FI21">
        <v>0</v>
      </c>
      <c r="FJ21">
        <v>242.0266538461539</v>
      </c>
      <c r="FK21">
        <v>-0.1715213527657382</v>
      </c>
      <c r="FL21">
        <v>-9.097094036718355</v>
      </c>
      <c r="FM21">
        <v>3685.208846153846</v>
      </c>
      <c r="FN21">
        <v>15</v>
      </c>
      <c r="FO21">
        <v>0</v>
      </c>
      <c r="FP21" t="s">
        <v>440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-1.763855365853658</v>
      </c>
      <c r="GC21">
        <v>0.2935754006968674</v>
      </c>
      <c r="GD21">
        <v>0.05924257467509701</v>
      </c>
      <c r="GE21">
        <v>1</v>
      </c>
      <c r="GF21">
        <v>242.0270882352941</v>
      </c>
      <c r="GG21">
        <v>-0.2152024379775516</v>
      </c>
      <c r="GH21">
        <v>0.1677062150532108</v>
      </c>
      <c r="GI21">
        <v>1</v>
      </c>
      <c r="GJ21">
        <v>0.1607094146341463</v>
      </c>
      <c r="GK21">
        <v>0.006792439024390172</v>
      </c>
      <c r="GL21">
        <v>0.004010747907722201</v>
      </c>
      <c r="GM21">
        <v>1</v>
      </c>
      <c r="GN21">
        <v>3</v>
      </c>
      <c r="GO21">
        <v>3</v>
      </c>
      <c r="GP21" t="s">
        <v>441</v>
      </c>
      <c r="GQ21">
        <v>3.10003</v>
      </c>
      <c r="GR21">
        <v>2.75806</v>
      </c>
      <c r="GS21">
        <v>0.0874075</v>
      </c>
      <c r="GT21">
        <v>0.0879537</v>
      </c>
      <c r="GU21">
        <v>0.0611373</v>
      </c>
      <c r="GV21">
        <v>0.061057</v>
      </c>
      <c r="GW21">
        <v>23726.2</v>
      </c>
      <c r="GX21">
        <v>22069.6</v>
      </c>
      <c r="GY21">
        <v>26566.2</v>
      </c>
      <c r="GZ21">
        <v>24431.1</v>
      </c>
      <c r="HA21">
        <v>39986.3</v>
      </c>
      <c r="HB21">
        <v>33959.5</v>
      </c>
      <c r="HC21">
        <v>46463.4</v>
      </c>
      <c r="HD21">
        <v>38699.8</v>
      </c>
      <c r="HE21">
        <v>1.87155</v>
      </c>
      <c r="HF21">
        <v>1.84865</v>
      </c>
      <c r="HG21">
        <v>-0.00370294</v>
      </c>
      <c r="HH21">
        <v>0</v>
      </c>
      <c r="HI21">
        <v>18.0534</v>
      </c>
      <c r="HJ21">
        <v>999.9</v>
      </c>
      <c r="HK21">
        <v>55.5</v>
      </c>
      <c r="HL21">
        <v>28.6</v>
      </c>
      <c r="HM21">
        <v>24.0161</v>
      </c>
      <c r="HN21">
        <v>62.4505</v>
      </c>
      <c r="HO21">
        <v>22.7925</v>
      </c>
      <c r="HP21">
        <v>1</v>
      </c>
      <c r="HQ21">
        <v>0.286103</v>
      </c>
      <c r="HR21">
        <v>7.94255</v>
      </c>
      <c r="HS21">
        <v>20.1051</v>
      </c>
      <c r="HT21">
        <v>5.21849</v>
      </c>
      <c r="HU21">
        <v>11.986</v>
      </c>
      <c r="HV21">
        <v>4.9657</v>
      </c>
      <c r="HW21">
        <v>3.2753</v>
      </c>
      <c r="HX21">
        <v>9999</v>
      </c>
      <c r="HY21">
        <v>9999</v>
      </c>
      <c r="HZ21">
        <v>9999</v>
      </c>
      <c r="IA21">
        <v>538.2</v>
      </c>
      <c r="IB21">
        <v>1.864</v>
      </c>
      <c r="IC21">
        <v>1.86005</v>
      </c>
      <c r="ID21">
        <v>1.85826</v>
      </c>
      <c r="IE21">
        <v>1.85974</v>
      </c>
      <c r="IF21">
        <v>1.85984</v>
      </c>
      <c r="IG21">
        <v>1.85833</v>
      </c>
      <c r="IH21">
        <v>1.85734</v>
      </c>
      <c r="II21">
        <v>1.85232</v>
      </c>
      <c r="IJ21">
        <v>0</v>
      </c>
      <c r="IK21">
        <v>0</v>
      </c>
      <c r="IL21">
        <v>0</v>
      </c>
      <c r="IM21">
        <v>0</v>
      </c>
      <c r="IN21" t="s">
        <v>442</v>
      </c>
      <c r="IO21" t="s">
        <v>443</v>
      </c>
      <c r="IP21" t="s">
        <v>444</v>
      </c>
      <c r="IQ21" t="s">
        <v>444</v>
      </c>
      <c r="IR21" t="s">
        <v>444</v>
      </c>
      <c r="IS21" t="s">
        <v>444</v>
      </c>
      <c r="IT21">
        <v>0</v>
      </c>
      <c r="IU21">
        <v>100</v>
      </c>
      <c r="IV21">
        <v>100</v>
      </c>
      <c r="IW21">
        <v>1.269</v>
      </c>
      <c r="IX21">
        <v>0.009599999999999999</v>
      </c>
      <c r="IY21">
        <v>0.3971615310492796</v>
      </c>
      <c r="IZ21">
        <v>0.002194383670526158</v>
      </c>
      <c r="JA21">
        <v>-2.614430836048478E-07</v>
      </c>
      <c r="JB21">
        <v>2.831566818974657E-11</v>
      </c>
      <c r="JC21">
        <v>-0.02387284111826243</v>
      </c>
      <c r="JD21">
        <v>-0.004919592197158782</v>
      </c>
      <c r="JE21">
        <v>0.0008186423644796414</v>
      </c>
      <c r="JF21">
        <v>-8.268116151049551E-06</v>
      </c>
      <c r="JG21">
        <v>6</v>
      </c>
      <c r="JH21">
        <v>2002</v>
      </c>
      <c r="JI21">
        <v>0</v>
      </c>
      <c r="JJ21">
        <v>28</v>
      </c>
      <c r="JK21">
        <v>28374997.8</v>
      </c>
      <c r="JL21">
        <v>28374997.8</v>
      </c>
      <c r="JM21">
        <v>1.10718</v>
      </c>
      <c r="JN21">
        <v>2.60986</v>
      </c>
      <c r="JO21">
        <v>1.49658</v>
      </c>
      <c r="JP21">
        <v>2.34619</v>
      </c>
      <c r="JQ21">
        <v>1.54907</v>
      </c>
      <c r="JR21">
        <v>2.34009</v>
      </c>
      <c r="JS21">
        <v>34.4408</v>
      </c>
      <c r="JT21">
        <v>23.9737</v>
      </c>
      <c r="JU21">
        <v>18</v>
      </c>
      <c r="JV21">
        <v>493.854</v>
      </c>
      <c r="JW21">
        <v>494.214</v>
      </c>
      <c r="JX21">
        <v>12.5596</v>
      </c>
      <c r="JY21">
        <v>30.3935</v>
      </c>
      <c r="JZ21">
        <v>30.0001</v>
      </c>
      <c r="KA21">
        <v>30.459</v>
      </c>
      <c r="KB21">
        <v>30.4006</v>
      </c>
      <c r="KC21">
        <v>22.2782</v>
      </c>
      <c r="KD21">
        <v>52.7571</v>
      </c>
      <c r="KE21">
        <v>0</v>
      </c>
      <c r="KF21">
        <v>12.5679</v>
      </c>
      <c r="KG21">
        <v>420</v>
      </c>
      <c r="KH21">
        <v>10.7309</v>
      </c>
      <c r="KI21">
        <v>101.53</v>
      </c>
      <c r="KJ21">
        <v>93.2854</v>
      </c>
    </row>
    <row r="22" spans="1:296">
      <c r="A22">
        <v>4</v>
      </c>
      <c r="B22">
        <v>1702500233</v>
      </c>
      <c r="C22">
        <v>797</v>
      </c>
      <c r="D22" t="s">
        <v>451</v>
      </c>
      <c r="E22" t="s">
        <v>452</v>
      </c>
      <c r="F22">
        <v>5</v>
      </c>
      <c r="G22" t="s">
        <v>436</v>
      </c>
      <c r="H22">
        <v>1702500225.25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426.7577975386105</v>
      </c>
      <c r="AJ22">
        <v>423.9888666666665</v>
      </c>
      <c r="AK22">
        <v>-0.00125028596232938</v>
      </c>
      <c r="AL22">
        <v>66.18274764827042</v>
      </c>
      <c r="AM22">
        <f>(AO22 - AN22 + DX22*1E3/(8.314*(DZ22+273.15)) * AQ22/DW22 * AP22) * DW22/(100*DK22) * 1000/(1000 - AO22)</f>
        <v>0</v>
      </c>
      <c r="AN22">
        <v>15.85476787116429</v>
      </c>
      <c r="AO22">
        <v>16.19132606060606</v>
      </c>
      <c r="AP22">
        <v>-9.256709896133989E-06</v>
      </c>
      <c r="AQ22">
        <v>108.8934590980824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437</v>
      </c>
      <c r="AX22">
        <v>0</v>
      </c>
      <c r="AY22">
        <v>0.7</v>
      </c>
      <c r="AZ22">
        <v>0.7</v>
      </c>
      <c r="BA22">
        <f>1-AY22/AZ22</f>
        <v>0</v>
      </c>
      <c r="BB22">
        <v>-1</v>
      </c>
      <c r="BC22" t="s">
        <v>453</v>
      </c>
      <c r="BD22">
        <v>8172.68</v>
      </c>
      <c r="BE22">
        <v>230.6208</v>
      </c>
      <c r="BF22">
        <v>240.21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437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2</v>
      </c>
      <c r="DL22">
        <v>0.5</v>
      </c>
      <c r="DM22" t="s">
        <v>439</v>
      </c>
      <c r="DN22">
        <v>2</v>
      </c>
      <c r="DO22" t="b">
        <v>1</v>
      </c>
      <c r="DP22">
        <v>1702500225.25</v>
      </c>
      <c r="DQ22">
        <v>417.1642333333333</v>
      </c>
      <c r="DR22">
        <v>420.0097333333333</v>
      </c>
      <c r="DS22">
        <v>16.19407333333333</v>
      </c>
      <c r="DT22">
        <v>15.85505666666667</v>
      </c>
      <c r="DU22">
        <v>415.8975333333333</v>
      </c>
      <c r="DV22">
        <v>16.11917333333333</v>
      </c>
      <c r="DW22">
        <v>499.9958333333333</v>
      </c>
      <c r="DX22">
        <v>90.79651666666668</v>
      </c>
      <c r="DY22">
        <v>0.09998011666666665</v>
      </c>
      <c r="DZ22">
        <v>23.61112333333334</v>
      </c>
      <c r="EA22">
        <v>24.00145666666667</v>
      </c>
      <c r="EB22">
        <v>999.9000000000002</v>
      </c>
      <c r="EC22">
        <v>0</v>
      </c>
      <c r="ED22">
        <v>0</v>
      </c>
      <c r="EE22">
        <v>9992.123333333331</v>
      </c>
      <c r="EF22">
        <v>0</v>
      </c>
      <c r="EG22">
        <v>9.178704666666667</v>
      </c>
      <c r="EH22">
        <v>-2.845487666666667</v>
      </c>
      <c r="EI22">
        <v>424.0310666666667</v>
      </c>
      <c r="EJ22">
        <v>426.7762333333333</v>
      </c>
      <c r="EK22">
        <v>0.3390211333333333</v>
      </c>
      <c r="EL22">
        <v>420.0097333333333</v>
      </c>
      <c r="EM22">
        <v>15.85505666666667</v>
      </c>
      <c r="EN22">
        <v>1.470366</v>
      </c>
      <c r="EO22">
        <v>1.439583666666667</v>
      </c>
      <c r="EP22">
        <v>12.66343666666667</v>
      </c>
      <c r="EQ22">
        <v>12.34113</v>
      </c>
      <c r="ER22">
        <v>1500.009</v>
      </c>
      <c r="ES22">
        <v>0.9730060999999999</v>
      </c>
      <c r="ET22">
        <v>0.02699379999999999</v>
      </c>
      <c r="EU22">
        <v>0</v>
      </c>
      <c r="EV22">
        <v>230.6462000000001</v>
      </c>
      <c r="EW22">
        <v>4.999599999999998</v>
      </c>
      <c r="EX22">
        <v>3512.686666666667</v>
      </c>
      <c r="EY22">
        <v>14076.52666666666</v>
      </c>
      <c r="EZ22">
        <v>37.86839999999999</v>
      </c>
      <c r="FA22">
        <v>39.66426666666666</v>
      </c>
      <c r="FB22">
        <v>38.61013333333332</v>
      </c>
      <c r="FC22">
        <v>39.1163</v>
      </c>
      <c r="FD22">
        <v>39.05596666666666</v>
      </c>
      <c r="FE22">
        <v>1454.656</v>
      </c>
      <c r="FF22">
        <v>40.35299999999999</v>
      </c>
      <c r="FG22">
        <v>0</v>
      </c>
      <c r="FH22">
        <v>361.5999999046326</v>
      </c>
      <c r="FI22">
        <v>0</v>
      </c>
      <c r="FJ22">
        <v>230.6208</v>
      </c>
      <c r="FK22">
        <v>0.8310000025882505</v>
      </c>
      <c r="FL22">
        <v>-9.5946153693067</v>
      </c>
      <c r="FM22">
        <v>3512.658</v>
      </c>
      <c r="FN22">
        <v>15</v>
      </c>
      <c r="FO22">
        <v>0</v>
      </c>
      <c r="FP22" t="s">
        <v>440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-2.84514475</v>
      </c>
      <c r="GC22">
        <v>0.03678810506566786</v>
      </c>
      <c r="GD22">
        <v>0.0330578539070143</v>
      </c>
      <c r="GE22">
        <v>1</v>
      </c>
      <c r="GF22">
        <v>230.6193529411765</v>
      </c>
      <c r="GG22">
        <v>0.03199388894004194</v>
      </c>
      <c r="GH22">
        <v>0.1803232199907147</v>
      </c>
      <c r="GI22">
        <v>1</v>
      </c>
      <c r="GJ22">
        <v>0.339267725</v>
      </c>
      <c r="GK22">
        <v>-0.003306382739212543</v>
      </c>
      <c r="GL22">
        <v>0.001082183671737382</v>
      </c>
      <c r="GM22">
        <v>1</v>
      </c>
      <c r="GN22">
        <v>3</v>
      </c>
      <c r="GO22">
        <v>3</v>
      </c>
      <c r="GP22" t="s">
        <v>441</v>
      </c>
      <c r="GQ22">
        <v>3.10106</v>
      </c>
      <c r="GR22">
        <v>2.75802</v>
      </c>
      <c r="GS22">
        <v>0.087287</v>
      </c>
      <c r="GT22">
        <v>0.0879905</v>
      </c>
      <c r="GU22">
        <v>0.08179110000000001</v>
      </c>
      <c r="GV22">
        <v>0.0813638</v>
      </c>
      <c r="GW22">
        <v>23737.7</v>
      </c>
      <c r="GX22">
        <v>22072.8</v>
      </c>
      <c r="GY22">
        <v>26574.1</v>
      </c>
      <c r="GZ22">
        <v>24434</v>
      </c>
      <c r="HA22">
        <v>39114.3</v>
      </c>
      <c r="HB22">
        <v>33226.5</v>
      </c>
      <c r="HC22">
        <v>46477.5</v>
      </c>
      <c r="HD22">
        <v>38704.4</v>
      </c>
      <c r="HE22">
        <v>1.87332</v>
      </c>
      <c r="HF22">
        <v>1.85627</v>
      </c>
      <c r="HG22">
        <v>0.102073</v>
      </c>
      <c r="HH22">
        <v>0</v>
      </c>
      <c r="HI22">
        <v>22.3182</v>
      </c>
      <c r="HJ22">
        <v>999.9</v>
      </c>
      <c r="HK22">
        <v>53.3</v>
      </c>
      <c r="HL22">
        <v>29.3</v>
      </c>
      <c r="HM22">
        <v>24.0223</v>
      </c>
      <c r="HN22">
        <v>60.6506</v>
      </c>
      <c r="HO22">
        <v>22.9487</v>
      </c>
      <c r="HP22">
        <v>1</v>
      </c>
      <c r="HQ22">
        <v>0.239177</v>
      </c>
      <c r="HR22">
        <v>2.99567</v>
      </c>
      <c r="HS22">
        <v>20.2551</v>
      </c>
      <c r="HT22">
        <v>5.22148</v>
      </c>
      <c r="HU22">
        <v>11.9801</v>
      </c>
      <c r="HV22">
        <v>4.9652</v>
      </c>
      <c r="HW22">
        <v>3.27533</v>
      </c>
      <c r="HX22">
        <v>9999</v>
      </c>
      <c r="HY22">
        <v>9999</v>
      </c>
      <c r="HZ22">
        <v>9999</v>
      </c>
      <c r="IA22">
        <v>538.3</v>
      </c>
      <c r="IB22">
        <v>1.864</v>
      </c>
      <c r="IC22">
        <v>1.86009</v>
      </c>
      <c r="ID22">
        <v>1.8583</v>
      </c>
      <c r="IE22">
        <v>1.85974</v>
      </c>
      <c r="IF22">
        <v>1.85989</v>
      </c>
      <c r="IG22">
        <v>1.85836</v>
      </c>
      <c r="IH22">
        <v>1.85739</v>
      </c>
      <c r="II22">
        <v>1.85237</v>
      </c>
      <c r="IJ22">
        <v>0</v>
      </c>
      <c r="IK22">
        <v>0</v>
      </c>
      <c r="IL22">
        <v>0</v>
      </c>
      <c r="IM22">
        <v>0</v>
      </c>
      <c r="IN22" t="s">
        <v>442</v>
      </c>
      <c r="IO22" t="s">
        <v>443</v>
      </c>
      <c r="IP22" t="s">
        <v>444</v>
      </c>
      <c r="IQ22" t="s">
        <v>444</v>
      </c>
      <c r="IR22" t="s">
        <v>444</v>
      </c>
      <c r="IS22" t="s">
        <v>444</v>
      </c>
      <c r="IT22">
        <v>0</v>
      </c>
      <c r="IU22">
        <v>100</v>
      </c>
      <c r="IV22">
        <v>100</v>
      </c>
      <c r="IW22">
        <v>1.267</v>
      </c>
      <c r="IX22">
        <v>0.07480000000000001</v>
      </c>
      <c r="IY22">
        <v>0.3971615310492796</v>
      </c>
      <c r="IZ22">
        <v>0.002194383670526158</v>
      </c>
      <c r="JA22">
        <v>-2.614430836048478E-07</v>
      </c>
      <c r="JB22">
        <v>2.831566818974657E-11</v>
      </c>
      <c r="JC22">
        <v>-0.02387284111826243</v>
      </c>
      <c r="JD22">
        <v>-0.004919592197158782</v>
      </c>
      <c r="JE22">
        <v>0.0008186423644796414</v>
      </c>
      <c r="JF22">
        <v>-8.268116151049551E-06</v>
      </c>
      <c r="JG22">
        <v>6</v>
      </c>
      <c r="JH22">
        <v>2002</v>
      </c>
      <c r="JI22">
        <v>0</v>
      </c>
      <c r="JJ22">
        <v>28</v>
      </c>
      <c r="JK22">
        <v>28375003.9</v>
      </c>
      <c r="JL22">
        <v>28375003.9</v>
      </c>
      <c r="JM22">
        <v>1.11328</v>
      </c>
      <c r="JN22">
        <v>2.60742</v>
      </c>
      <c r="JO22">
        <v>1.49658</v>
      </c>
      <c r="JP22">
        <v>2.34619</v>
      </c>
      <c r="JQ22">
        <v>1.54907</v>
      </c>
      <c r="JR22">
        <v>2.46216</v>
      </c>
      <c r="JS22">
        <v>34.8985</v>
      </c>
      <c r="JT22">
        <v>24.0963</v>
      </c>
      <c r="JU22">
        <v>18</v>
      </c>
      <c r="JV22">
        <v>493.97</v>
      </c>
      <c r="JW22">
        <v>498.477</v>
      </c>
      <c r="JX22">
        <v>20.8274</v>
      </c>
      <c r="JY22">
        <v>30.1439</v>
      </c>
      <c r="JZ22">
        <v>29.9996</v>
      </c>
      <c r="KA22">
        <v>30.3335</v>
      </c>
      <c r="KB22">
        <v>30.2989</v>
      </c>
      <c r="KC22">
        <v>22.3861</v>
      </c>
      <c r="KD22">
        <v>34.2513</v>
      </c>
      <c r="KE22">
        <v>0</v>
      </c>
      <c r="KF22">
        <v>20.8253</v>
      </c>
      <c r="KG22">
        <v>420</v>
      </c>
      <c r="KH22">
        <v>15.78</v>
      </c>
      <c r="KI22">
        <v>101.561</v>
      </c>
      <c r="KJ22">
        <v>93.29649999999999</v>
      </c>
    </row>
    <row r="23" spans="1:296">
      <c r="A23">
        <v>5</v>
      </c>
      <c r="B23">
        <v>1702500440.5</v>
      </c>
      <c r="C23">
        <v>1004.5</v>
      </c>
      <c r="D23" t="s">
        <v>454</v>
      </c>
      <c r="E23" t="s">
        <v>455</v>
      </c>
      <c r="F23">
        <v>5</v>
      </c>
      <c r="G23" t="s">
        <v>436</v>
      </c>
      <c r="H23">
        <v>1702500432.75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426.5874382273552</v>
      </c>
      <c r="AJ23">
        <v>423.5024606060604</v>
      </c>
      <c r="AK23">
        <v>-0.0005208350119456765</v>
      </c>
      <c r="AL23">
        <v>66.18274764827042</v>
      </c>
      <c r="AM23">
        <f>(AO23 - AN23 + DX23*1E3/(8.314*(DZ23+273.15)) * AQ23/DW23 * AP23) * DW23/(100*DK23) * 1000/(1000 - AO23)</f>
        <v>0</v>
      </c>
      <c r="AN23">
        <v>15.63752489361952</v>
      </c>
      <c r="AO23">
        <v>16.01565575757575</v>
      </c>
      <c r="AP23">
        <v>5.265417262334574E-06</v>
      </c>
      <c r="AQ23">
        <v>108.8934590980824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437</v>
      </c>
      <c r="AX23">
        <v>0</v>
      </c>
      <c r="AY23">
        <v>0.7</v>
      </c>
      <c r="AZ23">
        <v>0.7</v>
      </c>
      <c r="BA23">
        <f>1-AY23/AZ23</f>
        <v>0</v>
      </c>
      <c r="BB23">
        <v>-1</v>
      </c>
      <c r="BC23" t="s">
        <v>456</v>
      </c>
      <c r="BD23">
        <v>8173.09</v>
      </c>
      <c r="BE23">
        <v>229.83164</v>
      </c>
      <c r="BF23">
        <v>240.62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437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2</v>
      </c>
      <c r="DL23">
        <v>0.5</v>
      </c>
      <c r="DM23" t="s">
        <v>439</v>
      </c>
      <c r="DN23">
        <v>2</v>
      </c>
      <c r="DO23" t="b">
        <v>1</v>
      </c>
      <c r="DP23">
        <v>1702500432.75</v>
      </c>
      <c r="DQ23">
        <v>416.758</v>
      </c>
      <c r="DR23">
        <v>419.9883666666666</v>
      </c>
      <c r="DS23">
        <v>16.01606666666667</v>
      </c>
      <c r="DT23">
        <v>15.64103666666667</v>
      </c>
      <c r="DU23">
        <v>415.4922999999999</v>
      </c>
      <c r="DV23">
        <v>15.94377666666667</v>
      </c>
      <c r="DW23">
        <v>500.0035</v>
      </c>
      <c r="DX23">
        <v>90.80584666666665</v>
      </c>
      <c r="DY23">
        <v>0.09999651666666667</v>
      </c>
      <c r="DZ23">
        <v>23.53704666666667</v>
      </c>
      <c r="EA23">
        <v>23.97867666666667</v>
      </c>
      <c r="EB23">
        <v>999.9000000000002</v>
      </c>
      <c r="EC23">
        <v>0</v>
      </c>
      <c r="ED23">
        <v>0</v>
      </c>
      <c r="EE23">
        <v>10001.68466666667</v>
      </c>
      <c r="EF23">
        <v>0</v>
      </c>
      <c r="EG23">
        <v>9.289756000000001</v>
      </c>
      <c r="EH23">
        <v>-3.230444333333334</v>
      </c>
      <c r="EI23">
        <v>423.5413666666666</v>
      </c>
      <c r="EJ23">
        <v>426.6619000000001</v>
      </c>
      <c r="EK23">
        <v>0.3750173666666667</v>
      </c>
      <c r="EL23">
        <v>419.9883666666666</v>
      </c>
      <c r="EM23">
        <v>15.64103666666667</v>
      </c>
      <c r="EN23">
        <v>1.454350666666667</v>
      </c>
      <c r="EO23">
        <v>1.420297333333334</v>
      </c>
      <c r="EP23">
        <v>12.49652</v>
      </c>
      <c r="EQ23">
        <v>12.13609666666667</v>
      </c>
      <c r="ER23">
        <v>1500.015333333334</v>
      </c>
      <c r="ES23">
        <v>0.9730025999999997</v>
      </c>
      <c r="ET23">
        <v>0.02699707333333334</v>
      </c>
      <c r="EU23">
        <v>0</v>
      </c>
      <c r="EV23">
        <v>229.8209</v>
      </c>
      <c r="EW23">
        <v>4.999599999999998</v>
      </c>
      <c r="EX23">
        <v>3488.559</v>
      </c>
      <c r="EY23">
        <v>14076.56</v>
      </c>
      <c r="EZ23">
        <v>37.31856666666666</v>
      </c>
      <c r="FA23">
        <v>38.93699999999999</v>
      </c>
      <c r="FB23">
        <v>38.24149999999999</v>
      </c>
      <c r="FC23">
        <v>38.4873</v>
      </c>
      <c r="FD23">
        <v>38.72469999999999</v>
      </c>
      <c r="FE23">
        <v>1454.655333333334</v>
      </c>
      <c r="FF23">
        <v>40.35999999999999</v>
      </c>
      <c r="FG23">
        <v>0</v>
      </c>
      <c r="FH23">
        <v>207</v>
      </c>
      <c r="FI23">
        <v>0</v>
      </c>
      <c r="FJ23">
        <v>229.83164</v>
      </c>
      <c r="FK23">
        <v>0.3646153906905084</v>
      </c>
      <c r="FL23">
        <v>-6.785384606496262</v>
      </c>
      <c r="FM23">
        <v>3488.4856</v>
      </c>
      <c r="FN23">
        <v>15</v>
      </c>
      <c r="FO23">
        <v>0</v>
      </c>
      <c r="FP23" t="s">
        <v>440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-3.235517</v>
      </c>
      <c r="GC23">
        <v>0.1131966979362171</v>
      </c>
      <c r="GD23">
        <v>0.04599195398110412</v>
      </c>
      <c r="GE23">
        <v>1</v>
      </c>
      <c r="GF23">
        <v>229.8312352941176</v>
      </c>
      <c r="GG23">
        <v>0.162230712980771</v>
      </c>
      <c r="GH23">
        <v>0.1786974207035157</v>
      </c>
      <c r="GI23">
        <v>1</v>
      </c>
      <c r="GJ23">
        <v>0.374203425</v>
      </c>
      <c r="GK23">
        <v>0.02110834896810453</v>
      </c>
      <c r="GL23">
        <v>0.002396399798525903</v>
      </c>
      <c r="GM23">
        <v>1</v>
      </c>
      <c r="GN23">
        <v>3</v>
      </c>
      <c r="GO23">
        <v>3</v>
      </c>
      <c r="GP23" t="s">
        <v>441</v>
      </c>
      <c r="GQ23">
        <v>3.10115</v>
      </c>
      <c r="GR23">
        <v>2.75819</v>
      </c>
      <c r="GS23">
        <v>0.0873369</v>
      </c>
      <c r="GT23">
        <v>0.08810759999999999</v>
      </c>
      <c r="GU23">
        <v>0.0812508</v>
      </c>
      <c r="GV23">
        <v>0.0806506</v>
      </c>
      <c r="GW23">
        <v>23763.2</v>
      </c>
      <c r="GX23">
        <v>22090.5</v>
      </c>
      <c r="GY23">
        <v>26601.7</v>
      </c>
      <c r="GZ23">
        <v>24453.9</v>
      </c>
      <c r="HA23">
        <v>39176.9</v>
      </c>
      <c r="HB23">
        <v>33277.3</v>
      </c>
      <c r="HC23">
        <v>46525.4</v>
      </c>
      <c r="HD23">
        <v>38733.8</v>
      </c>
      <c r="HE23">
        <v>1.8798</v>
      </c>
      <c r="HF23">
        <v>1.86445</v>
      </c>
      <c r="HG23">
        <v>0.0951737</v>
      </c>
      <c r="HH23">
        <v>0</v>
      </c>
      <c r="HI23">
        <v>22.3991</v>
      </c>
      <c r="HJ23">
        <v>999.9</v>
      </c>
      <c r="HK23">
        <v>52.2</v>
      </c>
      <c r="HL23">
        <v>29.6</v>
      </c>
      <c r="HM23">
        <v>23.9344</v>
      </c>
      <c r="HN23">
        <v>60.4705</v>
      </c>
      <c r="HO23">
        <v>22.9167</v>
      </c>
      <c r="HP23">
        <v>1</v>
      </c>
      <c r="HQ23">
        <v>0.175816</v>
      </c>
      <c r="HR23">
        <v>1.98786</v>
      </c>
      <c r="HS23">
        <v>20.2694</v>
      </c>
      <c r="HT23">
        <v>5.22313</v>
      </c>
      <c r="HU23">
        <v>11.98</v>
      </c>
      <c r="HV23">
        <v>4.96575</v>
      </c>
      <c r="HW23">
        <v>3.27523</v>
      </c>
      <c r="HX23">
        <v>9999</v>
      </c>
      <c r="HY23">
        <v>9999</v>
      </c>
      <c r="HZ23">
        <v>9999</v>
      </c>
      <c r="IA23">
        <v>538.4</v>
      </c>
      <c r="IB23">
        <v>1.864</v>
      </c>
      <c r="IC23">
        <v>1.86007</v>
      </c>
      <c r="ID23">
        <v>1.85834</v>
      </c>
      <c r="IE23">
        <v>1.85974</v>
      </c>
      <c r="IF23">
        <v>1.85987</v>
      </c>
      <c r="IG23">
        <v>1.85834</v>
      </c>
      <c r="IH23">
        <v>1.85737</v>
      </c>
      <c r="II23">
        <v>1.85232</v>
      </c>
      <c r="IJ23">
        <v>0</v>
      </c>
      <c r="IK23">
        <v>0</v>
      </c>
      <c r="IL23">
        <v>0</v>
      </c>
      <c r="IM23">
        <v>0</v>
      </c>
      <c r="IN23" t="s">
        <v>442</v>
      </c>
      <c r="IO23" t="s">
        <v>443</v>
      </c>
      <c r="IP23" t="s">
        <v>444</v>
      </c>
      <c r="IQ23" t="s">
        <v>444</v>
      </c>
      <c r="IR23" t="s">
        <v>444</v>
      </c>
      <c r="IS23" t="s">
        <v>444</v>
      </c>
      <c r="IT23">
        <v>0</v>
      </c>
      <c r="IU23">
        <v>100</v>
      </c>
      <c r="IV23">
        <v>100</v>
      </c>
      <c r="IW23">
        <v>1.266</v>
      </c>
      <c r="IX23">
        <v>0.0723</v>
      </c>
      <c r="IY23">
        <v>0.3971615310492796</v>
      </c>
      <c r="IZ23">
        <v>0.002194383670526158</v>
      </c>
      <c r="JA23">
        <v>-2.614430836048478E-07</v>
      </c>
      <c r="JB23">
        <v>2.831566818974657E-11</v>
      </c>
      <c r="JC23">
        <v>-0.02387284111826243</v>
      </c>
      <c r="JD23">
        <v>-0.004919592197158782</v>
      </c>
      <c r="JE23">
        <v>0.0008186423644796414</v>
      </c>
      <c r="JF23">
        <v>-8.268116151049551E-06</v>
      </c>
      <c r="JG23">
        <v>6</v>
      </c>
      <c r="JH23">
        <v>2002</v>
      </c>
      <c r="JI23">
        <v>0</v>
      </c>
      <c r="JJ23">
        <v>28</v>
      </c>
      <c r="JK23">
        <v>28375007.3</v>
      </c>
      <c r="JL23">
        <v>28375007.3</v>
      </c>
      <c r="JM23">
        <v>1.11328</v>
      </c>
      <c r="JN23">
        <v>2.6123</v>
      </c>
      <c r="JO23">
        <v>1.49658</v>
      </c>
      <c r="JP23">
        <v>2.34497</v>
      </c>
      <c r="JQ23">
        <v>1.54907</v>
      </c>
      <c r="JR23">
        <v>2.40479</v>
      </c>
      <c r="JS23">
        <v>34.9214</v>
      </c>
      <c r="JT23">
        <v>24.0963</v>
      </c>
      <c r="JU23">
        <v>18</v>
      </c>
      <c r="JV23">
        <v>494.04</v>
      </c>
      <c r="JW23">
        <v>500.314</v>
      </c>
      <c r="JX23">
        <v>21.0385</v>
      </c>
      <c r="JY23">
        <v>29.4093</v>
      </c>
      <c r="JZ23">
        <v>29.9986</v>
      </c>
      <c r="KA23">
        <v>29.8328</v>
      </c>
      <c r="KB23">
        <v>29.8597</v>
      </c>
      <c r="KC23">
        <v>22.3901</v>
      </c>
      <c r="KD23">
        <v>34.8144</v>
      </c>
      <c r="KE23">
        <v>0</v>
      </c>
      <c r="KF23">
        <v>21.0492</v>
      </c>
      <c r="KG23">
        <v>420</v>
      </c>
      <c r="KH23">
        <v>15.6977</v>
      </c>
      <c r="KI23">
        <v>101.666</v>
      </c>
      <c r="KJ23">
        <v>93.3693</v>
      </c>
    </row>
    <row r="24" spans="1:296">
      <c r="A24">
        <v>6</v>
      </c>
      <c r="B24">
        <v>1702500505.5</v>
      </c>
      <c r="C24">
        <v>1069.5</v>
      </c>
      <c r="D24" t="s">
        <v>457</v>
      </c>
      <c r="E24" t="s">
        <v>458</v>
      </c>
      <c r="F24">
        <v>5</v>
      </c>
      <c r="G24" t="s">
        <v>436</v>
      </c>
      <c r="H24">
        <v>1702500497.5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426.6278348506779</v>
      </c>
      <c r="AJ24">
        <v>423.4147636363635</v>
      </c>
      <c r="AK24">
        <v>0.001960010248350611</v>
      </c>
      <c r="AL24">
        <v>66.18274764827042</v>
      </c>
      <c r="AM24">
        <f>(AO24 - AN24 + DX24*1E3/(8.314*(DZ24+273.15)) * AQ24/DW24 * AP24) * DW24/(100*DK24) * 1000/(1000 - AO24)</f>
        <v>0</v>
      </c>
      <c r="AN24">
        <v>15.65102389182104</v>
      </c>
      <c r="AO24">
        <v>16.03278545454545</v>
      </c>
      <c r="AP24">
        <v>-1.340273780966191E-06</v>
      </c>
      <c r="AQ24">
        <v>108.8934590980824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437</v>
      </c>
      <c r="AX24">
        <v>0</v>
      </c>
      <c r="AY24">
        <v>0.7</v>
      </c>
      <c r="AZ24">
        <v>0.7</v>
      </c>
      <c r="BA24">
        <f>1-AY24/AZ24</f>
        <v>0</v>
      </c>
      <c r="BB24">
        <v>-1</v>
      </c>
      <c r="BC24" t="s">
        <v>459</v>
      </c>
      <c r="BD24">
        <v>8172.65</v>
      </c>
      <c r="BE24">
        <v>229.5538846153846</v>
      </c>
      <c r="BF24">
        <v>241.23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437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2</v>
      </c>
      <c r="DL24">
        <v>0.5</v>
      </c>
      <c r="DM24" t="s">
        <v>439</v>
      </c>
      <c r="DN24">
        <v>2</v>
      </c>
      <c r="DO24" t="b">
        <v>1</v>
      </c>
      <c r="DP24">
        <v>1702500497.5</v>
      </c>
      <c r="DQ24">
        <v>416.6509354838709</v>
      </c>
      <c r="DR24">
        <v>419.9744193548387</v>
      </c>
      <c r="DS24">
        <v>16.03455483870968</v>
      </c>
      <c r="DT24">
        <v>15.65393870967742</v>
      </c>
      <c r="DU24">
        <v>415.3852580645162</v>
      </c>
      <c r="DV24">
        <v>15.9620064516129</v>
      </c>
      <c r="DW24">
        <v>500.0017741935483</v>
      </c>
      <c r="DX24">
        <v>90.80031612903225</v>
      </c>
      <c r="DY24">
        <v>0.1000077806451613</v>
      </c>
      <c r="DZ24">
        <v>23.54404516129032</v>
      </c>
      <c r="EA24">
        <v>23.9733935483871</v>
      </c>
      <c r="EB24">
        <v>999.9000000000003</v>
      </c>
      <c r="EC24">
        <v>0</v>
      </c>
      <c r="ED24">
        <v>0</v>
      </c>
      <c r="EE24">
        <v>9998.466774193548</v>
      </c>
      <c r="EF24">
        <v>0</v>
      </c>
      <c r="EG24">
        <v>9.252530322580643</v>
      </c>
      <c r="EH24">
        <v>-3.323495483870968</v>
      </c>
      <c r="EI24">
        <v>423.4406129032258</v>
      </c>
      <c r="EJ24">
        <v>426.6531935483871</v>
      </c>
      <c r="EK24">
        <v>0.3806225806451612</v>
      </c>
      <c r="EL24">
        <v>419.9744193548387</v>
      </c>
      <c r="EM24">
        <v>15.65393870967742</v>
      </c>
      <c r="EN24">
        <v>1.455942903225806</v>
      </c>
      <c r="EO24">
        <v>1.421382258064516</v>
      </c>
      <c r="EP24">
        <v>12.51317419354839</v>
      </c>
      <c r="EQ24">
        <v>12.14767741935484</v>
      </c>
      <c r="ER24">
        <v>1500</v>
      </c>
      <c r="ES24">
        <v>0.9730013225806451</v>
      </c>
      <c r="ET24">
        <v>0.02699858387096775</v>
      </c>
      <c r="EU24">
        <v>0</v>
      </c>
      <c r="EV24">
        <v>229.5085161290323</v>
      </c>
      <c r="EW24">
        <v>4.999599999999997</v>
      </c>
      <c r="EX24">
        <v>3482.038064516129</v>
      </c>
      <c r="EY24">
        <v>14076.41612903226</v>
      </c>
      <c r="EZ24">
        <v>37.16922580645161</v>
      </c>
      <c r="FA24">
        <v>38.69519354838709</v>
      </c>
      <c r="FB24">
        <v>38.23158064516129</v>
      </c>
      <c r="FC24">
        <v>38.29625806451612</v>
      </c>
      <c r="FD24">
        <v>38.47761290322579</v>
      </c>
      <c r="FE24">
        <v>1454.64</v>
      </c>
      <c r="FF24">
        <v>40.35999999999998</v>
      </c>
      <c r="FG24">
        <v>0</v>
      </c>
      <c r="FH24">
        <v>64.59999990463257</v>
      </c>
      <c r="FI24">
        <v>0</v>
      </c>
      <c r="FJ24">
        <v>229.5538846153846</v>
      </c>
      <c r="FK24">
        <v>0.6154871758967633</v>
      </c>
      <c r="FL24">
        <v>-6.71042735891841</v>
      </c>
      <c r="FM24">
        <v>3481.956923076923</v>
      </c>
      <c r="FN24">
        <v>15</v>
      </c>
      <c r="FO24">
        <v>0</v>
      </c>
      <c r="FP24" t="s">
        <v>440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-3.335956341463415</v>
      </c>
      <c r="GC24">
        <v>0.07508550522648813</v>
      </c>
      <c r="GD24">
        <v>0.03886868504154745</v>
      </c>
      <c r="GE24">
        <v>1</v>
      </c>
      <c r="GF24">
        <v>229.5674117647059</v>
      </c>
      <c r="GG24">
        <v>-0.2684492024593643</v>
      </c>
      <c r="GH24">
        <v>0.2040373549488747</v>
      </c>
      <c r="GI24">
        <v>1</v>
      </c>
      <c r="GJ24">
        <v>0.3791650731707317</v>
      </c>
      <c r="GK24">
        <v>0.02449087108013924</v>
      </c>
      <c r="GL24">
        <v>0.002634835926675458</v>
      </c>
      <c r="GM24">
        <v>1</v>
      </c>
      <c r="GN24">
        <v>3</v>
      </c>
      <c r="GO24">
        <v>3</v>
      </c>
      <c r="GP24" t="s">
        <v>441</v>
      </c>
      <c r="GQ24">
        <v>3.10111</v>
      </c>
      <c r="GR24">
        <v>2.75822</v>
      </c>
      <c r="GS24">
        <v>0.0873649</v>
      </c>
      <c r="GT24">
        <v>0.088125</v>
      </c>
      <c r="GU24">
        <v>0.0813503</v>
      </c>
      <c r="GV24">
        <v>0.0807192</v>
      </c>
      <c r="GW24">
        <v>23771.8</v>
      </c>
      <c r="GX24">
        <v>22097.1</v>
      </c>
      <c r="GY24">
        <v>26611.2</v>
      </c>
      <c r="GZ24">
        <v>24460.7</v>
      </c>
      <c r="HA24">
        <v>39186.2</v>
      </c>
      <c r="HB24">
        <v>33283.6</v>
      </c>
      <c r="HC24">
        <v>46541.9</v>
      </c>
      <c r="HD24">
        <v>38744.2</v>
      </c>
      <c r="HE24">
        <v>1.88223</v>
      </c>
      <c r="HF24">
        <v>1.8675</v>
      </c>
      <c r="HG24">
        <v>0.0957549</v>
      </c>
      <c r="HH24">
        <v>0</v>
      </c>
      <c r="HI24">
        <v>22.3972</v>
      </c>
      <c r="HJ24">
        <v>999.9</v>
      </c>
      <c r="HK24">
        <v>51.8</v>
      </c>
      <c r="HL24">
        <v>29.6</v>
      </c>
      <c r="HM24">
        <v>23.755</v>
      </c>
      <c r="HN24">
        <v>60.9006</v>
      </c>
      <c r="HO24">
        <v>22.9046</v>
      </c>
      <c r="HP24">
        <v>1</v>
      </c>
      <c r="HQ24">
        <v>0.155361</v>
      </c>
      <c r="HR24">
        <v>1.83417</v>
      </c>
      <c r="HS24">
        <v>20.2712</v>
      </c>
      <c r="HT24">
        <v>5.22208</v>
      </c>
      <c r="HU24">
        <v>11.98</v>
      </c>
      <c r="HV24">
        <v>4.9656</v>
      </c>
      <c r="HW24">
        <v>3.2756</v>
      </c>
      <c r="HX24">
        <v>9999</v>
      </c>
      <c r="HY24">
        <v>9999</v>
      </c>
      <c r="HZ24">
        <v>9999</v>
      </c>
      <c r="IA24">
        <v>538.4</v>
      </c>
      <c r="IB24">
        <v>1.864</v>
      </c>
      <c r="IC24">
        <v>1.86005</v>
      </c>
      <c r="ID24">
        <v>1.85833</v>
      </c>
      <c r="IE24">
        <v>1.85974</v>
      </c>
      <c r="IF24">
        <v>1.85988</v>
      </c>
      <c r="IG24">
        <v>1.85835</v>
      </c>
      <c r="IH24">
        <v>1.85733</v>
      </c>
      <c r="II24">
        <v>1.85234</v>
      </c>
      <c r="IJ24">
        <v>0</v>
      </c>
      <c r="IK24">
        <v>0</v>
      </c>
      <c r="IL24">
        <v>0</v>
      </c>
      <c r="IM24">
        <v>0</v>
      </c>
      <c r="IN24" t="s">
        <v>442</v>
      </c>
      <c r="IO24" t="s">
        <v>443</v>
      </c>
      <c r="IP24" t="s">
        <v>444</v>
      </c>
      <c r="IQ24" t="s">
        <v>444</v>
      </c>
      <c r="IR24" t="s">
        <v>444</v>
      </c>
      <c r="IS24" t="s">
        <v>444</v>
      </c>
      <c r="IT24">
        <v>0</v>
      </c>
      <c r="IU24">
        <v>100</v>
      </c>
      <c r="IV24">
        <v>100</v>
      </c>
      <c r="IW24">
        <v>1.265</v>
      </c>
      <c r="IX24">
        <v>0.0725</v>
      </c>
      <c r="IY24">
        <v>0.3971615310492796</v>
      </c>
      <c r="IZ24">
        <v>0.002194383670526158</v>
      </c>
      <c r="JA24">
        <v>-2.614430836048478E-07</v>
      </c>
      <c r="JB24">
        <v>2.831566818974657E-11</v>
      </c>
      <c r="JC24">
        <v>-0.02387284111826243</v>
      </c>
      <c r="JD24">
        <v>-0.004919592197158782</v>
      </c>
      <c r="JE24">
        <v>0.0008186423644796414</v>
      </c>
      <c r="JF24">
        <v>-8.268116151049551E-06</v>
      </c>
      <c r="JG24">
        <v>6</v>
      </c>
      <c r="JH24">
        <v>2002</v>
      </c>
      <c r="JI24">
        <v>0</v>
      </c>
      <c r="JJ24">
        <v>28</v>
      </c>
      <c r="JK24">
        <v>28375008.4</v>
      </c>
      <c r="JL24">
        <v>28375008.4</v>
      </c>
      <c r="JM24">
        <v>1.11328</v>
      </c>
      <c r="JN24">
        <v>2.6123</v>
      </c>
      <c r="JO24">
        <v>1.49658</v>
      </c>
      <c r="JP24">
        <v>2.34375</v>
      </c>
      <c r="JQ24">
        <v>1.54907</v>
      </c>
      <c r="JR24">
        <v>2.36938</v>
      </c>
      <c r="JS24">
        <v>34.8985</v>
      </c>
      <c r="JT24">
        <v>24.0875</v>
      </c>
      <c r="JU24">
        <v>18</v>
      </c>
      <c r="JV24">
        <v>493.966</v>
      </c>
      <c r="JW24">
        <v>500.826</v>
      </c>
      <c r="JX24">
        <v>21.1296</v>
      </c>
      <c r="JY24">
        <v>29.1628</v>
      </c>
      <c r="JZ24">
        <v>29.9986</v>
      </c>
      <c r="KA24">
        <v>29.6339</v>
      </c>
      <c r="KB24">
        <v>29.6766</v>
      </c>
      <c r="KC24">
        <v>22.3972</v>
      </c>
      <c r="KD24">
        <v>34.531</v>
      </c>
      <c r="KE24">
        <v>0</v>
      </c>
      <c r="KF24">
        <v>21.1481</v>
      </c>
      <c r="KG24">
        <v>420</v>
      </c>
      <c r="KH24">
        <v>15.6966</v>
      </c>
      <c r="KI24">
        <v>101.702</v>
      </c>
      <c r="KJ24">
        <v>93.39490000000001</v>
      </c>
    </row>
    <row r="25" spans="1:296">
      <c r="A25">
        <v>7</v>
      </c>
      <c r="B25">
        <v>1702501054.6</v>
      </c>
      <c r="C25">
        <v>1618.599999904633</v>
      </c>
      <c r="D25" t="s">
        <v>460</v>
      </c>
      <c r="E25" t="s">
        <v>461</v>
      </c>
      <c r="F25">
        <v>5</v>
      </c>
      <c r="G25" t="s">
        <v>436</v>
      </c>
      <c r="H25">
        <v>1702501046.849999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429.7231585838677</v>
      </c>
      <c r="AJ25">
        <v>426.4532848484846</v>
      </c>
      <c r="AK25">
        <v>0.0004173084144898482</v>
      </c>
      <c r="AL25">
        <v>66.18274764827042</v>
      </c>
      <c r="AM25">
        <f>(AO25 - AN25 + DX25*1E3/(8.314*(DZ25+273.15)) * AQ25/DW25 * AP25) * DW25/(100*DK25) * 1000/(1000 - AO25)</f>
        <v>0</v>
      </c>
      <c r="AN25">
        <v>22.69543486914799</v>
      </c>
      <c r="AO25">
        <v>23.22701696969696</v>
      </c>
      <c r="AP25">
        <v>-3.750566315646735E-05</v>
      </c>
      <c r="AQ25">
        <v>108.8934590980824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437</v>
      </c>
      <c r="AX25">
        <v>0</v>
      </c>
      <c r="AY25">
        <v>0.7</v>
      </c>
      <c r="AZ25">
        <v>0.7</v>
      </c>
      <c r="BA25">
        <f>1-AY25/AZ25</f>
        <v>0</v>
      </c>
      <c r="BB25">
        <v>-1</v>
      </c>
      <c r="BC25" t="s">
        <v>462</v>
      </c>
      <c r="BD25">
        <v>8172.23</v>
      </c>
      <c r="BE25">
        <v>219.7514</v>
      </c>
      <c r="BF25">
        <v>233.4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437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2</v>
      </c>
      <c r="DL25">
        <v>0.5</v>
      </c>
      <c r="DM25" t="s">
        <v>439</v>
      </c>
      <c r="DN25">
        <v>2</v>
      </c>
      <c r="DO25" t="b">
        <v>1</v>
      </c>
      <c r="DP25">
        <v>1702501046.849999</v>
      </c>
      <c r="DQ25">
        <v>416.5213333333334</v>
      </c>
      <c r="DR25">
        <v>419.9942</v>
      </c>
      <c r="DS25">
        <v>23.23480666666666</v>
      </c>
      <c r="DT25">
        <v>22.69278000000001</v>
      </c>
      <c r="DU25">
        <v>415.2561333333333</v>
      </c>
      <c r="DV25">
        <v>23.03862</v>
      </c>
      <c r="DW25">
        <v>500.0295333333333</v>
      </c>
      <c r="DX25">
        <v>90.78373000000003</v>
      </c>
      <c r="DY25">
        <v>0.1000086333333333</v>
      </c>
      <c r="DZ25">
        <v>29.79424666666667</v>
      </c>
      <c r="EA25">
        <v>29.98818</v>
      </c>
      <c r="EB25">
        <v>999.9000000000002</v>
      </c>
      <c r="EC25">
        <v>0</v>
      </c>
      <c r="ED25">
        <v>0</v>
      </c>
      <c r="EE25">
        <v>9997.999000000002</v>
      </c>
      <c r="EF25">
        <v>0</v>
      </c>
      <c r="EG25">
        <v>9.309897333333334</v>
      </c>
      <c r="EH25">
        <v>-3.472690666666667</v>
      </c>
      <c r="EI25">
        <v>426.4293666666667</v>
      </c>
      <c r="EJ25">
        <v>429.7461666666666</v>
      </c>
      <c r="EK25">
        <v>0.5420318333333333</v>
      </c>
      <c r="EL25">
        <v>419.9942</v>
      </c>
      <c r="EM25">
        <v>22.69278000000001</v>
      </c>
      <c r="EN25">
        <v>2.109343</v>
      </c>
      <c r="EO25">
        <v>2.060135</v>
      </c>
      <c r="EP25">
        <v>18.28991333333334</v>
      </c>
      <c r="EQ25">
        <v>17.91424666666666</v>
      </c>
      <c r="ER25">
        <v>1499.988333333333</v>
      </c>
      <c r="ES25">
        <v>0.9729991333333335</v>
      </c>
      <c r="ET25">
        <v>0.02700114333333333</v>
      </c>
      <c r="EU25">
        <v>0</v>
      </c>
      <c r="EV25">
        <v>219.7508</v>
      </c>
      <c r="EW25">
        <v>4.999599999999998</v>
      </c>
      <c r="EX25">
        <v>3325.886666666666</v>
      </c>
      <c r="EY25">
        <v>14076.3</v>
      </c>
      <c r="EZ25">
        <v>36.42686666666666</v>
      </c>
      <c r="FA25">
        <v>37.62289999999999</v>
      </c>
      <c r="FB25">
        <v>36.83519999999999</v>
      </c>
      <c r="FC25">
        <v>37.42679999999999</v>
      </c>
      <c r="FD25">
        <v>38.53933333333332</v>
      </c>
      <c r="FE25">
        <v>1454.618333333333</v>
      </c>
      <c r="FF25">
        <v>40.36999999999998</v>
      </c>
      <c r="FG25">
        <v>0</v>
      </c>
      <c r="FH25">
        <v>548.3999998569489</v>
      </c>
      <c r="FI25">
        <v>0</v>
      </c>
      <c r="FJ25">
        <v>219.7514</v>
      </c>
      <c r="FK25">
        <v>0.2480000047437734</v>
      </c>
      <c r="FL25">
        <v>-5.194615382881881</v>
      </c>
      <c r="FM25">
        <v>3325.8536</v>
      </c>
      <c r="FN25">
        <v>15</v>
      </c>
      <c r="FO25">
        <v>0</v>
      </c>
      <c r="FP25" t="s">
        <v>440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-3.46563875</v>
      </c>
      <c r="GC25">
        <v>-0.05627831144465099</v>
      </c>
      <c r="GD25">
        <v>0.04741581746566752</v>
      </c>
      <c r="GE25">
        <v>1</v>
      </c>
      <c r="GF25">
        <v>219.7387352941176</v>
      </c>
      <c r="GG25">
        <v>0.4211611938911029</v>
      </c>
      <c r="GH25">
        <v>0.2285602390442685</v>
      </c>
      <c r="GI25">
        <v>1</v>
      </c>
      <c r="GJ25">
        <v>0.536105075</v>
      </c>
      <c r="GK25">
        <v>0.1036420300187607</v>
      </c>
      <c r="GL25">
        <v>0.01742737807931459</v>
      </c>
      <c r="GM25">
        <v>0</v>
      </c>
      <c r="GN25">
        <v>2</v>
      </c>
      <c r="GO25">
        <v>3</v>
      </c>
      <c r="GP25" t="s">
        <v>463</v>
      </c>
      <c r="GQ25">
        <v>3.1027</v>
      </c>
      <c r="GR25">
        <v>2.75799</v>
      </c>
      <c r="GS25">
        <v>0.0877149</v>
      </c>
      <c r="GT25">
        <v>0.08849650000000001</v>
      </c>
      <c r="GU25">
        <v>0.106265</v>
      </c>
      <c r="GV25">
        <v>0.105613</v>
      </c>
      <c r="GW25">
        <v>23817.4</v>
      </c>
      <c r="GX25">
        <v>22128</v>
      </c>
      <c r="GY25">
        <v>26667</v>
      </c>
      <c r="GZ25">
        <v>24498.8</v>
      </c>
      <c r="HA25">
        <v>38188.2</v>
      </c>
      <c r="HB25">
        <v>32417.3</v>
      </c>
      <c r="HC25">
        <v>46637.5</v>
      </c>
      <c r="HD25">
        <v>38794.4</v>
      </c>
      <c r="HE25">
        <v>1.8966</v>
      </c>
      <c r="HF25">
        <v>1.89818</v>
      </c>
      <c r="HG25">
        <v>0.189483</v>
      </c>
      <c r="HH25">
        <v>0</v>
      </c>
      <c r="HI25">
        <v>26.8963</v>
      </c>
      <c r="HJ25">
        <v>999.9</v>
      </c>
      <c r="HK25">
        <v>54.8</v>
      </c>
      <c r="HL25">
        <v>30.2</v>
      </c>
      <c r="HM25">
        <v>26.0135</v>
      </c>
      <c r="HN25">
        <v>60.8514</v>
      </c>
      <c r="HO25">
        <v>23.2212</v>
      </c>
      <c r="HP25">
        <v>1</v>
      </c>
      <c r="HQ25">
        <v>0.0434807</v>
      </c>
      <c r="HR25">
        <v>-1.49285</v>
      </c>
      <c r="HS25">
        <v>20.2747</v>
      </c>
      <c r="HT25">
        <v>5.22178</v>
      </c>
      <c r="HU25">
        <v>11.98</v>
      </c>
      <c r="HV25">
        <v>4.96575</v>
      </c>
      <c r="HW25">
        <v>3.27575</v>
      </c>
      <c r="HX25">
        <v>9999</v>
      </c>
      <c r="HY25">
        <v>9999</v>
      </c>
      <c r="HZ25">
        <v>9999</v>
      </c>
      <c r="IA25">
        <v>538.6</v>
      </c>
      <c r="IB25">
        <v>1.864</v>
      </c>
      <c r="IC25">
        <v>1.86005</v>
      </c>
      <c r="ID25">
        <v>1.85831</v>
      </c>
      <c r="IE25">
        <v>1.85972</v>
      </c>
      <c r="IF25">
        <v>1.85983</v>
      </c>
      <c r="IG25">
        <v>1.85831</v>
      </c>
      <c r="IH25">
        <v>1.85733</v>
      </c>
      <c r="II25">
        <v>1.8523</v>
      </c>
      <c r="IJ25">
        <v>0</v>
      </c>
      <c r="IK25">
        <v>0</v>
      </c>
      <c r="IL25">
        <v>0</v>
      </c>
      <c r="IM25">
        <v>0</v>
      </c>
      <c r="IN25" t="s">
        <v>442</v>
      </c>
      <c r="IO25" t="s">
        <v>443</v>
      </c>
      <c r="IP25" t="s">
        <v>444</v>
      </c>
      <c r="IQ25" t="s">
        <v>444</v>
      </c>
      <c r="IR25" t="s">
        <v>444</v>
      </c>
      <c r="IS25" t="s">
        <v>444</v>
      </c>
      <c r="IT25">
        <v>0</v>
      </c>
      <c r="IU25">
        <v>100</v>
      </c>
      <c r="IV25">
        <v>100</v>
      </c>
      <c r="IW25">
        <v>1.265</v>
      </c>
      <c r="IX25">
        <v>0.196</v>
      </c>
      <c r="IY25">
        <v>0.3971615310492796</v>
      </c>
      <c r="IZ25">
        <v>0.002194383670526158</v>
      </c>
      <c r="JA25">
        <v>-2.614430836048478E-07</v>
      </c>
      <c r="JB25">
        <v>2.831566818974657E-11</v>
      </c>
      <c r="JC25">
        <v>-0.02387284111826243</v>
      </c>
      <c r="JD25">
        <v>-0.004919592197158782</v>
      </c>
      <c r="JE25">
        <v>0.0008186423644796414</v>
      </c>
      <c r="JF25">
        <v>-8.268116151049551E-06</v>
      </c>
      <c r="JG25">
        <v>6</v>
      </c>
      <c r="JH25">
        <v>2002</v>
      </c>
      <c r="JI25">
        <v>0</v>
      </c>
      <c r="JJ25">
        <v>28</v>
      </c>
      <c r="JK25">
        <v>28375017.6</v>
      </c>
      <c r="JL25">
        <v>28375017.6</v>
      </c>
      <c r="JM25">
        <v>1.12305</v>
      </c>
      <c r="JN25">
        <v>2.62085</v>
      </c>
      <c r="JO25">
        <v>1.49658</v>
      </c>
      <c r="JP25">
        <v>2.34009</v>
      </c>
      <c r="JQ25">
        <v>1.54907</v>
      </c>
      <c r="JR25">
        <v>2.35962</v>
      </c>
      <c r="JS25">
        <v>34.8296</v>
      </c>
      <c r="JT25">
        <v>24.0963</v>
      </c>
      <c r="JU25">
        <v>18</v>
      </c>
      <c r="JV25">
        <v>491.287</v>
      </c>
      <c r="JW25">
        <v>508.943</v>
      </c>
      <c r="JX25">
        <v>29.4755</v>
      </c>
      <c r="JY25">
        <v>27.7909</v>
      </c>
      <c r="JZ25">
        <v>29.9993</v>
      </c>
      <c r="KA25">
        <v>28.1866</v>
      </c>
      <c r="KB25">
        <v>28.2198</v>
      </c>
      <c r="KC25">
        <v>22.5754</v>
      </c>
      <c r="KD25">
        <v>16.19</v>
      </c>
      <c r="KE25">
        <v>41.0021</v>
      </c>
      <c r="KF25">
        <v>29.4869</v>
      </c>
      <c r="KG25">
        <v>420</v>
      </c>
      <c r="KH25">
        <v>22.6287</v>
      </c>
      <c r="KI25">
        <v>101.913</v>
      </c>
      <c r="KJ25">
        <v>93.5253</v>
      </c>
    </row>
    <row r="26" spans="1:296">
      <c r="A26">
        <v>8</v>
      </c>
      <c r="B26">
        <v>1702501172.6</v>
      </c>
      <c r="C26">
        <v>1736.599999904633</v>
      </c>
      <c r="D26" t="s">
        <v>464</v>
      </c>
      <c r="E26" t="s">
        <v>465</v>
      </c>
      <c r="F26">
        <v>5</v>
      </c>
      <c r="G26" t="s">
        <v>436</v>
      </c>
      <c r="H26">
        <v>1702501164.599999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429.7570220279114</v>
      </c>
      <c r="AJ26">
        <v>426.219503030303</v>
      </c>
      <c r="AK26">
        <v>-0.0003627907342635481</v>
      </c>
      <c r="AL26">
        <v>66.18274764827042</v>
      </c>
      <c r="AM26">
        <f>(AO26 - AN26 + DX26*1E3/(8.314*(DZ26+273.15)) * AQ26/DW26 * AP26) * DW26/(100*DK26) * 1000/(1000 - AO26)</f>
        <v>0</v>
      </c>
      <c r="AN26">
        <v>22.64053292366518</v>
      </c>
      <c r="AO26">
        <v>23.20268787878787</v>
      </c>
      <c r="AP26">
        <v>0.0001057644209909617</v>
      </c>
      <c r="AQ26">
        <v>108.8934590980824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437</v>
      </c>
      <c r="AX26">
        <v>0</v>
      </c>
      <c r="AY26">
        <v>0.7</v>
      </c>
      <c r="AZ26">
        <v>0.7</v>
      </c>
      <c r="BA26">
        <f>1-AY26/AZ26</f>
        <v>0</v>
      </c>
      <c r="BB26">
        <v>-1</v>
      </c>
      <c r="BC26" t="s">
        <v>466</v>
      </c>
      <c r="BD26">
        <v>8169.62</v>
      </c>
      <c r="BE26">
        <v>219.31064</v>
      </c>
      <c r="BF26">
        <v>232.93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437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2</v>
      </c>
      <c r="DL26">
        <v>0.5</v>
      </c>
      <c r="DM26" t="s">
        <v>439</v>
      </c>
      <c r="DN26">
        <v>2</v>
      </c>
      <c r="DO26" t="b">
        <v>1</v>
      </c>
      <c r="DP26">
        <v>1702501164.599999</v>
      </c>
      <c r="DQ26">
        <v>416.3695806451613</v>
      </c>
      <c r="DR26">
        <v>419.9772580645161</v>
      </c>
      <c r="DS26">
        <v>23.20319677419355</v>
      </c>
      <c r="DT26">
        <v>22.62954838709677</v>
      </c>
      <c r="DU26">
        <v>415.1045483870968</v>
      </c>
      <c r="DV26">
        <v>23.00760967741936</v>
      </c>
      <c r="DW26">
        <v>500.0070322580646</v>
      </c>
      <c r="DX26">
        <v>90.77911290322579</v>
      </c>
      <c r="DY26">
        <v>0.09997513548387098</v>
      </c>
      <c r="DZ26">
        <v>29.77411290322581</v>
      </c>
      <c r="EA26">
        <v>29.99474193548387</v>
      </c>
      <c r="EB26">
        <v>999.9000000000003</v>
      </c>
      <c r="EC26">
        <v>0</v>
      </c>
      <c r="ED26">
        <v>0</v>
      </c>
      <c r="EE26">
        <v>10009.29548387097</v>
      </c>
      <c r="EF26">
        <v>0</v>
      </c>
      <c r="EG26">
        <v>9.308838387096776</v>
      </c>
      <c r="EH26">
        <v>-3.607517741935483</v>
      </c>
      <c r="EI26">
        <v>426.2602258064516</v>
      </c>
      <c r="EJ26">
        <v>429.7010967741936</v>
      </c>
      <c r="EK26">
        <v>0.573642129032258</v>
      </c>
      <c r="EL26">
        <v>419.9772580645161</v>
      </c>
      <c r="EM26">
        <v>22.62954838709677</v>
      </c>
      <c r="EN26">
        <v>2.106365483870968</v>
      </c>
      <c r="EO26">
        <v>2.054290645161291</v>
      </c>
      <c r="EP26">
        <v>18.2674064516129</v>
      </c>
      <c r="EQ26">
        <v>17.8691129032258</v>
      </c>
      <c r="ER26">
        <v>1499.994516129032</v>
      </c>
      <c r="ES26">
        <v>0.9729980000000003</v>
      </c>
      <c r="ET26">
        <v>0.02700219032258065</v>
      </c>
      <c r="EU26">
        <v>0</v>
      </c>
      <c r="EV26">
        <v>219.3076129032258</v>
      </c>
      <c r="EW26">
        <v>4.999599999999997</v>
      </c>
      <c r="EX26">
        <v>3316.116774193548</v>
      </c>
      <c r="EY26">
        <v>14076.35161290323</v>
      </c>
      <c r="EZ26">
        <v>36.36851612903225</v>
      </c>
      <c r="FA26">
        <v>37.53199999999999</v>
      </c>
      <c r="FB26">
        <v>37.37287096774193</v>
      </c>
      <c r="FC26">
        <v>37.31445161290323</v>
      </c>
      <c r="FD26">
        <v>38.41509677419354</v>
      </c>
      <c r="FE26">
        <v>1454.624516129032</v>
      </c>
      <c r="FF26">
        <v>40.36999999999998</v>
      </c>
      <c r="FG26">
        <v>0</v>
      </c>
      <c r="FH26">
        <v>117.2999999523163</v>
      </c>
      <c r="FI26">
        <v>0</v>
      </c>
      <c r="FJ26">
        <v>219.31064</v>
      </c>
      <c r="FK26">
        <v>-0.510615380986334</v>
      </c>
      <c r="FL26">
        <v>-4.996153852316009</v>
      </c>
      <c r="FM26">
        <v>3316.0452</v>
      </c>
      <c r="FN26">
        <v>15</v>
      </c>
      <c r="FO26">
        <v>0</v>
      </c>
      <c r="FP26" t="s">
        <v>440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-3.62017025</v>
      </c>
      <c r="GC26">
        <v>0.0008119699812507763</v>
      </c>
      <c r="GD26">
        <v>0.05224632573145691</v>
      </c>
      <c r="GE26">
        <v>1</v>
      </c>
      <c r="GF26">
        <v>219.2889117647059</v>
      </c>
      <c r="GG26">
        <v>-0.1753857869625039</v>
      </c>
      <c r="GH26">
        <v>0.2285163615775721</v>
      </c>
      <c r="GI26">
        <v>1</v>
      </c>
      <c r="GJ26">
        <v>0.580449675</v>
      </c>
      <c r="GK26">
        <v>-0.1810595009380857</v>
      </c>
      <c r="GL26">
        <v>0.01818776689341974</v>
      </c>
      <c r="GM26">
        <v>0</v>
      </c>
      <c r="GN26">
        <v>2</v>
      </c>
      <c r="GO26">
        <v>3</v>
      </c>
      <c r="GP26" t="s">
        <v>463</v>
      </c>
      <c r="GQ26">
        <v>3.10279</v>
      </c>
      <c r="GR26">
        <v>2.75814</v>
      </c>
      <c r="GS26">
        <v>0.0877329</v>
      </c>
      <c r="GT26">
        <v>0.0885517</v>
      </c>
      <c r="GU26">
        <v>0.106244</v>
      </c>
      <c r="GV26">
        <v>0.105486</v>
      </c>
      <c r="GW26">
        <v>23825.9</v>
      </c>
      <c r="GX26">
        <v>22132.6</v>
      </c>
      <c r="GY26">
        <v>26676.1</v>
      </c>
      <c r="GZ26">
        <v>24504.4</v>
      </c>
      <c r="HA26">
        <v>38201.6</v>
      </c>
      <c r="HB26">
        <v>32427.2</v>
      </c>
      <c r="HC26">
        <v>46653.8</v>
      </c>
      <c r="HD26">
        <v>38801.2</v>
      </c>
      <c r="HE26">
        <v>1.89953</v>
      </c>
      <c r="HF26">
        <v>1.9015</v>
      </c>
      <c r="HG26">
        <v>0.183269</v>
      </c>
      <c r="HH26">
        <v>0</v>
      </c>
      <c r="HI26">
        <v>27.0007</v>
      </c>
      <c r="HJ26">
        <v>999.9</v>
      </c>
      <c r="HK26">
        <v>55.4</v>
      </c>
      <c r="HL26">
        <v>30.2</v>
      </c>
      <c r="HM26">
        <v>26.298</v>
      </c>
      <c r="HN26">
        <v>60.5114</v>
      </c>
      <c r="HO26">
        <v>23.3974</v>
      </c>
      <c r="HP26">
        <v>1</v>
      </c>
      <c r="HQ26">
        <v>0.0244766</v>
      </c>
      <c r="HR26">
        <v>-1.55608</v>
      </c>
      <c r="HS26">
        <v>20.2742</v>
      </c>
      <c r="HT26">
        <v>5.22118</v>
      </c>
      <c r="HU26">
        <v>11.98</v>
      </c>
      <c r="HV26">
        <v>4.9658</v>
      </c>
      <c r="HW26">
        <v>3.27535</v>
      </c>
      <c r="HX26">
        <v>9999</v>
      </c>
      <c r="HY26">
        <v>9999</v>
      </c>
      <c r="HZ26">
        <v>9999</v>
      </c>
      <c r="IA26">
        <v>538.6</v>
      </c>
      <c r="IB26">
        <v>1.86401</v>
      </c>
      <c r="IC26">
        <v>1.86006</v>
      </c>
      <c r="ID26">
        <v>1.85834</v>
      </c>
      <c r="IE26">
        <v>1.85974</v>
      </c>
      <c r="IF26">
        <v>1.85986</v>
      </c>
      <c r="IG26">
        <v>1.85831</v>
      </c>
      <c r="IH26">
        <v>1.85737</v>
      </c>
      <c r="II26">
        <v>1.85237</v>
      </c>
      <c r="IJ26">
        <v>0</v>
      </c>
      <c r="IK26">
        <v>0</v>
      </c>
      <c r="IL26">
        <v>0</v>
      </c>
      <c r="IM26">
        <v>0</v>
      </c>
      <c r="IN26" t="s">
        <v>442</v>
      </c>
      <c r="IO26" t="s">
        <v>443</v>
      </c>
      <c r="IP26" t="s">
        <v>444</v>
      </c>
      <c r="IQ26" t="s">
        <v>444</v>
      </c>
      <c r="IR26" t="s">
        <v>444</v>
      </c>
      <c r="IS26" t="s">
        <v>444</v>
      </c>
      <c r="IT26">
        <v>0</v>
      </c>
      <c r="IU26">
        <v>100</v>
      </c>
      <c r="IV26">
        <v>100</v>
      </c>
      <c r="IW26">
        <v>1.265</v>
      </c>
      <c r="IX26">
        <v>0.1956</v>
      </c>
      <c r="IY26">
        <v>0.3971615310492796</v>
      </c>
      <c r="IZ26">
        <v>0.002194383670526158</v>
      </c>
      <c r="JA26">
        <v>-2.614430836048478E-07</v>
      </c>
      <c r="JB26">
        <v>2.831566818974657E-11</v>
      </c>
      <c r="JC26">
        <v>-0.02387284111826243</v>
      </c>
      <c r="JD26">
        <v>-0.004919592197158782</v>
      </c>
      <c r="JE26">
        <v>0.0008186423644796414</v>
      </c>
      <c r="JF26">
        <v>-8.268116151049551E-06</v>
      </c>
      <c r="JG26">
        <v>6</v>
      </c>
      <c r="JH26">
        <v>2002</v>
      </c>
      <c r="JI26">
        <v>0</v>
      </c>
      <c r="JJ26">
        <v>28</v>
      </c>
      <c r="JK26">
        <v>28375019.5</v>
      </c>
      <c r="JL26">
        <v>28375019.5</v>
      </c>
      <c r="JM26">
        <v>1.12305</v>
      </c>
      <c r="JN26">
        <v>2.62085</v>
      </c>
      <c r="JO26">
        <v>1.49658</v>
      </c>
      <c r="JP26">
        <v>2.34009</v>
      </c>
      <c r="JQ26">
        <v>1.54907</v>
      </c>
      <c r="JR26">
        <v>2.34863</v>
      </c>
      <c r="JS26">
        <v>34.8066</v>
      </c>
      <c r="JT26">
        <v>24.0875</v>
      </c>
      <c r="JU26">
        <v>18</v>
      </c>
      <c r="JV26">
        <v>491.014</v>
      </c>
      <c r="JW26">
        <v>508.971</v>
      </c>
      <c r="JX26">
        <v>29.4224</v>
      </c>
      <c r="JY26">
        <v>27.5299</v>
      </c>
      <c r="JZ26">
        <v>29.9994</v>
      </c>
      <c r="KA26">
        <v>27.9323</v>
      </c>
      <c r="KB26">
        <v>27.9686</v>
      </c>
      <c r="KC26">
        <v>22.5804</v>
      </c>
      <c r="KD26">
        <v>17.8876</v>
      </c>
      <c r="KE26">
        <v>44.4092</v>
      </c>
      <c r="KF26">
        <v>29.4236</v>
      </c>
      <c r="KG26">
        <v>420</v>
      </c>
      <c r="KH26">
        <v>22.6149</v>
      </c>
      <c r="KI26">
        <v>101.948</v>
      </c>
      <c r="KJ26">
        <v>93.54349999999999</v>
      </c>
    </row>
    <row r="27" spans="1:296">
      <c r="A27">
        <v>9</v>
      </c>
      <c r="B27">
        <v>1702501423.1</v>
      </c>
      <c r="C27">
        <v>1987.099999904633</v>
      </c>
      <c r="D27" t="s">
        <v>467</v>
      </c>
      <c r="E27" t="s">
        <v>468</v>
      </c>
      <c r="F27">
        <v>5</v>
      </c>
      <c r="G27" t="s">
        <v>436</v>
      </c>
      <c r="H27">
        <v>1702501415.349999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429.7576620861697</v>
      </c>
      <c r="AJ27">
        <v>426.1232060606058</v>
      </c>
      <c r="AK27">
        <v>0.0002690201113332715</v>
      </c>
      <c r="AL27">
        <v>66.18274764827042</v>
      </c>
      <c r="AM27">
        <f>(AO27 - AN27 + DX27*1E3/(8.314*(DZ27+273.15)) * AQ27/DW27 * AP27) * DW27/(100*DK27) * 1000/(1000 - AO27)</f>
        <v>0</v>
      </c>
      <c r="AN27">
        <v>22.64548750595161</v>
      </c>
      <c r="AO27">
        <v>23.24067696969696</v>
      </c>
      <c r="AP27">
        <v>-9.742918773041091E-06</v>
      </c>
      <c r="AQ27">
        <v>108.8934590980824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437</v>
      </c>
      <c r="AX27">
        <v>0</v>
      </c>
      <c r="AY27">
        <v>0.7</v>
      </c>
      <c r="AZ27">
        <v>0.7</v>
      </c>
      <c r="BA27">
        <f>1-AY27/AZ27</f>
        <v>0</v>
      </c>
      <c r="BB27">
        <v>-1</v>
      </c>
      <c r="BC27" t="s">
        <v>469</v>
      </c>
      <c r="BD27">
        <v>8163.41</v>
      </c>
      <c r="BE27">
        <v>217.7076</v>
      </c>
      <c r="BF27">
        <v>232.84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437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2</v>
      </c>
      <c r="DL27">
        <v>0.5</v>
      </c>
      <c r="DM27" t="s">
        <v>439</v>
      </c>
      <c r="DN27">
        <v>2</v>
      </c>
      <c r="DO27" t="b">
        <v>1</v>
      </c>
      <c r="DP27">
        <v>1702501415.349999</v>
      </c>
      <c r="DQ27">
        <v>416.2074</v>
      </c>
      <c r="DR27">
        <v>419.9941333333333</v>
      </c>
      <c r="DS27">
        <v>23.24073333333333</v>
      </c>
      <c r="DT27">
        <v>22.64821666666667</v>
      </c>
      <c r="DU27">
        <v>414.9426666666666</v>
      </c>
      <c r="DV27">
        <v>23.04441333333333</v>
      </c>
      <c r="DW27">
        <v>499.9819333333332</v>
      </c>
      <c r="DX27">
        <v>90.78607666666667</v>
      </c>
      <c r="DY27">
        <v>0.09995669</v>
      </c>
      <c r="DZ27">
        <v>29.83636666666667</v>
      </c>
      <c r="EA27">
        <v>30.00627</v>
      </c>
      <c r="EB27">
        <v>999.9000000000002</v>
      </c>
      <c r="EC27">
        <v>0</v>
      </c>
      <c r="ED27">
        <v>0</v>
      </c>
      <c r="EE27">
        <v>10000.72533333333</v>
      </c>
      <c r="EF27">
        <v>0</v>
      </c>
      <c r="EG27">
        <v>9.246245999999998</v>
      </c>
      <c r="EH27">
        <v>-3.786805999999999</v>
      </c>
      <c r="EI27">
        <v>426.1105</v>
      </c>
      <c r="EJ27">
        <v>429.7268333333333</v>
      </c>
      <c r="EK27">
        <v>0.5925085</v>
      </c>
      <c r="EL27">
        <v>419.9941333333333</v>
      </c>
      <c r="EM27">
        <v>22.64821666666667</v>
      </c>
      <c r="EN27">
        <v>2.109934</v>
      </c>
      <c r="EO27">
        <v>2.056144</v>
      </c>
      <c r="EP27">
        <v>18.29438333333333</v>
      </c>
      <c r="EQ27">
        <v>17.88343333333334</v>
      </c>
      <c r="ER27">
        <v>1499.997</v>
      </c>
      <c r="ES27">
        <v>0.9729968666666665</v>
      </c>
      <c r="ET27">
        <v>0.02700309666666667</v>
      </c>
      <c r="EU27">
        <v>0</v>
      </c>
      <c r="EV27">
        <v>217.7098</v>
      </c>
      <c r="EW27">
        <v>4.999599999999998</v>
      </c>
      <c r="EX27">
        <v>3319.986333333334</v>
      </c>
      <c r="EY27">
        <v>14076.35333333333</v>
      </c>
      <c r="EZ27">
        <v>37.99769999999999</v>
      </c>
      <c r="FA27">
        <v>39.60596666666666</v>
      </c>
      <c r="FB27">
        <v>38.56836666666666</v>
      </c>
      <c r="FC27">
        <v>39.89549999999999</v>
      </c>
      <c r="FD27">
        <v>40.29143333333333</v>
      </c>
      <c r="FE27">
        <v>1454.626</v>
      </c>
      <c r="FF27">
        <v>40.37100000000002</v>
      </c>
      <c r="FG27">
        <v>0</v>
      </c>
      <c r="FH27">
        <v>250</v>
      </c>
      <c r="FI27">
        <v>0</v>
      </c>
      <c r="FJ27">
        <v>217.7076</v>
      </c>
      <c r="FK27">
        <v>-0.5233076928731709</v>
      </c>
      <c r="FL27">
        <v>6.369230780377709</v>
      </c>
      <c r="FM27">
        <v>3320.0476</v>
      </c>
      <c r="FN27">
        <v>15</v>
      </c>
      <c r="FO27">
        <v>0</v>
      </c>
      <c r="FP27" t="s">
        <v>440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-3.792615609756097</v>
      </c>
      <c r="GC27">
        <v>-0.07627693379790582</v>
      </c>
      <c r="GD27">
        <v>0.04580480372341304</v>
      </c>
      <c r="GE27">
        <v>1</v>
      </c>
      <c r="GF27">
        <v>217.8377352941177</v>
      </c>
      <c r="GG27">
        <v>-1.357265087192588</v>
      </c>
      <c r="GH27">
        <v>0.2622738026907267</v>
      </c>
      <c r="GI27">
        <v>0</v>
      </c>
      <c r="GJ27">
        <v>0.5921243658536586</v>
      </c>
      <c r="GK27">
        <v>0.01182754703832821</v>
      </c>
      <c r="GL27">
        <v>0.003939142705766701</v>
      </c>
      <c r="GM27">
        <v>1</v>
      </c>
      <c r="GN27">
        <v>2</v>
      </c>
      <c r="GO27">
        <v>3</v>
      </c>
      <c r="GP27" t="s">
        <v>463</v>
      </c>
      <c r="GQ27">
        <v>3.10272</v>
      </c>
      <c r="GR27">
        <v>2.75812</v>
      </c>
      <c r="GS27">
        <v>0.0878352</v>
      </c>
      <c r="GT27">
        <v>0.08866400000000001</v>
      </c>
      <c r="GU27">
        <v>0.1065</v>
      </c>
      <c r="GV27">
        <v>0.105635</v>
      </c>
      <c r="GW27">
        <v>23841.4</v>
      </c>
      <c r="GX27">
        <v>22141.9</v>
      </c>
      <c r="GY27">
        <v>26694.7</v>
      </c>
      <c r="GZ27">
        <v>24515.8</v>
      </c>
      <c r="HA27">
        <v>38215.3</v>
      </c>
      <c r="HB27">
        <v>32433.3</v>
      </c>
      <c r="HC27">
        <v>46686</v>
      </c>
      <c r="HD27">
        <v>38815.9</v>
      </c>
      <c r="HE27">
        <v>1.90485</v>
      </c>
      <c r="HF27">
        <v>1.909</v>
      </c>
      <c r="HG27">
        <v>0.184745</v>
      </c>
      <c r="HH27">
        <v>0</v>
      </c>
      <c r="HI27">
        <v>26.9996</v>
      </c>
      <c r="HJ27">
        <v>999.9</v>
      </c>
      <c r="HK27">
        <v>55.8</v>
      </c>
      <c r="HL27">
        <v>30.3</v>
      </c>
      <c r="HM27">
        <v>26.6421</v>
      </c>
      <c r="HN27">
        <v>61.4215</v>
      </c>
      <c r="HO27">
        <v>23.726</v>
      </c>
      <c r="HP27">
        <v>1</v>
      </c>
      <c r="HQ27">
        <v>-0.0143648</v>
      </c>
      <c r="HR27">
        <v>-1.68818</v>
      </c>
      <c r="HS27">
        <v>20.2748</v>
      </c>
      <c r="HT27">
        <v>5.22163</v>
      </c>
      <c r="HU27">
        <v>11.98</v>
      </c>
      <c r="HV27">
        <v>4.9657</v>
      </c>
      <c r="HW27">
        <v>3.27525</v>
      </c>
      <c r="HX27">
        <v>9999</v>
      </c>
      <c r="HY27">
        <v>9999</v>
      </c>
      <c r="HZ27">
        <v>9999</v>
      </c>
      <c r="IA27">
        <v>538.7</v>
      </c>
      <c r="IB27">
        <v>1.86401</v>
      </c>
      <c r="IC27">
        <v>1.86006</v>
      </c>
      <c r="ID27">
        <v>1.85836</v>
      </c>
      <c r="IE27">
        <v>1.85974</v>
      </c>
      <c r="IF27">
        <v>1.85987</v>
      </c>
      <c r="IG27">
        <v>1.85835</v>
      </c>
      <c r="IH27">
        <v>1.85736</v>
      </c>
      <c r="II27">
        <v>1.85232</v>
      </c>
      <c r="IJ27">
        <v>0</v>
      </c>
      <c r="IK27">
        <v>0</v>
      </c>
      <c r="IL27">
        <v>0</v>
      </c>
      <c r="IM27">
        <v>0</v>
      </c>
      <c r="IN27" t="s">
        <v>442</v>
      </c>
      <c r="IO27" t="s">
        <v>443</v>
      </c>
      <c r="IP27" t="s">
        <v>444</v>
      </c>
      <c r="IQ27" t="s">
        <v>444</v>
      </c>
      <c r="IR27" t="s">
        <v>444</v>
      </c>
      <c r="IS27" t="s">
        <v>444</v>
      </c>
      <c r="IT27">
        <v>0</v>
      </c>
      <c r="IU27">
        <v>100</v>
      </c>
      <c r="IV27">
        <v>100</v>
      </c>
      <c r="IW27">
        <v>1.265</v>
      </c>
      <c r="IX27">
        <v>0.1963</v>
      </c>
      <c r="IY27">
        <v>0.3971615310492796</v>
      </c>
      <c r="IZ27">
        <v>0.002194383670526158</v>
      </c>
      <c r="JA27">
        <v>-2.614430836048478E-07</v>
      </c>
      <c r="JB27">
        <v>2.831566818974657E-11</v>
      </c>
      <c r="JC27">
        <v>-0.02387284111826243</v>
      </c>
      <c r="JD27">
        <v>-0.004919592197158782</v>
      </c>
      <c r="JE27">
        <v>0.0008186423644796414</v>
      </c>
      <c r="JF27">
        <v>-8.268116151049551E-06</v>
      </c>
      <c r="JG27">
        <v>6</v>
      </c>
      <c r="JH27">
        <v>2002</v>
      </c>
      <c r="JI27">
        <v>0</v>
      </c>
      <c r="JJ27">
        <v>28</v>
      </c>
      <c r="JK27">
        <v>28375023.7</v>
      </c>
      <c r="JL27">
        <v>28375023.7</v>
      </c>
      <c r="JM27">
        <v>1.12427</v>
      </c>
      <c r="JN27">
        <v>2.62085</v>
      </c>
      <c r="JO27">
        <v>1.49658</v>
      </c>
      <c r="JP27">
        <v>2.34009</v>
      </c>
      <c r="JQ27">
        <v>1.54907</v>
      </c>
      <c r="JR27">
        <v>2.44873</v>
      </c>
      <c r="JS27">
        <v>34.6921</v>
      </c>
      <c r="JT27">
        <v>24.1138</v>
      </c>
      <c r="JU27">
        <v>18</v>
      </c>
      <c r="JV27">
        <v>490.124</v>
      </c>
      <c r="JW27">
        <v>509.51</v>
      </c>
      <c r="JX27">
        <v>29.5364</v>
      </c>
      <c r="JY27">
        <v>27.0223</v>
      </c>
      <c r="JZ27">
        <v>29.9993</v>
      </c>
      <c r="KA27">
        <v>27.4231</v>
      </c>
      <c r="KB27">
        <v>27.4609</v>
      </c>
      <c r="KC27">
        <v>22.609</v>
      </c>
      <c r="KD27">
        <v>18.4452</v>
      </c>
      <c r="KE27">
        <v>47.7953</v>
      </c>
      <c r="KF27">
        <v>29.5286</v>
      </c>
      <c r="KG27">
        <v>420</v>
      </c>
      <c r="KH27">
        <v>22.6021</v>
      </c>
      <c r="KI27">
        <v>102.019</v>
      </c>
      <c r="KJ27">
        <v>93.5821</v>
      </c>
    </row>
    <row r="28" spans="1:296">
      <c r="A28">
        <v>10</v>
      </c>
      <c r="B28">
        <v>1702501948.1</v>
      </c>
      <c r="C28">
        <v>2512.099999904633</v>
      </c>
      <c r="D28" t="s">
        <v>470</v>
      </c>
      <c r="E28" t="s">
        <v>471</v>
      </c>
      <c r="F28">
        <v>5</v>
      </c>
      <c r="G28" t="s">
        <v>436</v>
      </c>
      <c r="H28">
        <v>1702501940.099999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431.293473363276</v>
      </c>
      <c r="AJ28">
        <v>428.8903878787878</v>
      </c>
      <c r="AK28">
        <v>0.0001015547511662505</v>
      </c>
      <c r="AL28">
        <v>66.18274764827042</v>
      </c>
      <c r="AM28">
        <f>(AO28 - AN28 + DX28*1E3/(8.314*(DZ28+273.15)) * AQ28/DW28 * AP28) * DW28/(100*DK28) * 1000/(1000 - AO28)</f>
        <v>0</v>
      </c>
      <c r="AN28">
        <v>26.33221391746654</v>
      </c>
      <c r="AO28">
        <v>27.21279515151514</v>
      </c>
      <c r="AP28">
        <v>-2.494293344341191E-05</v>
      </c>
      <c r="AQ28">
        <v>108.8934590980824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437</v>
      </c>
      <c r="AX28">
        <v>0</v>
      </c>
      <c r="AY28">
        <v>0.7</v>
      </c>
      <c r="AZ28">
        <v>0.7</v>
      </c>
      <c r="BA28">
        <f>1-AY28/AZ28</f>
        <v>0</v>
      </c>
      <c r="BB28">
        <v>-1</v>
      </c>
      <c r="BC28" t="s">
        <v>472</v>
      </c>
      <c r="BD28">
        <v>8167.12</v>
      </c>
      <c r="BE28">
        <v>209.3576538461539</v>
      </c>
      <c r="BF28">
        <v>223.26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437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2</v>
      </c>
      <c r="DL28">
        <v>0.5</v>
      </c>
      <c r="DM28" t="s">
        <v>439</v>
      </c>
      <c r="DN28">
        <v>2</v>
      </c>
      <c r="DO28" t="b">
        <v>1</v>
      </c>
      <c r="DP28">
        <v>1702501940.099999</v>
      </c>
      <c r="DQ28">
        <v>417.2314838709677</v>
      </c>
      <c r="DR28">
        <v>419.9925483870967</v>
      </c>
      <c r="DS28">
        <v>27.22379677419355</v>
      </c>
      <c r="DT28">
        <v>26.34304838709677</v>
      </c>
      <c r="DU28">
        <v>415.9648387096774</v>
      </c>
      <c r="DV28">
        <v>26.94756129032258</v>
      </c>
      <c r="DW28">
        <v>500.0236129032259</v>
      </c>
      <c r="DX28">
        <v>90.77774516129033</v>
      </c>
      <c r="DY28">
        <v>0.09998238387096774</v>
      </c>
      <c r="DZ28">
        <v>36.20381612903226</v>
      </c>
      <c r="EA28">
        <v>36.00844193548387</v>
      </c>
      <c r="EB28">
        <v>999.9000000000003</v>
      </c>
      <c r="EC28">
        <v>0</v>
      </c>
      <c r="ED28">
        <v>0</v>
      </c>
      <c r="EE28">
        <v>10004.99548387097</v>
      </c>
      <c r="EF28">
        <v>0</v>
      </c>
      <c r="EG28">
        <v>9.285582258064515</v>
      </c>
      <c r="EH28">
        <v>-2.761029032258065</v>
      </c>
      <c r="EI28">
        <v>428.9080645161289</v>
      </c>
      <c r="EJ28">
        <v>431.3557741935484</v>
      </c>
      <c r="EK28">
        <v>0.8807569032258065</v>
      </c>
      <c r="EL28">
        <v>419.9925483870967</v>
      </c>
      <c r="EM28">
        <v>26.34304838709677</v>
      </c>
      <c r="EN28">
        <v>2.471314516129032</v>
      </c>
      <c r="EO28">
        <v>2.391361612903226</v>
      </c>
      <c r="EP28">
        <v>20.8388064516129</v>
      </c>
      <c r="EQ28">
        <v>20.30540322580646</v>
      </c>
      <c r="ER28">
        <v>1499.982258064516</v>
      </c>
      <c r="ES28">
        <v>0.9730033225806448</v>
      </c>
      <c r="ET28">
        <v>0.0269962935483871</v>
      </c>
      <c r="EU28">
        <v>0</v>
      </c>
      <c r="EV28">
        <v>209.351935483871</v>
      </c>
      <c r="EW28">
        <v>4.999599999999997</v>
      </c>
      <c r="EX28">
        <v>3190.535161290323</v>
      </c>
      <c r="EY28">
        <v>14076.24516129032</v>
      </c>
      <c r="EZ28">
        <v>37.58845161290322</v>
      </c>
      <c r="FA28">
        <v>38.36883870967742</v>
      </c>
      <c r="FB28">
        <v>38.04625806451612</v>
      </c>
      <c r="FC28">
        <v>38.21351612903226</v>
      </c>
      <c r="FD28">
        <v>40.18719354838709</v>
      </c>
      <c r="FE28">
        <v>1454.622258064516</v>
      </c>
      <c r="FF28">
        <v>40.35999999999998</v>
      </c>
      <c r="FG28">
        <v>0</v>
      </c>
      <c r="FH28">
        <v>524.2000000476837</v>
      </c>
      <c r="FI28">
        <v>0</v>
      </c>
      <c r="FJ28">
        <v>209.3576538461539</v>
      </c>
      <c r="FK28">
        <v>0.468205128929545</v>
      </c>
      <c r="FL28">
        <v>-6.19384615336449</v>
      </c>
      <c r="FM28">
        <v>3190.532692307693</v>
      </c>
      <c r="FN28">
        <v>15</v>
      </c>
      <c r="FO28">
        <v>0</v>
      </c>
      <c r="FP28" t="s">
        <v>440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-2.75544</v>
      </c>
      <c r="GC28">
        <v>-0.1290664808362416</v>
      </c>
      <c r="GD28">
        <v>0.05565178523641448</v>
      </c>
      <c r="GE28">
        <v>1</v>
      </c>
      <c r="GF28">
        <v>209.3629117647059</v>
      </c>
      <c r="GG28">
        <v>0.1497478956388913</v>
      </c>
      <c r="GH28">
        <v>0.1973021522268732</v>
      </c>
      <c r="GI28">
        <v>1</v>
      </c>
      <c r="GJ28">
        <v>0.8802438536585364</v>
      </c>
      <c r="GK28">
        <v>0.01676134494773641</v>
      </c>
      <c r="GL28">
        <v>0.002660950376353053</v>
      </c>
      <c r="GM28">
        <v>1</v>
      </c>
      <c r="GN28">
        <v>3</v>
      </c>
      <c r="GO28">
        <v>3</v>
      </c>
      <c r="GP28" t="s">
        <v>441</v>
      </c>
      <c r="GQ28">
        <v>3.10355</v>
      </c>
      <c r="GR28">
        <v>2.75797</v>
      </c>
      <c r="GS28">
        <v>0.08813070000000001</v>
      </c>
      <c r="GT28">
        <v>0.08881989999999999</v>
      </c>
      <c r="GU28">
        <v>0.118858</v>
      </c>
      <c r="GV28">
        <v>0.117395</v>
      </c>
      <c r="GW28">
        <v>23843.4</v>
      </c>
      <c r="GX28">
        <v>22132.5</v>
      </c>
      <c r="GY28">
        <v>26704.5</v>
      </c>
      <c r="GZ28">
        <v>24508.4</v>
      </c>
      <c r="HA28">
        <v>37690.8</v>
      </c>
      <c r="HB28">
        <v>31980.2</v>
      </c>
      <c r="HC28">
        <v>46702.8</v>
      </c>
      <c r="HD28">
        <v>38789</v>
      </c>
      <c r="HE28">
        <v>1.90828</v>
      </c>
      <c r="HF28">
        <v>1.92097</v>
      </c>
      <c r="HG28">
        <v>0.297889</v>
      </c>
      <c r="HH28">
        <v>0</v>
      </c>
      <c r="HI28">
        <v>31.1846</v>
      </c>
      <c r="HJ28">
        <v>999.9</v>
      </c>
      <c r="HK28">
        <v>63</v>
      </c>
      <c r="HL28">
        <v>30.3</v>
      </c>
      <c r="HM28">
        <v>30.0795</v>
      </c>
      <c r="HN28">
        <v>60.7015</v>
      </c>
      <c r="HO28">
        <v>23.5216</v>
      </c>
      <c r="HP28">
        <v>1</v>
      </c>
      <c r="HQ28">
        <v>-0.0370503</v>
      </c>
      <c r="HR28">
        <v>-3.88644</v>
      </c>
      <c r="HS28">
        <v>20.2395</v>
      </c>
      <c r="HT28">
        <v>5.22283</v>
      </c>
      <c r="HU28">
        <v>11.98</v>
      </c>
      <c r="HV28">
        <v>4.9658</v>
      </c>
      <c r="HW28">
        <v>3.27548</v>
      </c>
      <c r="HX28">
        <v>9999</v>
      </c>
      <c r="HY28">
        <v>9999</v>
      </c>
      <c r="HZ28">
        <v>9999</v>
      </c>
      <c r="IA28">
        <v>538.8</v>
      </c>
      <c r="IB28">
        <v>1.86401</v>
      </c>
      <c r="IC28">
        <v>1.86005</v>
      </c>
      <c r="ID28">
        <v>1.85836</v>
      </c>
      <c r="IE28">
        <v>1.85975</v>
      </c>
      <c r="IF28">
        <v>1.85987</v>
      </c>
      <c r="IG28">
        <v>1.85836</v>
      </c>
      <c r="IH28">
        <v>1.85736</v>
      </c>
      <c r="II28">
        <v>1.8524</v>
      </c>
      <c r="IJ28">
        <v>0</v>
      </c>
      <c r="IK28">
        <v>0</v>
      </c>
      <c r="IL28">
        <v>0</v>
      </c>
      <c r="IM28">
        <v>0</v>
      </c>
      <c r="IN28" t="s">
        <v>442</v>
      </c>
      <c r="IO28" t="s">
        <v>443</v>
      </c>
      <c r="IP28" t="s">
        <v>444</v>
      </c>
      <c r="IQ28" t="s">
        <v>444</v>
      </c>
      <c r="IR28" t="s">
        <v>444</v>
      </c>
      <c r="IS28" t="s">
        <v>444</v>
      </c>
      <c r="IT28">
        <v>0</v>
      </c>
      <c r="IU28">
        <v>100</v>
      </c>
      <c r="IV28">
        <v>100</v>
      </c>
      <c r="IW28">
        <v>1.266</v>
      </c>
      <c r="IX28">
        <v>0.276</v>
      </c>
      <c r="IY28">
        <v>0.3971615310492796</v>
      </c>
      <c r="IZ28">
        <v>0.002194383670526158</v>
      </c>
      <c r="JA28">
        <v>-2.614430836048478E-07</v>
      </c>
      <c r="JB28">
        <v>2.831566818974657E-11</v>
      </c>
      <c r="JC28">
        <v>-0.02387284111826243</v>
      </c>
      <c r="JD28">
        <v>-0.004919592197158782</v>
      </c>
      <c r="JE28">
        <v>0.0008186423644796414</v>
      </c>
      <c r="JF28">
        <v>-8.268116151049551E-06</v>
      </c>
      <c r="JG28">
        <v>6</v>
      </c>
      <c r="JH28">
        <v>2002</v>
      </c>
      <c r="JI28">
        <v>0</v>
      </c>
      <c r="JJ28">
        <v>28</v>
      </c>
      <c r="JK28">
        <v>28375032.5</v>
      </c>
      <c r="JL28">
        <v>28375032.5</v>
      </c>
      <c r="JM28">
        <v>1.13281</v>
      </c>
      <c r="JN28">
        <v>2.62939</v>
      </c>
      <c r="JO28">
        <v>1.49658</v>
      </c>
      <c r="JP28">
        <v>2.34009</v>
      </c>
      <c r="JQ28">
        <v>1.54907</v>
      </c>
      <c r="JR28">
        <v>2.32178</v>
      </c>
      <c r="JS28">
        <v>34.6463</v>
      </c>
      <c r="JT28">
        <v>24.0787</v>
      </c>
      <c r="JU28">
        <v>18</v>
      </c>
      <c r="JV28">
        <v>488.186</v>
      </c>
      <c r="JW28">
        <v>512.423</v>
      </c>
      <c r="JX28">
        <v>37.8206</v>
      </c>
      <c r="JY28">
        <v>26.8045</v>
      </c>
      <c r="JZ28">
        <v>30</v>
      </c>
      <c r="KA28">
        <v>26.9266</v>
      </c>
      <c r="KB28">
        <v>26.8901</v>
      </c>
      <c r="KC28">
        <v>22.7911</v>
      </c>
      <c r="KD28">
        <v>0</v>
      </c>
      <c r="KE28">
        <v>100</v>
      </c>
      <c r="KF28">
        <v>37.8204</v>
      </c>
      <c r="KG28">
        <v>420</v>
      </c>
      <c r="KH28">
        <v>39.6815</v>
      </c>
      <c r="KI28">
        <v>102.056</v>
      </c>
      <c r="KJ28">
        <v>93.5314</v>
      </c>
    </row>
    <row r="29" spans="1:296">
      <c r="A29">
        <v>11</v>
      </c>
      <c r="B29">
        <v>1702502064.1</v>
      </c>
      <c r="C29">
        <v>2628.099999904633</v>
      </c>
      <c r="D29" t="s">
        <v>473</v>
      </c>
      <c r="E29" t="s">
        <v>474</v>
      </c>
      <c r="F29">
        <v>5</v>
      </c>
      <c r="G29" t="s">
        <v>436</v>
      </c>
      <c r="H29">
        <v>1702502056.099999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431.3990969510117</v>
      </c>
      <c r="AJ29">
        <v>428.8814424242425</v>
      </c>
      <c r="AK29">
        <v>0.0005235742089453983</v>
      </c>
      <c r="AL29">
        <v>66.18274764827042</v>
      </c>
      <c r="AM29">
        <f>(AO29 - AN29 + DX29*1E3/(8.314*(DZ29+273.15)) * AQ29/DW29 * AP29) * DW29/(100*DK29) * 1000/(1000 - AO29)</f>
        <v>0</v>
      </c>
      <c r="AN29">
        <v>26.44520526401406</v>
      </c>
      <c r="AO29">
        <v>27.29879757575757</v>
      </c>
      <c r="AP29">
        <v>3.747338194264111E-05</v>
      </c>
      <c r="AQ29">
        <v>108.8934590980824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437</v>
      </c>
      <c r="AX29">
        <v>0</v>
      </c>
      <c r="AY29">
        <v>0.7</v>
      </c>
      <c r="AZ29">
        <v>0.7</v>
      </c>
      <c r="BA29">
        <f>1-AY29/AZ29</f>
        <v>0</v>
      </c>
      <c r="BB29">
        <v>-1</v>
      </c>
      <c r="BC29" t="s">
        <v>475</v>
      </c>
      <c r="BD29">
        <v>8167.68</v>
      </c>
      <c r="BE29">
        <v>208.90168</v>
      </c>
      <c r="BF29">
        <v>222.78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437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2</v>
      </c>
      <c r="DL29">
        <v>0.5</v>
      </c>
      <c r="DM29" t="s">
        <v>439</v>
      </c>
      <c r="DN29">
        <v>2</v>
      </c>
      <c r="DO29" t="b">
        <v>1</v>
      </c>
      <c r="DP29">
        <v>1702502056.099999</v>
      </c>
      <c r="DQ29">
        <v>417.174</v>
      </c>
      <c r="DR29">
        <v>419.9874516129033</v>
      </c>
      <c r="DS29">
        <v>27.28673225806451</v>
      </c>
      <c r="DT29">
        <v>26.43447096774194</v>
      </c>
      <c r="DU29">
        <v>415.9074193548387</v>
      </c>
      <c r="DV29">
        <v>27.00917741935484</v>
      </c>
      <c r="DW29">
        <v>500.003129032258</v>
      </c>
      <c r="DX29">
        <v>90.7779935483871</v>
      </c>
      <c r="DY29">
        <v>0.1000282935483871</v>
      </c>
      <c r="DZ29">
        <v>36.11455161290323</v>
      </c>
      <c r="EA29">
        <v>35.94569677419354</v>
      </c>
      <c r="EB29">
        <v>999.9000000000003</v>
      </c>
      <c r="EC29">
        <v>0</v>
      </c>
      <c r="ED29">
        <v>0</v>
      </c>
      <c r="EE29">
        <v>9990.484193548389</v>
      </c>
      <c r="EF29">
        <v>0</v>
      </c>
      <c r="EG29">
        <v>9.219236774193549</v>
      </c>
      <c r="EH29">
        <v>-2.813434193548387</v>
      </c>
      <c r="EI29">
        <v>428.8766129032258</v>
      </c>
      <c r="EJ29">
        <v>431.3910967741936</v>
      </c>
      <c r="EK29">
        <v>0.8522556129032259</v>
      </c>
      <c r="EL29">
        <v>419.9874516129033</v>
      </c>
      <c r="EM29">
        <v>26.43447096774194</v>
      </c>
      <c r="EN29">
        <v>2.477033548387097</v>
      </c>
      <c r="EO29">
        <v>2.399669032258064</v>
      </c>
      <c r="EP29">
        <v>20.87638709677419</v>
      </c>
      <c r="EQ29">
        <v>20.36154193548387</v>
      </c>
      <c r="ER29">
        <v>1500.006451612903</v>
      </c>
      <c r="ES29">
        <v>0.9730029999999996</v>
      </c>
      <c r="ET29">
        <v>0.02699660000000001</v>
      </c>
      <c r="EU29">
        <v>0</v>
      </c>
      <c r="EV29">
        <v>208.9092258064516</v>
      </c>
      <c r="EW29">
        <v>4.999599999999997</v>
      </c>
      <c r="EX29">
        <v>3181.486451612903</v>
      </c>
      <c r="EY29">
        <v>14076.4870967742</v>
      </c>
      <c r="EZ29">
        <v>37.39087096774193</v>
      </c>
      <c r="FA29">
        <v>38.17899999999999</v>
      </c>
      <c r="FB29">
        <v>37.56632258064516</v>
      </c>
      <c r="FC29">
        <v>38.0178387096774</v>
      </c>
      <c r="FD29">
        <v>39.88490322580645</v>
      </c>
      <c r="FE29">
        <v>1454.646451612903</v>
      </c>
      <c r="FF29">
        <v>40.35999999999998</v>
      </c>
      <c r="FG29">
        <v>0</v>
      </c>
      <c r="FH29">
        <v>115.4000000953674</v>
      </c>
      <c r="FI29">
        <v>0</v>
      </c>
      <c r="FJ29">
        <v>208.90168</v>
      </c>
      <c r="FK29">
        <v>-0.2067692321658241</v>
      </c>
      <c r="FL29">
        <v>-5.063076920302636</v>
      </c>
      <c r="FM29">
        <v>3181.3852</v>
      </c>
      <c r="FN29">
        <v>15</v>
      </c>
      <c r="FO29">
        <v>0</v>
      </c>
      <c r="FP29" t="s">
        <v>440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-2.805135</v>
      </c>
      <c r="GC29">
        <v>-0.2133872420262621</v>
      </c>
      <c r="GD29">
        <v>0.04069446964883559</v>
      </c>
      <c r="GE29">
        <v>1</v>
      </c>
      <c r="GF29">
        <v>208.9300588235294</v>
      </c>
      <c r="GG29">
        <v>-0.4596791437101709</v>
      </c>
      <c r="GH29">
        <v>0.2344544281789814</v>
      </c>
      <c r="GI29">
        <v>1</v>
      </c>
      <c r="GJ29">
        <v>0.8523306749999999</v>
      </c>
      <c r="GK29">
        <v>-0.0007077636022532351</v>
      </c>
      <c r="GL29">
        <v>0.002099263768413825</v>
      </c>
      <c r="GM29">
        <v>1</v>
      </c>
      <c r="GN29">
        <v>3</v>
      </c>
      <c r="GO29">
        <v>3</v>
      </c>
      <c r="GP29" t="s">
        <v>441</v>
      </c>
      <c r="GQ29">
        <v>3.1036</v>
      </c>
      <c r="GR29">
        <v>2.75813</v>
      </c>
      <c r="GS29">
        <v>0.0881364</v>
      </c>
      <c r="GT29">
        <v>0.0888287</v>
      </c>
      <c r="GU29">
        <v>0.119136</v>
      </c>
      <c r="GV29">
        <v>0.117788</v>
      </c>
      <c r="GW29">
        <v>23844.4</v>
      </c>
      <c r="GX29">
        <v>22131.3</v>
      </c>
      <c r="GY29">
        <v>26705.6</v>
      </c>
      <c r="GZ29">
        <v>24507.1</v>
      </c>
      <c r="HA29">
        <v>37679.7</v>
      </c>
      <c r="HB29">
        <v>31963.6</v>
      </c>
      <c r="HC29">
        <v>46704.3</v>
      </c>
      <c r="HD29">
        <v>38786.4</v>
      </c>
      <c r="HE29">
        <v>1.90875</v>
      </c>
      <c r="HF29">
        <v>1.92218</v>
      </c>
      <c r="HG29">
        <v>0.29131</v>
      </c>
      <c r="HH29">
        <v>0</v>
      </c>
      <c r="HI29">
        <v>31.2543</v>
      </c>
      <c r="HJ29">
        <v>999.9</v>
      </c>
      <c r="HK29">
        <v>63</v>
      </c>
      <c r="HL29">
        <v>30.3</v>
      </c>
      <c r="HM29">
        <v>30.0812</v>
      </c>
      <c r="HN29">
        <v>61.2215</v>
      </c>
      <c r="HO29">
        <v>23.734</v>
      </c>
      <c r="HP29">
        <v>1</v>
      </c>
      <c r="HQ29">
        <v>-0.0396189</v>
      </c>
      <c r="HR29">
        <v>-4.39469</v>
      </c>
      <c r="HS29">
        <v>20.2271</v>
      </c>
      <c r="HT29">
        <v>5.22298</v>
      </c>
      <c r="HU29">
        <v>11.98</v>
      </c>
      <c r="HV29">
        <v>4.9657</v>
      </c>
      <c r="HW29">
        <v>3.2755</v>
      </c>
      <c r="HX29">
        <v>9999</v>
      </c>
      <c r="HY29">
        <v>9999</v>
      </c>
      <c r="HZ29">
        <v>9999</v>
      </c>
      <c r="IA29">
        <v>538.8</v>
      </c>
      <c r="IB29">
        <v>1.86401</v>
      </c>
      <c r="IC29">
        <v>1.86005</v>
      </c>
      <c r="ID29">
        <v>1.85833</v>
      </c>
      <c r="IE29">
        <v>1.85974</v>
      </c>
      <c r="IF29">
        <v>1.85984</v>
      </c>
      <c r="IG29">
        <v>1.85832</v>
      </c>
      <c r="IH29">
        <v>1.85734</v>
      </c>
      <c r="II29">
        <v>1.85237</v>
      </c>
      <c r="IJ29">
        <v>0</v>
      </c>
      <c r="IK29">
        <v>0</v>
      </c>
      <c r="IL29">
        <v>0</v>
      </c>
      <c r="IM29">
        <v>0</v>
      </c>
      <c r="IN29" t="s">
        <v>442</v>
      </c>
      <c r="IO29" t="s">
        <v>443</v>
      </c>
      <c r="IP29" t="s">
        <v>444</v>
      </c>
      <c r="IQ29" t="s">
        <v>444</v>
      </c>
      <c r="IR29" t="s">
        <v>444</v>
      </c>
      <c r="IS29" t="s">
        <v>444</v>
      </c>
      <c r="IT29">
        <v>0</v>
      </c>
      <c r="IU29">
        <v>100</v>
      </c>
      <c r="IV29">
        <v>100</v>
      </c>
      <c r="IW29">
        <v>1.266</v>
      </c>
      <c r="IX29">
        <v>0.2779</v>
      </c>
      <c r="IY29">
        <v>0.3971615310492796</v>
      </c>
      <c r="IZ29">
        <v>0.002194383670526158</v>
      </c>
      <c r="JA29">
        <v>-2.614430836048478E-07</v>
      </c>
      <c r="JB29">
        <v>2.831566818974657E-11</v>
      </c>
      <c r="JC29">
        <v>-0.02387284111826243</v>
      </c>
      <c r="JD29">
        <v>-0.004919592197158782</v>
      </c>
      <c r="JE29">
        <v>0.0008186423644796414</v>
      </c>
      <c r="JF29">
        <v>-8.268116151049551E-06</v>
      </c>
      <c r="JG29">
        <v>6</v>
      </c>
      <c r="JH29">
        <v>2002</v>
      </c>
      <c r="JI29">
        <v>0</v>
      </c>
      <c r="JJ29">
        <v>28</v>
      </c>
      <c r="JK29">
        <v>28375034.4</v>
      </c>
      <c r="JL29">
        <v>28375034.4</v>
      </c>
      <c r="JM29">
        <v>1.13403</v>
      </c>
      <c r="JN29">
        <v>2.62207</v>
      </c>
      <c r="JO29">
        <v>1.49658</v>
      </c>
      <c r="JP29">
        <v>2.34009</v>
      </c>
      <c r="JQ29">
        <v>1.54907</v>
      </c>
      <c r="JR29">
        <v>2.43774</v>
      </c>
      <c r="JS29">
        <v>34.6235</v>
      </c>
      <c r="JT29">
        <v>24.07</v>
      </c>
      <c r="JU29">
        <v>18</v>
      </c>
      <c r="JV29">
        <v>488.036</v>
      </c>
      <c r="JW29">
        <v>512.74</v>
      </c>
      <c r="JX29">
        <v>38.3111</v>
      </c>
      <c r="JY29">
        <v>26.7502</v>
      </c>
      <c r="JZ29">
        <v>29.9999</v>
      </c>
      <c r="KA29">
        <v>26.873</v>
      </c>
      <c r="KB29">
        <v>26.8361</v>
      </c>
      <c r="KC29">
        <v>22.7985</v>
      </c>
      <c r="KD29">
        <v>0</v>
      </c>
      <c r="KE29">
        <v>100</v>
      </c>
      <c r="KF29">
        <v>38.3246</v>
      </c>
      <c r="KG29">
        <v>420</v>
      </c>
      <c r="KH29">
        <v>39.6815</v>
      </c>
      <c r="KI29">
        <v>102.059</v>
      </c>
      <c r="KJ29">
        <v>93.5256</v>
      </c>
    </row>
    <row r="30" spans="1:296">
      <c r="A30">
        <v>12</v>
      </c>
      <c r="B30">
        <v>1702502130.6</v>
      </c>
      <c r="C30">
        <v>2694.599999904633</v>
      </c>
      <c r="D30" t="s">
        <v>476</v>
      </c>
      <c r="E30" t="s">
        <v>477</v>
      </c>
      <c r="F30">
        <v>5</v>
      </c>
      <c r="G30" t="s">
        <v>436</v>
      </c>
      <c r="H30">
        <v>1702502122.849999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431.4631741925684</v>
      </c>
      <c r="AJ30">
        <v>428.8813636363634</v>
      </c>
      <c r="AK30">
        <v>0.003276583528669148</v>
      </c>
      <c r="AL30">
        <v>66.18274764827042</v>
      </c>
      <c r="AM30">
        <f>(AO30 - AN30 + DX30*1E3/(8.314*(DZ30+273.15)) * AQ30/DW30 * AP30) * DW30/(100*DK30) * 1000/(1000 - AO30)</f>
        <v>0</v>
      </c>
      <c r="AN30">
        <v>26.50743491728486</v>
      </c>
      <c r="AO30">
        <v>27.38347272727272</v>
      </c>
      <c r="AP30">
        <v>-3.589652168234101E-05</v>
      </c>
      <c r="AQ30">
        <v>108.8934590980824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437</v>
      </c>
      <c r="AX30">
        <v>0</v>
      </c>
      <c r="AY30">
        <v>0.7</v>
      </c>
      <c r="AZ30">
        <v>0.7</v>
      </c>
      <c r="BA30">
        <f>1-AY30/AZ30</f>
        <v>0</v>
      </c>
      <c r="BB30">
        <v>-1</v>
      </c>
      <c r="BC30" t="s">
        <v>478</v>
      </c>
      <c r="BD30">
        <v>8174.29</v>
      </c>
      <c r="BE30">
        <v>208.65012</v>
      </c>
      <c r="BF30">
        <v>222.99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437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2</v>
      </c>
      <c r="DL30">
        <v>0.5</v>
      </c>
      <c r="DM30" t="s">
        <v>439</v>
      </c>
      <c r="DN30">
        <v>2</v>
      </c>
      <c r="DO30" t="b">
        <v>1</v>
      </c>
      <c r="DP30">
        <v>1702502122.849999</v>
      </c>
      <c r="DQ30">
        <v>417.1508666666667</v>
      </c>
      <c r="DR30">
        <v>420.0047666666667</v>
      </c>
      <c r="DS30">
        <v>27.38885666666667</v>
      </c>
      <c r="DT30">
        <v>26.51142666666667</v>
      </c>
      <c r="DU30">
        <v>415.8842333333334</v>
      </c>
      <c r="DV30">
        <v>27.10918666666667</v>
      </c>
      <c r="DW30">
        <v>500.0118666666667</v>
      </c>
      <c r="DX30">
        <v>90.77357000000001</v>
      </c>
      <c r="DY30">
        <v>0.1000037066666666</v>
      </c>
      <c r="DZ30">
        <v>36.20023999999999</v>
      </c>
      <c r="EA30">
        <v>36.02365</v>
      </c>
      <c r="EB30">
        <v>999.9000000000002</v>
      </c>
      <c r="EC30">
        <v>0</v>
      </c>
      <c r="ED30">
        <v>0</v>
      </c>
      <c r="EE30">
        <v>9999.814666666667</v>
      </c>
      <c r="EF30">
        <v>0</v>
      </c>
      <c r="EG30">
        <v>9.164537666666666</v>
      </c>
      <c r="EH30">
        <v>-2.853831666666666</v>
      </c>
      <c r="EI30">
        <v>428.8978333333333</v>
      </c>
      <c r="EJ30">
        <v>431.4429</v>
      </c>
      <c r="EK30">
        <v>0.8774399333333334</v>
      </c>
      <c r="EL30">
        <v>420.0047666666667</v>
      </c>
      <c r="EM30">
        <v>26.51142666666667</v>
      </c>
      <c r="EN30">
        <v>2.486185333333333</v>
      </c>
      <c r="EO30">
        <v>2.406536333333333</v>
      </c>
      <c r="EP30">
        <v>20.93634333333334</v>
      </c>
      <c r="EQ30">
        <v>20.40782333333333</v>
      </c>
      <c r="ER30">
        <v>1500.004333333334</v>
      </c>
      <c r="ES30">
        <v>0.9730025999999997</v>
      </c>
      <c r="ET30">
        <v>0.02699706333333334</v>
      </c>
      <c r="EU30">
        <v>0</v>
      </c>
      <c r="EV30">
        <v>208.6409666666667</v>
      </c>
      <c r="EW30">
        <v>4.999599999999998</v>
      </c>
      <c r="EX30">
        <v>3175.580333333333</v>
      </c>
      <c r="EY30">
        <v>14076.47</v>
      </c>
      <c r="EZ30">
        <v>37.34139999999999</v>
      </c>
      <c r="FA30">
        <v>38.0914</v>
      </c>
      <c r="FB30">
        <v>37.5352</v>
      </c>
      <c r="FC30">
        <v>37.97676666666666</v>
      </c>
      <c r="FD30">
        <v>39.82683333333333</v>
      </c>
      <c r="FE30">
        <v>1454.644333333334</v>
      </c>
      <c r="FF30">
        <v>40.35999999999999</v>
      </c>
      <c r="FG30">
        <v>0</v>
      </c>
      <c r="FH30">
        <v>65.70000004768372</v>
      </c>
      <c r="FI30">
        <v>0</v>
      </c>
      <c r="FJ30">
        <v>208.65012</v>
      </c>
      <c r="FK30">
        <v>-0.5086923056075661</v>
      </c>
      <c r="FL30">
        <v>-4.85000000336597</v>
      </c>
      <c r="FM30">
        <v>3175.547999999999</v>
      </c>
      <c r="FN30">
        <v>15</v>
      </c>
      <c r="FO30">
        <v>0</v>
      </c>
      <c r="FP30" t="s">
        <v>440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-2.850752682926829</v>
      </c>
      <c r="GC30">
        <v>-0.1628887108013991</v>
      </c>
      <c r="GD30">
        <v>0.04697448472046416</v>
      </c>
      <c r="GE30">
        <v>1</v>
      </c>
      <c r="GF30">
        <v>208.7043823529412</v>
      </c>
      <c r="GG30">
        <v>-0.926432391736425</v>
      </c>
      <c r="GH30">
        <v>0.2355847561614282</v>
      </c>
      <c r="GI30">
        <v>1</v>
      </c>
      <c r="GJ30">
        <v>0.8759712195121953</v>
      </c>
      <c r="GK30">
        <v>0.0313390662020906</v>
      </c>
      <c r="GL30">
        <v>0.00372792817312908</v>
      </c>
      <c r="GM30">
        <v>1</v>
      </c>
      <c r="GN30">
        <v>3</v>
      </c>
      <c r="GO30">
        <v>3</v>
      </c>
      <c r="GP30" t="s">
        <v>441</v>
      </c>
      <c r="GQ30">
        <v>3.10366</v>
      </c>
      <c r="GR30">
        <v>2.75816</v>
      </c>
      <c r="GS30">
        <v>0.0881333</v>
      </c>
      <c r="GT30">
        <v>0.0888425</v>
      </c>
      <c r="GU30">
        <v>0.119384</v>
      </c>
      <c r="GV30">
        <v>0.117959</v>
      </c>
      <c r="GW30">
        <v>23845.8</v>
      </c>
      <c r="GX30">
        <v>22131.2</v>
      </c>
      <c r="GY30">
        <v>26706.9</v>
      </c>
      <c r="GZ30">
        <v>24507.2</v>
      </c>
      <c r="HA30">
        <v>37670.7</v>
      </c>
      <c r="HB30">
        <v>31956.5</v>
      </c>
      <c r="HC30">
        <v>46706.8</v>
      </c>
      <c r="HD30">
        <v>38785.5</v>
      </c>
      <c r="HE30">
        <v>1.90943</v>
      </c>
      <c r="HF30">
        <v>1.92288</v>
      </c>
      <c r="HG30">
        <v>0.294648</v>
      </c>
      <c r="HH30">
        <v>0</v>
      </c>
      <c r="HI30">
        <v>31.2567</v>
      </c>
      <c r="HJ30">
        <v>999.9</v>
      </c>
      <c r="HK30">
        <v>63</v>
      </c>
      <c r="HL30">
        <v>30.2</v>
      </c>
      <c r="HM30">
        <v>29.9126</v>
      </c>
      <c r="HN30">
        <v>61.2515</v>
      </c>
      <c r="HO30">
        <v>23.758</v>
      </c>
      <c r="HP30">
        <v>1</v>
      </c>
      <c r="HQ30">
        <v>-0.0439456</v>
      </c>
      <c r="HR30">
        <v>-4.03316</v>
      </c>
      <c r="HS30">
        <v>20.2361</v>
      </c>
      <c r="HT30">
        <v>5.21924</v>
      </c>
      <c r="HU30">
        <v>11.98</v>
      </c>
      <c r="HV30">
        <v>4.96575</v>
      </c>
      <c r="HW30">
        <v>3.2753</v>
      </c>
      <c r="HX30">
        <v>9999</v>
      </c>
      <c r="HY30">
        <v>9999</v>
      </c>
      <c r="HZ30">
        <v>9999</v>
      </c>
      <c r="IA30">
        <v>538.9</v>
      </c>
      <c r="IB30">
        <v>1.86401</v>
      </c>
      <c r="IC30">
        <v>1.86005</v>
      </c>
      <c r="ID30">
        <v>1.85834</v>
      </c>
      <c r="IE30">
        <v>1.85974</v>
      </c>
      <c r="IF30">
        <v>1.85986</v>
      </c>
      <c r="IG30">
        <v>1.85835</v>
      </c>
      <c r="IH30">
        <v>1.85733</v>
      </c>
      <c r="II30">
        <v>1.85237</v>
      </c>
      <c r="IJ30">
        <v>0</v>
      </c>
      <c r="IK30">
        <v>0</v>
      </c>
      <c r="IL30">
        <v>0</v>
      </c>
      <c r="IM30">
        <v>0</v>
      </c>
      <c r="IN30" t="s">
        <v>442</v>
      </c>
      <c r="IO30" t="s">
        <v>443</v>
      </c>
      <c r="IP30" t="s">
        <v>444</v>
      </c>
      <c r="IQ30" t="s">
        <v>444</v>
      </c>
      <c r="IR30" t="s">
        <v>444</v>
      </c>
      <c r="IS30" t="s">
        <v>444</v>
      </c>
      <c r="IT30">
        <v>0</v>
      </c>
      <c r="IU30">
        <v>100</v>
      </c>
      <c r="IV30">
        <v>100</v>
      </c>
      <c r="IW30">
        <v>1.267</v>
      </c>
      <c r="IX30">
        <v>0.2795</v>
      </c>
      <c r="IY30">
        <v>0.3971615310492796</v>
      </c>
      <c r="IZ30">
        <v>0.002194383670526158</v>
      </c>
      <c r="JA30">
        <v>-2.614430836048478E-07</v>
      </c>
      <c r="JB30">
        <v>2.831566818974657E-11</v>
      </c>
      <c r="JC30">
        <v>-0.02387284111826243</v>
      </c>
      <c r="JD30">
        <v>-0.004919592197158782</v>
      </c>
      <c r="JE30">
        <v>0.0008186423644796414</v>
      </c>
      <c r="JF30">
        <v>-8.268116151049551E-06</v>
      </c>
      <c r="JG30">
        <v>6</v>
      </c>
      <c r="JH30">
        <v>2002</v>
      </c>
      <c r="JI30">
        <v>0</v>
      </c>
      <c r="JJ30">
        <v>28</v>
      </c>
      <c r="JK30">
        <v>28375035.5</v>
      </c>
      <c r="JL30">
        <v>28375035.5</v>
      </c>
      <c r="JM30">
        <v>1.13403</v>
      </c>
      <c r="JN30">
        <v>2.62451</v>
      </c>
      <c r="JO30">
        <v>1.49658</v>
      </c>
      <c r="JP30">
        <v>2.34009</v>
      </c>
      <c r="JQ30">
        <v>1.54907</v>
      </c>
      <c r="JR30">
        <v>2.40723</v>
      </c>
      <c r="JS30">
        <v>34.6006</v>
      </c>
      <c r="JT30">
        <v>24.0787</v>
      </c>
      <c r="JU30">
        <v>18</v>
      </c>
      <c r="JV30">
        <v>488.147</v>
      </c>
      <c r="JW30">
        <v>512.897</v>
      </c>
      <c r="JX30">
        <v>38.1226</v>
      </c>
      <c r="JY30">
        <v>26.7104</v>
      </c>
      <c r="JZ30">
        <v>29.9999</v>
      </c>
      <c r="KA30">
        <v>26.8377</v>
      </c>
      <c r="KB30">
        <v>26.8015</v>
      </c>
      <c r="KC30">
        <v>22.7947</v>
      </c>
      <c r="KD30">
        <v>0</v>
      </c>
      <c r="KE30">
        <v>100</v>
      </c>
      <c r="KF30">
        <v>38.1068</v>
      </c>
      <c r="KG30">
        <v>420</v>
      </c>
      <c r="KH30">
        <v>39.6815</v>
      </c>
      <c r="KI30">
        <v>102.064</v>
      </c>
      <c r="KJ30">
        <v>93.5244</v>
      </c>
    </row>
    <row r="31" spans="1:296">
      <c r="A31">
        <v>13</v>
      </c>
      <c r="B31">
        <v>1702502929</v>
      </c>
      <c r="C31">
        <v>3493</v>
      </c>
      <c r="D31" t="s">
        <v>479</v>
      </c>
      <c r="E31" t="s">
        <v>480</v>
      </c>
      <c r="F31">
        <v>5</v>
      </c>
      <c r="G31" t="s">
        <v>436</v>
      </c>
      <c r="H31">
        <v>1702502921.25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432.8545229880817</v>
      </c>
      <c r="AJ31">
        <v>431.4359757575755</v>
      </c>
      <c r="AK31">
        <v>0.02072811559087999</v>
      </c>
      <c r="AL31">
        <v>66.18274764827042</v>
      </c>
      <c r="AM31">
        <f>(AO31 - AN31 + DX31*1E3/(8.314*(DZ31+273.15)) * AQ31/DW31 * AP31) * DW31/(100*DK31) * 1000/(1000 - AO31)</f>
        <v>0</v>
      </c>
      <c r="AN31">
        <v>29.77065613750604</v>
      </c>
      <c r="AO31">
        <v>31.00289696969696</v>
      </c>
      <c r="AP31">
        <v>0.005093000884935997</v>
      </c>
      <c r="AQ31">
        <v>108.8934590980824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437</v>
      </c>
      <c r="AX31">
        <v>0</v>
      </c>
      <c r="AY31">
        <v>0.7</v>
      </c>
      <c r="AZ31">
        <v>0.7</v>
      </c>
      <c r="BA31">
        <f>1-AY31/AZ31</f>
        <v>0</v>
      </c>
      <c r="BB31">
        <v>-1</v>
      </c>
      <c r="BC31" t="s">
        <v>481</v>
      </c>
      <c r="BD31">
        <v>8165.61</v>
      </c>
      <c r="BE31">
        <v>200.44864</v>
      </c>
      <c r="BF31">
        <v>213.44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437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2</v>
      </c>
      <c r="DL31">
        <v>0.5</v>
      </c>
      <c r="DM31" t="s">
        <v>439</v>
      </c>
      <c r="DN31">
        <v>2</v>
      </c>
      <c r="DO31" t="b">
        <v>1</v>
      </c>
      <c r="DP31">
        <v>1702502921.25</v>
      </c>
      <c r="DQ31">
        <v>418.0151</v>
      </c>
      <c r="DR31">
        <v>419.9924333333333</v>
      </c>
      <c r="DS31">
        <v>30.96799</v>
      </c>
      <c r="DT31">
        <v>29.74239</v>
      </c>
      <c r="DU31">
        <v>416.7468333333333</v>
      </c>
      <c r="DV31">
        <v>30.61248333333333</v>
      </c>
      <c r="DW31">
        <v>500.0307000000001</v>
      </c>
      <c r="DX31">
        <v>90.74692666666667</v>
      </c>
      <c r="DY31">
        <v>0.1000463733333334</v>
      </c>
      <c r="DZ31">
        <v>42.27070333333334</v>
      </c>
      <c r="EA31">
        <v>41.99972333333334</v>
      </c>
      <c r="EB31">
        <v>999.9000000000002</v>
      </c>
      <c r="EC31">
        <v>0</v>
      </c>
      <c r="ED31">
        <v>0</v>
      </c>
      <c r="EE31">
        <v>9995.062</v>
      </c>
      <c r="EF31">
        <v>0</v>
      </c>
      <c r="EG31">
        <v>9.276655999999999</v>
      </c>
      <c r="EH31">
        <v>-1.977345</v>
      </c>
      <c r="EI31">
        <v>431.3737666666667</v>
      </c>
      <c r="EJ31">
        <v>432.8669333333334</v>
      </c>
      <c r="EK31">
        <v>1.225614333333333</v>
      </c>
      <c r="EL31">
        <v>419.9924333333333</v>
      </c>
      <c r="EM31">
        <v>29.74239</v>
      </c>
      <c r="EN31">
        <v>2.810250333333333</v>
      </c>
      <c r="EO31">
        <v>2.69903</v>
      </c>
      <c r="EP31">
        <v>22.94442333333334</v>
      </c>
      <c r="EQ31">
        <v>22.27921333333333</v>
      </c>
      <c r="ER31">
        <v>1500.003</v>
      </c>
      <c r="ES31">
        <v>0.9730012666666668</v>
      </c>
      <c r="ET31">
        <v>0.02699873333333333</v>
      </c>
      <c r="EU31">
        <v>0</v>
      </c>
      <c r="EV31">
        <v>200.4445</v>
      </c>
      <c r="EW31">
        <v>4.999599999999998</v>
      </c>
      <c r="EX31">
        <v>3093.717666666666</v>
      </c>
      <c r="EY31">
        <v>14076.45666666667</v>
      </c>
      <c r="EZ31">
        <v>39.83719999999999</v>
      </c>
      <c r="FA31">
        <v>40.379</v>
      </c>
      <c r="FB31">
        <v>40.07886666666666</v>
      </c>
      <c r="FC31">
        <v>40.27059999999999</v>
      </c>
      <c r="FD31">
        <v>42.76653333333333</v>
      </c>
      <c r="FE31">
        <v>1454.643</v>
      </c>
      <c r="FF31">
        <v>40.35999999999999</v>
      </c>
      <c r="FG31">
        <v>0</v>
      </c>
      <c r="FH31">
        <v>797.5999999046326</v>
      </c>
      <c r="FI31">
        <v>0</v>
      </c>
      <c r="FJ31">
        <v>200.44864</v>
      </c>
      <c r="FK31">
        <v>0.535307700784757</v>
      </c>
      <c r="FL31">
        <v>-2.947692326052752</v>
      </c>
      <c r="FM31">
        <v>3093.7196</v>
      </c>
      <c r="FN31">
        <v>15</v>
      </c>
      <c r="FO31">
        <v>0</v>
      </c>
      <c r="FP31" t="s">
        <v>440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-1.97768756097561</v>
      </c>
      <c r="GC31">
        <v>0.04218355400696553</v>
      </c>
      <c r="GD31">
        <v>0.02000714516031196</v>
      </c>
      <c r="GE31">
        <v>1</v>
      </c>
      <c r="GF31">
        <v>200.4869117647059</v>
      </c>
      <c r="GG31">
        <v>-0.4495187155520248</v>
      </c>
      <c r="GH31">
        <v>0.24113754528058</v>
      </c>
      <c r="GI31">
        <v>1</v>
      </c>
      <c r="GJ31">
        <v>1.226968292682927</v>
      </c>
      <c r="GK31">
        <v>-0.01882390243902234</v>
      </c>
      <c r="GL31">
        <v>0.002429929139224793</v>
      </c>
      <c r="GM31">
        <v>1</v>
      </c>
      <c r="GN31">
        <v>3</v>
      </c>
      <c r="GO31">
        <v>3</v>
      </c>
      <c r="GP31" t="s">
        <v>441</v>
      </c>
      <c r="GQ31">
        <v>3.10467</v>
      </c>
      <c r="GR31">
        <v>2.7581</v>
      </c>
      <c r="GS31">
        <v>0.0880262</v>
      </c>
      <c r="GT31">
        <v>0.0886026</v>
      </c>
      <c r="GU31">
        <v>0.129494</v>
      </c>
      <c r="GV31">
        <v>0.127358</v>
      </c>
      <c r="GW31">
        <v>23778</v>
      </c>
      <c r="GX31">
        <v>22074.3</v>
      </c>
      <c r="GY31">
        <v>26633.1</v>
      </c>
      <c r="GZ31">
        <v>24443.8</v>
      </c>
      <c r="HA31">
        <v>37137.6</v>
      </c>
      <c r="HB31">
        <v>31534.9</v>
      </c>
      <c r="HC31">
        <v>46579.6</v>
      </c>
      <c r="HD31">
        <v>38685.3</v>
      </c>
      <c r="HE31">
        <v>1.8943</v>
      </c>
      <c r="HF31">
        <v>1.90438</v>
      </c>
      <c r="HG31">
        <v>0.297792</v>
      </c>
      <c r="HH31">
        <v>0</v>
      </c>
      <c r="HI31">
        <v>37.2254</v>
      </c>
      <c r="HJ31">
        <v>999.9</v>
      </c>
      <c r="HK31">
        <v>63.1</v>
      </c>
      <c r="HL31">
        <v>30.2</v>
      </c>
      <c r="HM31">
        <v>29.9684</v>
      </c>
      <c r="HN31">
        <v>60.4915</v>
      </c>
      <c r="HO31">
        <v>23.0048</v>
      </c>
      <c r="HP31">
        <v>1</v>
      </c>
      <c r="HQ31">
        <v>0.0833105</v>
      </c>
      <c r="HR31">
        <v>-5.06519</v>
      </c>
      <c r="HS31">
        <v>20.2118</v>
      </c>
      <c r="HT31">
        <v>5.22163</v>
      </c>
      <c r="HU31">
        <v>11.98</v>
      </c>
      <c r="HV31">
        <v>4.9656</v>
      </c>
      <c r="HW31">
        <v>3.27525</v>
      </c>
      <c r="HX31">
        <v>9999</v>
      </c>
      <c r="HY31">
        <v>9999</v>
      </c>
      <c r="HZ31">
        <v>9999</v>
      </c>
      <c r="IA31">
        <v>539.1</v>
      </c>
      <c r="IB31">
        <v>1.86401</v>
      </c>
      <c r="IC31">
        <v>1.86006</v>
      </c>
      <c r="ID31">
        <v>1.85837</v>
      </c>
      <c r="IE31">
        <v>1.85974</v>
      </c>
      <c r="IF31">
        <v>1.85989</v>
      </c>
      <c r="IG31">
        <v>1.85836</v>
      </c>
      <c r="IH31">
        <v>1.85741</v>
      </c>
      <c r="II31">
        <v>1.85242</v>
      </c>
      <c r="IJ31">
        <v>0</v>
      </c>
      <c r="IK31">
        <v>0</v>
      </c>
      <c r="IL31">
        <v>0</v>
      </c>
      <c r="IM31">
        <v>0</v>
      </c>
      <c r="IN31" t="s">
        <v>442</v>
      </c>
      <c r="IO31" t="s">
        <v>443</v>
      </c>
      <c r="IP31" t="s">
        <v>444</v>
      </c>
      <c r="IQ31" t="s">
        <v>444</v>
      </c>
      <c r="IR31" t="s">
        <v>444</v>
      </c>
      <c r="IS31" t="s">
        <v>444</v>
      </c>
      <c r="IT31">
        <v>0</v>
      </c>
      <c r="IU31">
        <v>100</v>
      </c>
      <c r="IV31">
        <v>100</v>
      </c>
      <c r="IW31">
        <v>1.269</v>
      </c>
      <c r="IX31">
        <v>0.3563</v>
      </c>
      <c r="IY31">
        <v>0.3971615310492796</v>
      </c>
      <c r="IZ31">
        <v>0.002194383670526158</v>
      </c>
      <c r="JA31">
        <v>-2.614430836048478E-07</v>
      </c>
      <c r="JB31">
        <v>2.831566818974657E-11</v>
      </c>
      <c r="JC31">
        <v>-0.02387284111826243</v>
      </c>
      <c r="JD31">
        <v>-0.004919592197158782</v>
      </c>
      <c r="JE31">
        <v>0.0008186423644796414</v>
      </c>
      <c r="JF31">
        <v>-8.268116151049551E-06</v>
      </c>
      <c r="JG31">
        <v>6</v>
      </c>
      <c r="JH31">
        <v>2002</v>
      </c>
      <c r="JI31">
        <v>0</v>
      </c>
      <c r="JJ31">
        <v>28</v>
      </c>
      <c r="JK31">
        <v>28375048.8</v>
      </c>
      <c r="JL31">
        <v>28375048.8</v>
      </c>
      <c r="JM31">
        <v>1.1377</v>
      </c>
      <c r="JN31">
        <v>2.62939</v>
      </c>
      <c r="JO31">
        <v>1.49658</v>
      </c>
      <c r="JP31">
        <v>2.34009</v>
      </c>
      <c r="JQ31">
        <v>1.54907</v>
      </c>
      <c r="JR31">
        <v>2.36572</v>
      </c>
      <c r="JS31">
        <v>34.9444</v>
      </c>
      <c r="JT31">
        <v>24.0612</v>
      </c>
      <c r="JU31">
        <v>18</v>
      </c>
      <c r="JV31">
        <v>488.529</v>
      </c>
      <c r="JW31">
        <v>509.924</v>
      </c>
      <c r="JX31">
        <v>44.7594</v>
      </c>
      <c r="JY31">
        <v>28.3472</v>
      </c>
      <c r="JZ31">
        <v>30.002</v>
      </c>
      <c r="KA31">
        <v>28.0061</v>
      </c>
      <c r="KB31">
        <v>27.858</v>
      </c>
      <c r="KC31">
        <v>22.881</v>
      </c>
      <c r="KD31">
        <v>0</v>
      </c>
      <c r="KE31">
        <v>100</v>
      </c>
      <c r="KF31">
        <v>44.8161</v>
      </c>
      <c r="KG31">
        <v>420</v>
      </c>
      <c r="KH31">
        <v>39.6815</v>
      </c>
      <c r="KI31">
        <v>101.785</v>
      </c>
      <c r="KJ31">
        <v>93.28270000000001</v>
      </c>
    </row>
    <row r="32" spans="1:296">
      <c r="A32">
        <v>14</v>
      </c>
      <c r="B32">
        <v>1702503007</v>
      </c>
      <c r="C32">
        <v>3571</v>
      </c>
      <c r="D32" t="s">
        <v>482</v>
      </c>
      <c r="E32" t="s">
        <v>483</v>
      </c>
      <c r="F32">
        <v>5</v>
      </c>
      <c r="G32" t="s">
        <v>436</v>
      </c>
      <c r="H32">
        <v>1702502999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433.0961269202719</v>
      </c>
      <c r="AJ32">
        <v>431.6793575757576</v>
      </c>
      <c r="AK32">
        <v>0.0003176282486565642</v>
      </c>
      <c r="AL32">
        <v>66.18274764827042</v>
      </c>
      <c r="AM32">
        <f>(AO32 - AN32 + DX32*1E3/(8.314*(DZ32+273.15)) * AQ32/DW32 * AP32) * DW32/(100*DK32) * 1000/(1000 - AO32)</f>
        <v>0</v>
      </c>
      <c r="AN32">
        <v>30.16192584821722</v>
      </c>
      <c r="AO32">
        <v>31.29232303030303</v>
      </c>
      <c r="AP32">
        <v>0.0004721667592763642</v>
      </c>
      <c r="AQ32">
        <v>108.8934590980824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437</v>
      </c>
      <c r="AX32">
        <v>0</v>
      </c>
      <c r="AY32">
        <v>0.7</v>
      </c>
      <c r="AZ32">
        <v>0.7</v>
      </c>
      <c r="BA32">
        <f>1-AY32/AZ32</f>
        <v>0</v>
      </c>
      <c r="BB32">
        <v>-1</v>
      </c>
      <c r="BC32" t="s">
        <v>484</v>
      </c>
      <c r="BD32">
        <v>8163.32</v>
      </c>
      <c r="BE32">
        <v>199.69672</v>
      </c>
      <c r="BF32">
        <v>211.89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437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2</v>
      </c>
      <c r="DL32">
        <v>0.5</v>
      </c>
      <c r="DM32" t="s">
        <v>439</v>
      </c>
      <c r="DN32">
        <v>2</v>
      </c>
      <c r="DO32" t="b">
        <v>1</v>
      </c>
      <c r="DP32">
        <v>1702502999</v>
      </c>
      <c r="DQ32">
        <v>418.1452580645162</v>
      </c>
      <c r="DR32">
        <v>419.973741935484</v>
      </c>
      <c r="DS32">
        <v>31.25931935483871</v>
      </c>
      <c r="DT32">
        <v>30.13399677419355</v>
      </c>
      <c r="DU32">
        <v>416.8764838709678</v>
      </c>
      <c r="DV32">
        <v>30.96215161290323</v>
      </c>
      <c r="DW32">
        <v>500.0274838709678</v>
      </c>
      <c r="DX32">
        <v>90.74903870967742</v>
      </c>
      <c r="DY32">
        <v>0.0999776548387097</v>
      </c>
      <c r="DZ32">
        <v>42.23086129032259</v>
      </c>
      <c r="EA32">
        <v>42.00792258064516</v>
      </c>
      <c r="EB32">
        <v>999.9000000000003</v>
      </c>
      <c r="EC32">
        <v>0</v>
      </c>
      <c r="ED32">
        <v>0</v>
      </c>
      <c r="EE32">
        <v>10002.44161290323</v>
      </c>
      <c r="EF32">
        <v>0</v>
      </c>
      <c r="EG32">
        <v>9.227903548387097</v>
      </c>
      <c r="EH32">
        <v>-1.828503548387097</v>
      </c>
      <c r="EI32">
        <v>431.6378387096775</v>
      </c>
      <c r="EJ32">
        <v>433.0223870967742</v>
      </c>
      <c r="EK32">
        <v>1.125325483870968</v>
      </c>
      <c r="EL32">
        <v>419.973741935484</v>
      </c>
      <c r="EM32">
        <v>30.13399677419355</v>
      </c>
      <c r="EN32">
        <v>2.836752258064516</v>
      </c>
      <c r="EO32">
        <v>2.734630322580645</v>
      </c>
      <c r="EP32">
        <v>23.09952258064516</v>
      </c>
      <c r="EQ32">
        <v>22.49470967741935</v>
      </c>
      <c r="ER32">
        <v>1499.986129032258</v>
      </c>
      <c r="ES32">
        <v>0.9730027419354835</v>
      </c>
      <c r="ET32">
        <v>0.02699699677419354</v>
      </c>
      <c r="EU32">
        <v>0</v>
      </c>
      <c r="EV32">
        <v>199.7220967741935</v>
      </c>
      <c r="EW32">
        <v>4.999599999999997</v>
      </c>
      <c r="EX32">
        <v>3089.314838709677</v>
      </c>
      <c r="EY32">
        <v>14076.29032258065</v>
      </c>
      <c r="EZ32">
        <v>40.22748387096773</v>
      </c>
      <c r="FA32">
        <v>40.74980645161289</v>
      </c>
      <c r="FB32">
        <v>40.81825806451612</v>
      </c>
      <c r="FC32">
        <v>40.6388064516129</v>
      </c>
      <c r="FD32">
        <v>43.00183870967742</v>
      </c>
      <c r="FE32">
        <v>1454.626129032258</v>
      </c>
      <c r="FF32">
        <v>40.35999999999998</v>
      </c>
      <c r="FG32">
        <v>0</v>
      </c>
      <c r="FH32">
        <v>77.40000009536743</v>
      </c>
      <c r="FI32">
        <v>0</v>
      </c>
      <c r="FJ32">
        <v>199.69672</v>
      </c>
      <c r="FK32">
        <v>-1.602153846060908</v>
      </c>
      <c r="FL32">
        <v>-2.289999997461753</v>
      </c>
      <c r="FM32">
        <v>3089.2692</v>
      </c>
      <c r="FN32">
        <v>15</v>
      </c>
      <c r="FO32">
        <v>0</v>
      </c>
      <c r="FP32" t="s">
        <v>440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-1.838310975609756</v>
      </c>
      <c r="GC32">
        <v>0.05953066202090705</v>
      </c>
      <c r="GD32">
        <v>0.0335551705735333</v>
      </c>
      <c r="GE32">
        <v>1</v>
      </c>
      <c r="GF32">
        <v>199.7273823529412</v>
      </c>
      <c r="GG32">
        <v>-0.4985026744061904</v>
      </c>
      <c r="GH32">
        <v>0.1960492157155915</v>
      </c>
      <c r="GI32">
        <v>1</v>
      </c>
      <c r="GJ32">
        <v>1.126801219512195</v>
      </c>
      <c r="GK32">
        <v>-0.02972425087107775</v>
      </c>
      <c r="GL32">
        <v>0.003044306317014506</v>
      </c>
      <c r="GM32">
        <v>1</v>
      </c>
      <c r="GN32">
        <v>3</v>
      </c>
      <c r="GO32">
        <v>3</v>
      </c>
      <c r="GP32" t="s">
        <v>441</v>
      </c>
      <c r="GQ32">
        <v>3.10461</v>
      </c>
      <c r="GR32">
        <v>2.75817</v>
      </c>
      <c r="GS32">
        <v>0.0879919</v>
      </c>
      <c r="GT32">
        <v>0.088544</v>
      </c>
      <c r="GU32">
        <v>0.13042</v>
      </c>
      <c r="GV32">
        <v>0.128411</v>
      </c>
      <c r="GW32">
        <v>23766.8</v>
      </c>
      <c r="GX32">
        <v>22066</v>
      </c>
      <c r="GY32">
        <v>26620.5</v>
      </c>
      <c r="GZ32">
        <v>24434</v>
      </c>
      <c r="HA32">
        <v>37081.9</v>
      </c>
      <c r="HB32">
        <v>31485.7</v>
      </c>
      <c r="HC32">
        <v>46558.2</v>
      </c>
      <c r="HD32">
        <v>38671.1</v>
      </c>
      <c r="HE32">
        <v>1.89102</v>
      </c>
      <c r="HF32">
        <v>1.90097</v>
      </c>
      <c r="HG32">
        <v>0.290275</v>
      </c>
      <c r="HH32">
        <v>0</v>
      </c>
      <c r="HI32">
        <v>37.3529</v>
      </c>
      <c r="HJ32">
        <v>999.9</v>
      </c>
      <c r="HK32">
        <v>63.1</v>
      </c>
      <c r="HL32">
        <v>30.2</v>
      </c>
      <c r="HM32">
        <v>29.9664</v>
      </c>
      <c r="HN32">
        <v>60.4315</v>
      </c>
      <c r="HO32">
        <v>23.0489</v>
      </c>
      <c r="HP32">
        <v>1</v>
      </c>
      <c r="HQ32">
        <v>0.102945</v>
      </c>
      <c r="HR32">
        <v>-4.55339</v>
      </c>
      <c r="HS32">
        <v>20.2255</v>
      </c>
      <c r="HT32">
        <v>5.22178</v>
      </c>
      <c r="HU32">
        <v>11.98</v>
      </c>
      <c r="HV32">
        <v>4.96555</v>
      </c>
      <c r="HW32">
        <v>3.27525</v>
      </c>
      <c r="HX32">
        <v>9999</v>
      </c>
      <c r="HY32">
        <v>9999</v>
      </c>
      <c r="HZ32">
        <v>9999</v>
      </c>
      <c r="IA32">
        <v>539.1</v>
      </c>
      <c r="IB32">
        <v>1.86401</v>
      </c>
      <c r="IC32">
        <v>1.86006</v>
      </c>
      <c r="ID32">
        <v>1.85837</v>
      </c>
      <c r="IE32">
        <v>1.85974</v>
      </c>
      <c r="IF32">
        <v>1.85988</v>
      </c>
      <c r="IG32">
        <v>1.85835</v>
      </c>
      <c r="IH32">
        <v>1.85739</v>
      </c>
      <c r="II32">
        <v>1.85242</v>
      </c>
      <c r="IJ32">
        <v>0</v>
      </c>
      <c r="IK32">
        <v>0</v>
      </c>
      <c r="IL32">
        <v>0</v>
      </c>
      <c r="IM32">
        <v>0</v>
      </c>
      <c r="IN32" t="s">
        <v>442</v>
      </c>
      <c r="IO32" t="s">
        <v>443</v>
      </c>
      <c r="IP32" t="s">
        <v>444</v>
      </c>
      <c r="IQ32" t="s">
        <v>444</v>
      </c>
      <c r="IR32" t="s">
        <v>444</v>
      </c>
      <c r="IS32" t="s">
        <v>444</v>
      </c>
      <c r="IT32">
        <v>0</v>
      </c>
      <c r="IU32">
        <v>100</v>
      </c>
      <c r="IV32">
        <v>100</v>
      </c>
      <c r="IW32">
        <v>1.269</v>
      </c>
      <c r="IX32">
        <v>0.2972</v>
      </c>
      <c r="IY32">
        <v>0.3971615310492796</v>
      </c>
      <c r="IZ32">
        <v>0.002194383670526158</v>
      </c>
      <c r="JA32">
        <v>-2.614430836048478E-07</v>
      </c>
      <c r="JB32">
        <v>2.831566818974657E-11</v>
      </c>
      <c r="JC32">
        <v>0.2971757232965693</v>
      </c>
      <c r="JD32">
        <v>0</v>
      </c>
      <c r="JE32">
        <v>0</v>
      </c>
      <c r="JF32">
        <v>0</v>
      </c>
      <c r="JG32">
        <v>6</v>
      </c>
      <c r="JH32">
        <v>2002</v>
      </c>
      <c r="JI32">
        <v>0</v>
      </c>
      <c r="JJ32">
        <v>28</v>
      </c>
      <c r="JK32">
        <v>28375050.1</v>
      </c>
      <c r="JL32">
        <v>28375050.1</v>
      </c>
      <c r="JM32">
        <v>1.13892</v>
      </c>
      <c r="JN32">
        <v>2.62451</v>
      </c>
      <c r="JO32">
        <v>1.49658</v>
      </c>
      <c r="JP32">
        <v>2.34009</v>
      </c>
      <c r="JQ32">
        <v>1.54907</v>
      </c>
      <c r="JR32">
        <v>2.3938</v>
      </c>
      <c r="JS32">
        <v>35.0364</v>
      </c>
      <c r="JT32">
        <v>24.07</v>
      </c>
      <c r="JU32">
        <v>18</v>
      </c>
      <c r="JV32">
        <v>488.62</v>
      </c>
      <c r="JW32">
        <v>509.891</v>
      </c>
      <c r="JX32">
        <v>44.4763</v>
      </c>
      <c r="JY32">
        <v>28.6107</v>
      </c>
      <c r="JZ32">
        <v>30.0014</v>
      </c>
      <c r="KA32">
        <v>28.2647</v>
      </c>
      <c r="KB32">
        <v>28.1137</v>
      </c>
      <c r="KC32">
        <v>22.8935</v>
      </c>
      <c r="KD32">
        <v>0</v>
      </c>
      <c r="KE32">
        <v>100</v>
      </c>
      <c r="KF32">
        <v>44.473</v>
      </c>
      <c r="KG32">
        <v>420</v>
      </c>
      <c r="KH32">
        <v>39.6815</v>
      </c>
      <c r="KI32">
        <v>101.738</v>
      </c>
      <c r="KJ32">
        <v>93.2473</v>
      </c>
    </row>
    <row r="33" spans="1:296">
      <c r="A33">
        <v>15</v>
      </c>
      <c r="B33">
        <v>1702503112.5</v>
      </c>
      <c r="C33">
        <v>3676.5</v>
      </c>
      <c r="D33" t="s">
        <v>485</v>
      </c>
      <c r="E33" t="s">
        <v>486</v>
      </c>
      <c r="F33">
        <v>5</v>
      </c>
      <c r="G33" t="s">
        <v>436</v>
      </c>
      <c r="H33">
        <v>1702503104.75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433.2359918529626</v>
      </c>
      <c r="AJ33">
        <v>431.9131272727272</v>
      </c>
      <c r="AK33">
        <v>0.0001753309206928632</v>
      </c>
      <c r="AL33">
        <v>66.18274764827042</v>
      </c>
      <c r="AM33">
        <f>(AO33 - AN33 + DX33*1E3/(8.314*(DZ33+273.15)) * AQ33/DW33 * AP33) * DW33/(100*DK33) * 1000/(1000 - AO33)</f>
        <v>0</v>
      </c>
      <c r="AN33">
        <v>30.6457010116933</v>
      </c>
      <c r="AO33">
        <v>31.74407515151515</v>
      </c>
      <c r="AP33">
        <v>0.0002476481035582545</v>
      </c>
      <c r="AQ33">
        <v>108.8934590980824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437</v>
      </c>
      <c r="AX33">
        <v>0</v>
      </c>
      <c r="AY33">
        <v>0.7</v>
      </c>
      <c r="AZ33">
        <v>0.7</v>
      </c>
      <c r="BA33">
        <f>1-AY33/AZ33</f>
        <v>0</v>
      </c>
      <c r="BB33">
        <v>-1</v>
      </c>
      <c r="BC33" t="s">
        <v>487</v>
      </c>
      <c r="BD33">
        <v>8156.96</v>
      </c>
      <c r="BE33">
        <v>198.67292</v>
      </c>
      <c r="BF33">
        <v>210.37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437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2</v>
      </c>
      <c r="DL33">
        <v>0.5</v>
      </c>
      <c r="DM33" t="s">
        <v>439</v>
      </c>
      <c r="DN33">
        <v>2</v>
      </c>
      <c r="DO33" t="b">
        <v>1</v>
      </c>
      <c r="DP33">
        <v>1702503104.75</v>
      </c>
      <c r="DQ33">
        <v>418.1866666666667</v>
      </c>
      <c r="DR33">
        <v>419.9882</v>
      </c>
      <c r="DS33">
        <v>31.71436666666666</v>
      </c>
      <c r="DT33">
        <v>30.61822</v>
      </c>
      <c r="DU33">
        <v>416.9179999999999</v>
      </c>
      <c r="DV33">
        <v>31.41718</v>
      </c>
      <c r="DW33">
        <v>499.9954666666668</v>
      </c>
      <c r="DX33">
        <v>90.75866000000001</v>
      </c>
      <c r="DY33">
        <v>0.09998478666666664</v>
      </c>
      <c r="DZ33">
        <v>42.21203333333334</v>
      </c>
      <c r="EA33">
        <v>42.01165666666666</v>
      </c>
      <c r="EB33">
        <v>999.9000000000002</v>
      </c>
      <c r="EC33">
        <v>0</v>
      </c>
      <c r="ED33">
        <v>0</v>
      </c>
      <c r="EE33">
        <v>10001.19</v>
      </c>
      <c r="EF33">
        <v>0</v>
      </c>
      <c r="EG33">
        <v>9.286011999999999</v>
      </c>
      <c r="EH33">
        <v>-1.801581666666667</v>
      </c>
      <c r="EI33">
        <v>431.8836</v>
      </c>
      <c r="EJ33">
        <v>433.2537666666666</v>
      </c>
      <c r="EK33">
        <v>1.096152</v>
      </c>
      <c r="EL33">
        <v>419.9882</v>
      </c>
      <c r="EM33">
        <v>30.61822</v>
      </c>
      <c r="EN33">
        <v>2.878354</v>
      </c>
      <c r="EO33">
        <v>2.778867999999999</v>
      </c>
      <c r="EP33">
        <v>23.34046333333333</v>
      </c>
      <c r="EQ33">
        <v>22.75909</v>
      </c>
      <c r="ER33">
        <v>1499.974</v>
      </c>
      <c r="ES33">
        <v>0.9730059999999999</v>
      </c>
      <c r="ET33">
        <v>0.02699386666666666</v>
      </c>
      <c r="EU33">
        <v>0</v>
      </c>
      <c r="EV33">
        <v>198.6875999999999</v>
      </c>
      <c r="EW33">
        <v>4.999599999999998</v>
      </c>
      <c r="EX33">
        <v>3083.832</v>
      </c>
      <c r="EY33">
        <v>14076.18333333334</v>
      </c>
      <c r="EZ33">
        <v>40.72053333333331</v>
      </c>
      <c r="FA33">
        <v>41.24986666666666</v>
      </c>
      <c r="FB33">
        <v>41.40393333333332</v>
      </c>
      <c r="FC33">
        <v>41.12466666666665</v>
      </c>
      <c r="FD33">
        <v>43.42066666666666</v>
      </c>
      <c r="FE33">
        <v>1454.618666666666</v>
      </c>
      <c r="FF33">
        <v>40.35566666666666</v>
      </c>
      <c r="FG33">
        <v>0</v>
      </c>
      <c r="FH33">
        <v>104.7999999523163</v>
      </c>
      <c r="FI33">
        <v>0</v>
      </c>
      <c r="FJ33">
        <v>198.67292</v>
      </c>
      <c r="FK33">
        <v>-0.1905384722813005</v>
      </c>
      <c r="FL33">
        <v>-2.080769235722675</v>
      </c>
      <c r="FM33">
        <v>3083.8284</v>
      </c>
      <c r="FN33">
        <v>15</v>
      </c>
      <c r="FO33">
        <v>0</v>
      </c>
      <c r="FP33" t="s">
        <v>440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-1.810024634146342</v>
      </c>
      <c r="GC33">
        <v>0.2712754703832727</v>
      </c>
      <c r="GD33">
        <v>0.04479635525774778</v>
      </c>
      <c r="GE33">
        <v>1</v>
      </c>
      <c r="GF33">
        <v>198.7082352941177</v>
      </c>
      <c r="GG33">
        <v>-0.3963941987351933</v>
      </c>
      <c r="GH33">
        <v>0.1762057718930979</v>
      </c>
      <c r="GI33">
        <v>1</v>
      </c>
      <c r="GJ33">
        <v>1.097295365853659</v>
      </c>
      <c r="GK33">
        <v>-0.03385108013936978</v>
      </c>
      <c r="GL33">
        <v>0.003923674918510856</v>
      </c>
      <c r="GM33">
        <v>1</v>
      </c>
      <c r="GN33">
        <v>3</v>
      </c>
      <c r="GO33">
        <v>3</v>
      </c>
      <c r="GP33" t="s">
        <v>441</v>
      </c>
      <c r="GQ33">
        <v>3.10489</v>
      </c>
      <c r="GR33">
        <v>2.7582</v>
      </c>
      <c r="GS33">
        <v>0.0879356</v>
      </c>
      <c r="GT33">
        <v>0.0884863</v>
      </c>
      <c r="GU33">
        <v>0.131618</v>
      </c>
      <c r="GV33">
        <v>0.129703</v>
      </c>
      <c r="GW33">
        <v>23752.5</v>
      </c>
      <c r="GX33">
        <v>22054.7</v>
      </c>
      <c r="GY33">
        <v>26604</v>
      </c>
      <c r="GZ33">
        <v>24421.3</v>
      </c>
      <c r="HA33">
        <v>37009.5</v>
      </c>
      <c r="HB33">
        <v>31424.5</v>
      </c>
      <c r="HC33">
        <v>46529.9</v>
      </c>
      <c r="HD33">
        <v>38652.5</v>
      </c>
      <c r="HE33">
        <v>1.88768</v>
      </c>
      <c r="HF33">
        <v>1.89592</v>
      </c>
      <c r="HG33">
        <v>0.286959</v>
      </c>
      <c r="HH33">
        <v>0</v>
      </c>
      <c r="HI33">
        <v>37.4189</v>
      </c>
      <c r="HJ33">
        <v>999.9</v>
      </c>
      <c r="HK33">
        <v>63</v>
      </c>
      <c r="HL33">
        <v>30.3</v>
      </c>
      <c r="HM33">
        <v>30.0884</v>
      </c>
      <c r="HN33">
        <v>61.0615</v>
      </c>
      <c r="HO33">
        <v>22.6562</v>
      </c>
      <c r="HP33">
        <v>1</v>
      </c>
      <c r="HQ33">
        <v>0.129906</v>
      </c>
      <c r="HR33">
        <v>-4.47886</v>
      </c>
      <c r="HS33">
        <v>20.227</v>
      </c>
      <c r="HT33">
        <v>5.22014</v>
      </c>
      <c r="HU33">
        <v>11.98</v>
      </c>
      <c r="HV33">
        <v>4.9651</v>
      </c>
      <c r="HW33">
        <v>3.2749</v>
      </c>
      <c r="HX33">
        <v>9999</v>
      </c>
      <c r="HY33">
        <v>9999</v>
      </c>
      <c r="HZ33">
        <v>9999</v>
      </c>
      <c r="IA33">
        <v>539.1</v>
      </c>
      <c r="IB33">
        <v>1.86401</v>
      </c>
      <c r="IC33">
        <v>1.86005</v>
      </c>
      <c r="ID33">
        <v>1.85835</v>
      </c>
      <c r="IE33">
        <v>1.85974</v>
      </c>
      <c r="IF33">
        <v>1.85989</v>
      </c>
      <c r="IG33">
        <v>1.85837</v>
      </c>
      <c r="IH33">
        <v>1.85741</v>
      </c>
      <c r="II33">
        <v>1.85241</v>
      </c>
      <c r="IJ33">
        <v>0</v>
      </c>
      <c r="IK33">
        <v>0</v>
      </c>
      <c r="IL33">
        <v>0</v>
      </c>
      <c r="IM33">
        <v>0</v>
      </c>
      <c r="IN33" t="s">
        <v>442</v>
      </c>
      <c r="IO33" t="s">
        <v>443</v>
      </c>
      <c r="IP33" t="s">
        <v>444</v>
      </c>
      <c r="IQ33" t="s">
        <v>444</v>
      </c>
      <c r="IR33" t="s">
        <v>444</v>
      </c>
      <c r="IS33" t="s">
        <v>444</v>
      </c>
      <c r="IT33">
        <v>0</v>
      </c>
      <c r="IU33">
        <v>100</v>
      </c>
      <c r="IV33">
        <v>100</v>
      </c>
      <c r="IW33">
        <v>1.269</v>
      </c>
      <c r="IX33">
        <v>0.2972</v>
      </c>
      <c r="IY33">
        <v>0.3971615310492796</v>
      </c>
      <c r="IZ33">
        <v>0.002194383670526158</v>
      </c>
      <c r="JA33">
        <v>-2.614430836048478E-07</v>
      </c>
      <c r="JB33">
        <v>2.831566818974657E-11</v>
      </c>
      <c r="JC33">
        <v>0.2971757232965693</v>
      </c>
      <c r="JD33">
        <v>0</v>
      </c>
      <c r="JE33">
        <v>0</v>
      </c>
      <c r="JF33">
        <v>0</v>
      </c>
      <c r="JG33">
        <v>6</v>
      </c>
      <c r="JH33">
        <v>2002</v>
      </c>
      <c r="JI33">
        <v>0</v>
      </c>
      <c r="JJ33">
        <v>28</v>
      </c>
      <c r="JK33">
        <v>28375051.9</v>
      </c>
      <c r="JL33">
        <v>28375051.9</v>
      </c>
      <c r="JM33">
        <v>1.13892</v>
      </c>
      <c r="JN33">
        <v>2.62695</v>
      </c>
      <c r="JO33">
        <v>1.49658</v>
      </c>
      <c r="JP33">
        <v>2.34009</v>
      </c>
      <c r="JQ33">
        <v>1.54907</v>
      </c>
      <c r="JR33">
        <v>2.31934</v>
      </c>
      <c r="JS33">
        <v>35.1516</v>
      </c>
      <c r="JT33">
        <v>24.0612</v>
      </c>
      <c r="JU33">
        <v>18</v>
      </c>
      <c r="JV33">
        <v>489.334</v>
      </c>
      <c r="JW33">
        <v>509.532</v>
      </c>
      <c r="JX33">
        <v>44.5312</v>
      </c>
      <c r="JY33">
        <v>28.954</v>
      </c>
      <c r="JZ33">
        <v>30.0012</v>
      </c>
      <c r="KA33">
        <v>28.6113</v>
      </c>
      <c r="KB33">
        <v>28.4608</v>
      </c>
      <c r="KC33">
        <v>22.9007</v>
      </c>
      <c r="KD33">
        <v>0</v>
      </c>
      <c r="KE33">
        <v>100</v>
      </c>
      <c r="KF33">
        <v>44.5327</v>
      </c>
      <c r="KG33">
        <v>420</v>
      </c>
      <c r="KH33">
        <v>39.6815</v>
      </c>
      <c r="KI33">
        <v>101.675</v>
      </c>
      <c r="KJ33">
        <v>93.20099999999999</v>
      </c>
    </row>
    <row r="34" spans="1:296">
      <c r="A34">
        <v>16</v>
      </c>
      <c r="B34">
        <v>1702504092.5</v>
      </c>
      <c r="C34">
        <v>4656.5</v>
      </c>
      <c r="D34" t="s">
        <v>488</v>
      </c>
      <c r="E34" t="s">
        <v>489</v>
      </c>
      <c r="F34">
        <v>5</v>
      </c>
      <c r="G34" t="s">
        <v>436</v>
      </c>
      <c r="H34">
        <v>1702504084.75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433.4772080986291</v>
      </c>
      <c r="AJ34">
        <v>434.3864424242426</v>
      </c>
      <c r="AK34">
        <v>-0.00245924560264037</v>
      </c>
      <c r="AL34">
        <v>66.18274764827042</v>
      </c>
      <c r="AM34">
        <f>(AO34 - AN34 + DX34*1E3/(8.314*(DZ34+273.15)) * AQ34/DW34 * AP34) * DW34/(100*DK34) * 1000/(1000 - AO34)</f>
        <v>0</v>
      </c>
      <c r="AN34">
        <v>31.10707630043618</v>
      </c>
      <c r="AO34">
        <v>34.2258509090909</v>
      </c>
      <c r="AP34">
        <v>-0.001590368922153044</v>
      </c>
      <c r="AQ34">
        <v>108.8934590980824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437</v>
      </c>
      <c r="AX34">
        <v>0</v>
      </c>
      <c r="AY34">
        <v>0.7</v>
      </c>
      <c r="AZ34">
        <v>0.7</v>
      </c>
      <c r="BA34">
        <f>1-AY34/AZ34</f>
        <v>0</v>
      </c>
      <c r="BB34">
        <v>-1</v>
      </c>
      <c r="BC34" t="s">
        <v>490</v>
      </c>
      <c r="BD34">
        <v>8136.2</v>
      </c>
      <c r="BE34">
        <v>187.522</v>
      </c>
      <c r="BF34">
        <v>194.25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437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2</v>
      </c>
      <c r="DL34">
        <v>0.5</v>
      </c>
      <c r="DM34" t="s">
        <v>439</v>
      </c>
      <c r="DN34">
        <v>2</v>
      </c>
      <c r="DO34" t="b">
        <v>1</v>
      </c>
      <c r="DP34">
        <v>1702504084.75</v>
      </c>
      <c r="DQ34">
        <v>419.526</v>
      </c>
      <c r="DR34">
        <v>420.0108</v>
      </c>
      <c r="DS34">
        <v>34.26118666666667</v>
      </c>
      <c r="DT34">
        <v>31.14324</v>
      </c>
      <c r="DU34">
        <v>418.2547</v>
      </c>
      <c r="DV34">
        <v>33.96400666666666</v>
      </c>
      <c r="DW34">
        <v>499.9926333333333</v>
      </c>
      <c r="DX34">
        <v>90.7465266666667</v>
      </c>
      <c r="DY34">
        <v>0.09996065333333333</v>
      </c>
      <c r="DZ34">
        <v>49.44972666666668</v>
      </c>
      <c r="EA34">
        <v>47.61301666666667</v>
      </c>
      <c r="EB34">
        <v>999.9000000000002</v>
      </c>
      <c r="EC34">
        <v>0</v>
      </c>
      <c r="ED34">
        <v>0</v>
      </c>
      <c r="EE34">
        <v>9992.306666666667</v>
      </c>
      <c r="EF34">
        <v>0</v>
      </c>
      <c r="EG34">
        <v>9.275491999999998</v>
      </c>
      <c r="EH34">
        <v>-0.4847778666666666</v>
      </c>
      <c r="EI34">
        <v>434.4093333333333</v>
      </c>
      <c r="EJ34">
        <v>433.5117666666666</v>
      </c>
      <c r="EK34">
        <v>3.117945333333334</v>
      </c>
      <c r="EL34">
        <v>420.0108</v>
      </c>
      <c r="EM34">
        <v>31.14324</v>
      </c>
      <c r="EN34">
        <v>3.109084666666666</v>
      </c>
      <c r="EO34">
        <v>2.826141666666667</v>
      </c>
      <c r="EP34">
        <v>24.62394333333333</v>
      </c>
      <c r="EQ34">
        <v>23.03756666666667</v>
      </c>
      <c r="ER34">
        <v>1500.008666666667</v>
      </c>
      <c r="ES34">
        <v>0.9729946999999998</v>
      </c>
      <c r="ET34">
        <v>0.02700529999999999</v>
      </c>
      <c r="EU34">
        <v>0</v>
      </c>
      <c r="EV34">
        <v>187.5465333333333</v>
      </c>
      <c r="EW34">
        <v>4.999599999999998</v>
      </c>
      <c r="EX34">
        <v>2973.101999999999</v>
      </c>
      <c r="EY34">
        <v>14076.45666666666</v>
      </c>
      <c r="EZ34">
        <v>44.07893333333333</v>
      </c>
      <c r="FA34">
        <v>44.5</v>
      </c>
      <c r="FB34">
        <v>44.14959999999998</v>
      </c>
      <c r="FC34">
        <v>44.36233333333332</v>
      </c>
      <c r="FD34">
        <v>47.14973333333332</v>
      </c>
      <c r="FE34">
        <v>1454.635666666666</v>
      </c>
      <c r="FF34">
        <v>40.37300000000003</v>
      </c>
      <c r="FG34">
        <v>0</v>
      </c>
      <c r="FH34">
        <v>979.4000000953674</v>
      </c>
      <c r="FI34">
        <v>0</v>
      </c>
      <c r="FJ34">
        <v>187.522</v>
      </c>
      <c r="FK34">
        <v>-0.1295726601413717</v>
      </c>
      <c r="FL34">
        <v>-11.48376069126407</v>
      </c>
      <c r="FM34">
        <v>2973.065384615385</v>
      </c>
      <c r="FN34">
        <v>15</v>
      </c>
      <c r="FO34">
        <v>0</v>
      </c>
      <c r="FP34" t="s">
        <v>440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-0.467561325</v>
      </c>
      <c r="GC34">
        <v>-0.1124828330206375</v>
      </c>
      <c r="GD34">
        <v>0.05409894396722892</v>
      </c>
      <c r="GE34">
        <v>1</v>
      </c>
      <c r="GF34">
        <v>187.5783529411765</v>
      </c>
      <c r="GG34">
        <v>-0.8074560789168228</v>
      </c>
      <c r="GH34">
        <v>0.2199150748320997</v>
      </c>
      <c r="GI34">
        <v>1</v>
      </c>
      <c r="GJ34">
        <v>3.115522</v>
      </c>
      <c r="GK34">
        <v>0.03825320825515176</v>
      </c>
      <c r="GL34">
        <v>0.004739991139232216</v>
      </c>
      <c r="GM34">
        <v>1</v>
      </c>
      <c r="GN34">
        <v>3</v>
      </c>
      <c r="GO34">
        <v>3</v>
      </c>
      <c r="GP34" t="s">
        <v>441</v>
      </c>
      <c r="GQ34">
        <v>3.10494</v>
      </c>
      <c r="GR34">
        <v>2.75825</v>
      </c>
      <c r="GS34">
        <v>0.0875066</v>
      </c>
      <c r="GT34">
        <v>0.0878342</v>
      </c>
      <c r="GU34">
        <v>0.137623</v>
      </c>
      <c r="GV34">
        <v>0.130094</v>
      </c>
      <c r="GW34">
        <v>23640.3</v>
      </c>
      <c r="GX34">
        <v>21984.3</v>
      </c>
      <c r="GY34">
        <v>26475.9</v>
      </c>
      <c r="GZ34">
        <v>24337.5</v>
      </c>
      <c r="HA34">
        <v>36594.4</v>
      </c>
      <c r="HB34">
        <v>31330.4</v>
      </c>
      <c r="HC34">
        <v>46309.4</v>
      </c>
      <c r="HD34">
        <v>38544.4</v>
      </c>
      <c r="HE34">
        <v>1.8601</v>
      </c>
      <c r="HF34">
        <v>1.84705</v>
      </c>
      <c r="HG34">
        <v>0.313804</v>
      </c>
      <c r="HH34">
        <v>0</v>
      </c>
      <c r="HI34">
        <v>42.6489</v>
      </c>
      <c r="HJ34">
        <v>999.9</v>
      </c>
      <c r="HK34">
        <v>62.1</v>
      </c>
      <c r="HL34">
        <v>30.9</v>
      </c>
      <c r="HM34">
        <v>30.6981</v>
      </c>
      <c r="HN34">
        <v>60.2616</v>
      </c>
      <c r="HO34">
        <v>22.1434</v>
      </c>
      <c r="HP34">
        <v>1</v>
      </c>
      <c r="HQ34">
        <v>0.374342</v>
      </c>
      <c r="HR34">
        <v>-6.66667</v>
      </c>
      <c r="HS34">
        <v>20.1671</v>
      </c>
      <c r="HT34">
        <v>5.22028</v>
      </c>
      <c r="HU34">
        <v>11.986</v>
      </c>
      <c r="HV34">
        <v>4.9651</v>
      </c>
      <c r="HW34">
        <v>3.27503</v>
      </c>
      <c r="HX34">
        <v>9999</v>
      </c>
      <c r="HY34">
        <v>9999</v>
      </c>
      <c r="HZ34">
        <v>9999</v>
      </c>
      <c r="IA34">
        <v>539.4</v>
      </c>
      <c r="IB34">
        <v>1.86401</v>
      </c>
      <c r="IC34">
        <v>1.86008</v>
      </c>
      <c r="ID34">
        <v>1.85837</v>
      </c>
      <c r="IE34">
        <v>1.85975</v>
      </c>
      <c r="IF34">
        <v>1.85989</v>
      </c>
      <c r="IG34">
        <v>1.85837</v>
      </c>
      <c r="IH34">
        <v>1.85745</v>
      </c>
      <c r="II34">
        <v>1.85242</v>
      </c>
      <c r="IJ34">
        <v>0</v>
      </c>
      <c r="IK34">
        <v>0</v>
      </c>
      <c r="IL34">
        <v>0</v>
      </c>
      <c r="IM34">
        <v>0</v>
      </c>
      <c r="IN34" t="s">
        <v>442</v>
      </c>
      <c r="IO34" t="s">
        <v>443</v>
      </c>
      <c r="IP34" t="s">
        <v>444</v>
      </c>
      <c r="IQ34" t="s">
        <v>444</v>
      </c>
      <c r="IR34" t="s">
        <v>444</v>
      </c>
      <c r="IS34" t="s">
        <v>444</v>
      </c>
      <c r="IT34">
        <v>0</v>
      </c>
      <c r="IU34">
        <v>100</v>
      </c>
      <c r="IV34">
        <v>100</v>
      </c>
      <c r="IW34">
        <v>1.272</v>
      </c>
      <c r="IX34">
        <v>0.2972</v>
      </c>
      <c r="IY34">
        <v>0.3971615310492796</v>
      </c>
      <c r="IZ34">
        <v>0.002194383670526158</v>
      </c>
      <c r="JA34">
        <v>-2.614430836048478E-07</v>
      </c>
      <c r="JB34">
        <v>2.831566818974657E-11</v>
      </c>
      <c r="JC34">
        <v>0.2971757232965693</v>
      </c>
      <c r="JD34">
        <v>0</v>
      </c>
      <c r="JE34">
        <v>0</v>
      </c>
      <c r="JF34">
        <v>0</v>
      </c>
      <c r="JG34">
        <v>6</v>
      </c>
      <c r="JH34">
        <v>2002</v>
      </c>
      <c r="JI34">
        <v>0</v>
      </c>
      <c r="JJ34">
        <v>28</v>
      </c>
      <c r="JK34">
        <v>28375068.2</v>
      </c>
      <c r="JL34">
        <v>28375068.2</v>
      </c>
      <c r="JM34">
        <v>1.13892</v>
      </c>
      <c r="JN34">
        <v>2.62695</v>
      </c>
      <c r="JO34">
        <v>1.49658</v>
      </c>
      <c r="JP34">
        <v>2.33887</v>
      </c>
      <c r="JQ34">
        <v>1.54907</v>
      </c>
      <c r="JR34">
        <v>2.47192</v>
      </c>
      <c r="JS34">
        <v>36.34</v>
      </c>
      <c r="JT34">
        <v>24.0262</v>
      </c>
      <c r="JU34">
        <v>18</v>
      </c>
      <c r="JV34">
        <v>495.087</v>
      </c>
      <c r="JW34">
        <v>501.128</v>
      </c>
      <c r="JX34">
        <v>54.4855</v>
      </c>
      <c r="JY34">
        <v>31.9305</v>
      </c>
      <c r="JZ34">
        <v>30.0008</v>
      </c>
      <c r="KA34">
        <v>31.5454</v>
      </c>
      <c r="KB34">
        <v>31.3814</v>
      </c>
      <c r="KC34">
        <v>22.8936</v>
      </c>
      <c r="KD34">
        <v>0</v>
      </c>
      <c r="KE34">
        <v>100</v>
      </c>
      <c r="KF34">
        <v>326.229</v>
      </c>
      <c r="KG34">
        <v>420</v>
      </c>
      <c r="KH34">
        <v>39.6815</v>
      </c>
      <c r="KI34">
        <v>101.191</v>
      </c>
      <c r="KJ34">
        <v>92.9174</v>
      </c>
    </row>
    <row r="35" spans="1:296">
      <c r="A35">
        <v>17</v>
      </c>
      <c r="B35">
        <v>1702504169.6</v>
      </c>
      <c r="C35">
        <v>4733.599999904633</v>
      </c>
      <c r="D35" t="s">
        <v>491</v>
      </c>
      <c r="E35" t="s">
        <v>492</v>
      </c>
      <c r="F35">
        <v>5</v>
      </c>
      <c r="G35" t="s">
        <v>436</v>
      </c>
      <c r="H35">
        <v>1702504161.806451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433.4183784687251</v>
      </c>
      <c r="AJ35">
        <v>434.2886848484847</v>
      </c>
      <c r="AK35">
        <v>0.00529763201542124</v>
      </c>
      <c r="AL35">
        <v>66.18274764827042</v>
      </c>
      <c r="AM35">
        <f>(AO35 - AN35 + DX35*1E3/(8.314*(DZ35+273.15)) * AQ35/DW35 * AP35) * DW35/(100*DK35) * 1000/(1000 - AO35)</f>
        <v>0</v>
      </c>
      <c r="AN35">
        <v>30.7171060863542</v>
      </c>
      <c r="AO35">
        <v>33.98154969696969</v>
      </c>
      <c r="AP35">
        <v>-0.002506660264020471</v>
      </c>
      <c r="AQ35">
        <v>108.8934590980824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437</v>
      </c>
      <c r="AX35">
        <v>0</v>
      </c>
      <c r="AY35">
        <v>0.7</v>
      </c>
      <c r="AZ35">
        <v>0.7</v>
      </c>
      <c r="BA35">
        <f>1-AY35/AZ35</f>
        <v>0</v>
      </c>
      <c r="BB35">
        <v>-1</v>
      </c>
      <c r="BC35" t="s">
        <v>493</v>
      </c>
      <c r="BD35">
        <v>8135.17</v>
      </c>
      <c r="BE35">
        <v>186.0919615384616</v>
      </c>
      <c r="BF35">
        <v>192.86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437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2</v>
      </c>
      <c r="DL35">
        <v>0.5</v>
      </c>
      <c r="DM35" t="s">
        <v>439</v>
      </c>
      <c r="DN35">
        <v>2</v>
      </c>
      <c r="DO35" t="b">
        <v>1</v>
      </c>
      <c r="DP35">
        <v>1702504161.806451</v>
      </c>
      <c r="DQ35">
        <v>419.4998387096774</v>
      </c>
      <c r="DR35">
        <v>420.0077096774193</v>
      </c>
      <c r="DS35">
        <v>34.01306451612903</v>
      </c>
      <c r="DT35">
        <v>30.74705806451613</v>
      </c>
      <c r="DU35">
        <v>418.2285806451613</v>
      </c>
      <c r="DV35">
        <v>33.71588709677419</v>
      </c>
      <c r="DW35">
        <v>499.991129032258</v>
      </c>
      <c r="DX35">
        <v>90.75090645161293</v>
      </c>
      <c r="DY35">
        <v>0.09995209032258065</v>
      </c>
      <c r="DZ35">
        <v>49.65182258064516</v>
      </c>
      <c r="EA35">
        <v>47.71305806451614</v>
      </c>
      <c r="EB35">
        <v>999.9000000000003</v>
      </c>
      <c r="EC35">
        <v>0</v>
      </c>
      <c r="ED35">
        <v>0</v>
      </c>
      <c r="EE35">
        <v>10002.43677419355</v>
      </c>
      <c r="EF35">
        <v>0</v>
      </c>
      <c r="EG35">
        <v>9.294834516129031</v>
      </c>
      <c r="EH35">
        <v>-0.5079473870967741</v>
      </c>
      <c r="EI35">
        <v>434.2706129032258</v>
      </c>
      <c r="EJ35">
        <v>433.3313870967742</v>
      </c>
      <c r="EK35">
        <v>3.26600870967742</v>
      </c>
      <c r="EL35">
        <v>420.0077096774193</v>
      </c>
      <c r="EM35">
        <v>30.74705806451613</v>
      </c>
      <c r="EN35">
        <v>3.086716451612904</v>
      </c>
      <c r="EO35">
        <v>2.790323225806451</v>
      </c>
      <c r="EP35">
        <v>24.50322580645161</v>
      </c>
      <c r="EQ35">
        <v>22.82694193548387</v>
      </c>
      <c r="ER35">
        <v>1499.98935483871</v>
      </c>
      <c r="ES35">
        <v>0.972994258064516</v>
      </c>
      <c r="ET35">
        <v>0.02700576774193548</v>
      </c>
      <c r="EU35">
        <v>0</v>
      </c>
      <c r="EV35">
        <v>186.1152580645161</v>
      </c>
      <c r="EW35">
        <v>4.999599999999997</v>
      </c>
      <c r="EX35">
        <v>2956.486451612903</v>
      </c>
      <c r="EY35">
        <v>14076.28387096774</v>
      </c>
      <c r="EZ35">
        <v>44.34851612903225</v>
      </c>
      <c r="FA35">
        <v>44.68299999999997</v>
      </c>
      <c r="FB35">
        <v>44.3122258064516</v>
      </c>
      <c r="FC35">
        <v>44.57838709677418</v>
      </c>
      <c r="FD35">
        <v>47.60248387096773</v>
      </c>
      <c r="FE35">
        <v>1454.614193548387</v>
      </c>
      <c r="FF35">
        <v>40.37516129032261</v>
      </c>
      <c r="FG35">
        <v>0</v>
      </c>
      <c r="FH35">
        <v>76.59999990463257</v>
      </c>
      <c r="FI35">
        <v>0</v>
      </c>
      <c r="FJ35">
        <v>186.0919615384616</v>
      </c>
      <c r="FK35">
        <v>-0.6545299281862762</v>
      </c>
      <c r="FL35">
        <v>-13.02632478921229</v>
      </c>
      <c r="FM35">
        <v>2956.419999999999</v>
      </c>
      <c r="FN35">
        <v>15</v>
      </c>
      <c r="FO35">
        <v>0</v>
      </c>
      <c r="FP35" t="s">
        <v>440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-0.5096592195121949</v>
      </c>
      <c r="GC35">
        <v>-0.1254382495652304</v>
      </c>
      <c r="GD35">
        <v>0.06332664249880399</v>
      </c>
      <c r="GE35">
        <v>1</v>
      </c>
      <c r="GF35">
        <v>186.2025</v>
      </c>
      <c r="GG35">
        <v>-1.308983962785595</v>
      </c>
      <c r="GH35">
        <v>0.2378863112052122</v>
      </c>
      <c r="GI35">
        <v>0</v>
      </c>
      <c r="GJ35">
        <v>3.262168048780488</v>
      </c>
      <c r="GK35">
        <v>0.06149392187919608</v>
      </c>
      <c r="GL35">
        <v>0.006551231952478989</v>
      </c>
      <c r="GM35">
        <v>1</v>
      </c>
      <c r="GN35">
        <v>2</v>
      </c>
      <c r="GO35">
        <v>3</v>
      </c>
      <c r="GP35" t="s">
        <v>463</v>
      </c>
      <c r="GQ35">
        <v>3.10473</v>
      </c>
      <c r="GR35">
        <v>2.75784</v>
      </c>
      <c r="GS35">
        <v>0.0874804</v>
      </c>
      <c r="GT35">
        <v>0.0878169</v>
      </c>
      <c r="GU35">
        <v>0.136915</v>
      </c>
      <c r="GV35">
        <v>0.128948</v>
      </c>
      <c r="GW35">
        <v>23635</v>
      </c>
      <c r="GX35">
        <v>21982</v>
      </c>
      <c r="GY35">
        <v>26469.7</v>
      </c>
      <c r="GZ35">
        <v>24335</v>
      </c>
      <c r="HA35">
        <v>36617.3</v>
      </c>
      <c r="HB35">
        <v>31370.4</v>
      </c>
      <c r="HC35">
        <v>46298.9</v>
      </c>
      <c r="HD35">
        <v>38542.1</v>
      </c>
      <c r="HE35">
        <v>1.85812</v>
      </c>
      <c r="HF35">
        <v>1.844</v>
      </c>
      <c r="HG35">
        <v>0.307381</v>
      </c>
      <c r="HH35">
        <v>0</v>
      </c>
      <c r="HI35">
        <v>42.8364</v>
      </c>
      <c r="HJ35">
        <v>999.9</v>
      </c>
      <c r="HK35">
        <v>62</v>
      </c>
      <c r="HL35">
        <v>31</v>
      </c>
      <c r="HM35">
        <v>30.8196</v>
      </c>
      <c r="HN35">
        <v>60.3424</v>
      </c>
      <c r="HO35">
        <v>21.883</v>
      </c>
      <c r="HP35">
        <v>1</v>
      </c>
      <c r="HQ35">
        <v>0.385734</v>
      </c>
      <c r="HR35">
        <v>-6.66667</v>
      </c>
      <c r="HS35">
        <v>20.1674</v>
      </c>
      <c r="HT35">
        <v>5.21729</v>
      </c>
      <c r="HU35">
        <v>11.9857</v>
      </c>
      <c r="HV35">
        <v>4.96415</v>
      </c>
      <c r="HW35">
        <v>3.2748</v>
      </c>
      <c r="HX35">
        <v>9999</v>
      </c>
      <c r="HY35">
        <v>9999</v>
      </c>
      <c r="HZ35">
        <v>9999</v>
      </c>
      <c r="IA35">
        <v>539.4</v>
      </c>
      <c r="IB35">
        <v>1.86401</v>
      </c>
      <c r="IC35">
        <v>1.8601</v>
      </c>
      <c r="ID35">
        <v>1.85838</v>
      </c>
      <c r="IE35">
        <v>1.85976</v>
      </c>
      <c r="IF35">
        <v>1.85989</v>
      </c>
      <c r="IG35">
        <v>1.85837</v>
      </c>
      <c r="IH35">
        <v>1.85745</v>
      </c>
      <c r="II35">
        <v>1.85242</v>
      </c>
      <c r="IJ35">
        <v>0</v>
      </c>
      <c r="IK35">
        <v>0</v>
      </c>
      <c r="IL35">
        <v>0</v>
      </c>
      <c r="IM35">
        <v>0</v>
      </c>
      <c r="IN35" t="s">
        <v>442</v>
      </c>
      <c r="IO35" t="s">
        <v>443</v>
      </c>
      <c r="IP35" t="s">
        <v>444</v>
      </c>
      <c r="IQ35" t="s">
        <v>444</v>
      </c>
      <c r="IR35" t="s">
        <v>444</v>
      </c>
      <c r="IS35" t="s">
        <v>444</v>
      </c>
      <c r="IT35">
        <v>0</v>
      </c>
      <c r="IU35">
        <v>100</v>
      </c>
      <c r="IV35">
        <v>100</v>
      </c>
      <c r="IW35">
        <v>1.271</v>
      </c>
      <c r="IX35">
        <v>0.2972</v>
      </c>
      <c r="IY35">
        <v>0.3971615310492796</v>
      </c>
      <c r="IZ35">
        <v>0.002194383670526158</v>
      </c>
      <c r="JA35">
        <v>-2.614430836048478E-07</v>
      </c>
      <c r="JB35">
        <v>2.831566818974657E-11</v>
      </c>
      <c r="JC35">
        <v>0.2971757232965693</v>
      </c>
      <c r="JD35">
        <v>0</v>
      </c>
      <c r="JE35">
        <v>0</v>
      </c>
      <c r="JF35">
        <v>0</v>
      </c>
      <c r="JG35">
        <v>6</v>
      </c>
      <c r="JH35">
        <v>2002</v>
      </c>
      <c r="JI35">
        <v>0</v>
      </c>
      <c r="JJ35">
        <v>28</v>
      </c>
      <c r="JK35">
        <v>28375069.5</v>
      </c>
      <c r="JL35">
        <v>28375069.5</v>
      </c>
      <c r="JM35">
        <v>1.1377</v>
      </c>
      <c r="JN35">
        <v>2.62695</v>
      </c>
      <c r="JO35">
        <v>1.49658</v>
      </c>
      <c r="JP35">
        <v>2.34009</v>
      </c>
      <c r="JQ35">
        <v>1.54907</v>
      </c>
      <c r="JR35">
        <v>2.4707</v>
      </c>
      <c r="JS35">
        <v>36.4343</v>
      </c>
      <c r="JT35">
        <v>24.035</v>
      </c>
      <c r="JU35">
        <v>18</v>
      </c>
      <c r="JV35">
        <v>495.076</v>
      </c>
      <c r="JW35">
        <v>500.389</v>
      </c>
      <c r="JX35">
        <v>54.6149</v>
      </c>
      <c r="JY35">
        <v>32.0738</v>
      </c>
      <c r="JZ35">
        <v>30.0008</v>
      </c>
      <c r="KA35">
        <v>31.7051</v>
      </c>
      <c r="KB35">
        <v>31.5448</v>
      </c>
      <c r="KC35">
        <v>22.8823</v>
      </c>
      <c r="KD35">
        <v>0</v>
      </c>
      <c r="KE35">
        <v>100</v>
      </c>
      <c r="KF35">
        <v>57.1034</v>
      </c>
      <c r="KG35">
        <v>420</v>
      </c>
      <c r="KH35">
        <v>39.6815</v>
      </c>
      <c r="KI35">
        <v>101.168</v>
      </c>
      <c r="KJ35">
        <v>92.9105</v>
      </c>
    </row>
    <row r="36" spans="1:296">
      <c r="A36">
        <v>18</v>
      </c>
      <c r="B36">
        <v>1702504242.6</v>
      </c>
      <c r="C36">
        <v>4806.599999904633</v>
      </c>
      <c r="D36" t="s">
        <v>494</v>
      </c>
      <c r="E36" t="s">
        <v>495</v>
      </c>
      <c r="F36">
        <v>5</v>
      </c>
      <c r="G36" t="s">
        <v>436</v>
      </c>
      <c r="H36">
        <v>1702504234.599999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432.8952538780848</v>
      </c>
      <c r="AJ36">
        <v>433.8205878787879</v>
      </c>
      <c r="AK36">
        <v>-0.002291190583591599</v>
      </c>
      <c r="AL36">
        <v>66.18274764827042</v>
      </c>
      <c r="AM36">
        <f>(AO36 - AN36 + DX36*1E3/(8.314*(DZ36+273.15)) * AQ36/DW36 * AP36) * DW36/(100*DK36) * 1000/(1000 - AO36)</f>
        <v>0</v>
      </c>
      <c r="AN36">
        <v>29.67783458691497</v>
      </c>
      <c r="AO36">
        <v>33.15596424242424</v>
      </c>
      <c r="AP36">
        <v>-0.008943988969150265</v>
      </c>
      <c r="AQ36">
        <v>108.8934590980824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437</v>
      </c>
      <c r="AX36">
        <v>0</v>
      </c>
      <c r="AY36">
        <v>0.7</v>
      </c>
      <c r="AZ36">
        <v>0.7</v>
      </c>
      <c r="BA36">
        <f>1-AY36/AZ36</f>
        <v>0</v>
      </c>
      <c r="BB36">
        <v>-1</v>
      </c>
      <c r="BC36" t="s">
        <v>496</v>
      </c>
      <c r="BD36">
        <v>8134.39</v>
      </c>
      <c r="BE36">
        <v>184.7902</v>
      </c>
      <c r="BF36">
        <v>190.52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437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2</v>
      </c>
      <c r="DL36">
        <v>0.5</v>
      </c>
      <c r="DM36" t="s">
        <v>439</v>
      </c>
      <c r="DN36">
        <v>2</v>
      </c>
      <c r="DO36" t="b">
        <v>1</v>
      </c>
      <c r="DP36">
        <v>1702504234.599999</v>
      </c>
      <c r="DQ36">
        <v>419.501193548387</v>
      </c>
      <c r="DR36">
        <v>420.0363548387097</v>
      </c>
      <c r="DS36">
        <v>33.23505161290322</v>
      </c>
      <c r="DT36">
        <v>29.72292258064516</v>
      </c>
      <c r="DU36">
        <v>418.2299354838709</v>
      </c>
      <c r="DV36">
        <v>32.93786451612904</v>
      </c>
      <c r="DW36">
        <v>500.0193870967742</v>
      </c>
      <c r="DX36">
        <v>90.75114516129032</v>
      </c>
      <c r="DY36">
        <v>0.09998900645161289</v>
      </c>
      <c r="DZ36">
        <v>49.81195806451613</v>
      </c>
      <c r="EA36">
        <v>47.80011612903225</v>
      </c>
      <c r="EB36">
        <v>999.9000000000003</v>
      </c>
      <c r="EC36">
        <v>0</v>
      </c>
      <c r="ED36">
        <v>0</v>
      </c>
      <c r="EE36">
        <v>10000.70677419355</v>
      </c>
      <c r="EF36">
        <v>0</v>
      </c>
      <c r="EG36">
        <v>9.292436774193551</v>
      </c>
      <c r="EH36">
        <v>-0.5351365483870968</v>
      </c>
      <c r="EI36">
        <v>433.9226451612903</v>
      </c>
      <c r="EJ36">
        <v>432.9035483870968</v>
      </c>
      <c r="EK36">
        <v>3.512114516129033</v>
      </c>
      <c r="EL36">
        <v>420.0363548387097</v>
      </c>
      <c r="EM36">
        <v>29.72292258064516</v>
      </c>
      <c r="EN36">
        <v>3.016118387096774</v>
      </c>
      <c r="EO36">
        <v>2.69739064516129</v>
      </c>
      <c r="EP36">
        <v>24.11714516129032</v>
      </c>
      <c r="EQ36">
        <v>22.26922903225807</v>
      </c>
      <c r="ER36">
        <v>1499.982903225806</v>
      </c>
      <c r="ES36">
        <v>0.9729925483870967</v>
      </c>
      <c r="ET36">
        <v>0.02700756129032257</v>
      </c>
      <c r="EU36">
        <v>0</v>
      </c>
      <c r="EV36">
        <v>184.7932903225806</v>
      </c>
      <c r="EW36">
        <v>4.999599999999997</v>
      </c>
      <c r="EX36">
        <v>2939.417741935484</v>
      </c>
      <c r="EY36">
        <v>14076.21935483871</v>
      </c>
      <c r="EZ36">
        <v>44.5522258064516</v>
      </c>
      <c r="FA36">
        <v>44.83232258064514</v>
      </c>
      <c r="FB36">
        <v>45.09464516129032</v>
      </c>
      <c r="FC36">
        <v>44.74754838709674</v>
      </c>
      <c r="FD36">
        <v>47.70945161290322</v>
      </c>
      <c r="FE36">
        <v>1454.606129032259</v>
      </c>
      <c r="FF36">
        <v>40.38000000000002</v>
      </c>
      <c r="FG36">
        <v>0</v>
      </c>
      <c r="FH36">
        <v>72.40000009536743</v>
      </c>
      <c r="FI36">
        <v>0</v>
      </c>
      <c r="FJ36">
        <v>184.7902</v>
      </c>
      <c r="FK36">
        <v>-1.238076919446507</v>
      </c>
      <c r="FL36">
        <v>-13.99230767271852</v>
      </c>
      <c r="FM36">
        <v>2939.2516</v>
      </c>
      <c r="FN36">
        <v>15</v>
      </c>
      <c r="FO36">
        <v>0</v>
      </c>
      <c r="FP36" t="s">
        <v>440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-0.5320190250000001</v>
      </c>
      <c r="GC36">
        <v>-0.2499725290806732</v>
      </c>
      <c r="GD36">
        <v>0.04311462879724671</v>
      </c>
      <c r="GE36">
        <v>1</v>
      </c>
      <c r="GF36">
        <v>184.8735588235294</v>
      </c>
      <c r="GG36">
        <v>-1.18935065279357</v>
      </c>
      <c r="GH36">
        <v>0.2210447374437058</v>
      </c>
      <c r="GI36">
        <v>0</v>
      </c>
      <c r="GJ36">
        <v>3.5187655</v>
      </c>
      <c r="GK36">
        <v>-0.1440038273921302</v>
      </c>
      <c r="GL36">
        <v>0.0148439583585377</v>
      </c>
      <c r="GM36">
        <v>0</v>
      </c>
      <c r="GN36">
        <v>1</v>
      </c>
      <c r="GO36">
        <v>3</v>
      </c>
      <c r="GP36" t="s">
        <v>497</v>
      </c>
      <c r="GQ36">
        <v>3.10472</v>
      </c>
      <c r="GR36">
        <v>2.75812</v>
      </c>
      <c r="GS36">
        <v>0.0874303</v>
      </c>
      <c r="GT36">
        <v>0.08777020000000001</v>
      </c>
      <c r="GU36">
        <v>0.134587</v>
      </c>
      <c r="GV36">
        <v>0.125942</v>
      </c>
      <c r="GW36">
        <v>23631.9</v>
      </c>
      <c r="GX36">
        <v>21981.4</v>
      </c>
      <c r="GY36">
        <v>26465.2</v>
      </c>
      <c r="GZ36">
        <v>24333.7</v>
      </c>
      <c r="HA36">
        <v>36711.3</v>
      </c>
      <c r="HB36">
        <v>31479.3</v>
      </c>
      <c r="HC36">
        <v>46291.3</v>
      </c>
      <c r="HD36">
        <v>38542.2</v>
      </c>
      <c r="HE36">
        <v>1.85735</v>
      </c>
      <c r="HF36">
        <v>1.84002</v>
      </c>
      <c r="HG36">
        <v>0.303119</v>
      </c>
      <c r="HH36">
        <v>0</v>
      </c>
      <c r="HI36">
        <v>42.9803</v>
      </c>
      <c r="HJ36">
        <v>999.9</v>
      </c>
      <c r="HK36">
        <v>61.9</v>
      </c>
      <c r="HL36">
        <v>31.1</v>
      </c>
      <c r="HM36">
        <v>30.9476</v>
      </c>
      <c r="HN36">
        <v>59.9124</v>
      </c>
      <c r="HO36">
        <v>21.9191</v>
      </c>
      <c r="HP36">
        <v>1</v>
      </c>
      <c r="HQ36">
        <v>0.394756</v>
      </c>
      <c r="HR36">
        <v>-6.66667</v>
      </c>
      <c r="HS36">
        <v>20.1678</v>
      </c>
      <c r="HT36">
        <v>5.22208</v>
      </c>
      <c r="HU36">
        <v>11.9858</v>
      </c>
      <c r="HV36">
        <v>4.9656</v>
      </c>
      <c r="HW36">
        <v>3.27543</v>
      </c>
      <c r="HX36">
        <v>9999</v>
      </c>
      <c r="HY36">
        <v>9999</v>
      </c>
      <c r="HZ36">
        <v>9999</v>
      </c>
      <c r="IA36">
        <v>539.5</v>
      </c>
      <c r="IB36">
        <v>1.86401</v>
      </c>
      <c r="IC36">
        <v>1.86011</v>
      </c>
      <c r="ID36">
        <v>1.85839</v>
      </c>
      <c r="IE36">
        <v>1.85975</v>
      </c>
      <c r="IF36">
        <v>1.85989</v>
      </c>
      <c r="IG36">
        <v>1.85837</v>
      </c>
      <c r="IH36">
        <v>1.85745</v>
      </c>
      <c r="II36">
        <v>1.85242</v>
      </c>
      <c r="IJ36">
        <v>0</v>
      </c>
      <c r="IK36">
        <v>0</v>
      </c>
      <c r="IL36">
        <v>0</v>
      </c>
      <c r="IM36">
        <v>0</v>
      </c>
      <c r="IN36" t="s">
        <v>442</v>
      </c>
      <c r="IO36" t="s">
        <v>443</v>
      </c>
      <c r="IP36" t="s">
        <v>444</v>
      </c>
      <c r="IQ36" t="s">
        <v>444</v>
      </c>
      <c r="IR36" t="s">
        <v>444</v>
      </c>
      <c r="IS36" t="s">
        <v>444</v>
      </c>
      <c r="IT36">
        <v>0</v>
      </c>
      <c r="IU36">
        <v>100</v>
      </c>
      <c r="IV36">
        <v>100</v>
      </c>
      <c r="IW36">
        <v>1.272</v>
      </c>
      <c r="IX36">
        <v>0.2971</v>
      </c>
      <c r="IY36">
        <v>0.3971615310492796</v>
      </c>
      <c r="IZ36">
        <v>0.002194383670526158</v>
      </c>
      <c r="JA36">
        <v>-2.614430836048478E-07</v>
      </c>
      <c r="JB36">
        <v>2.831566818974657E-11</v>
      </c>
      <c r="JC36">
        <v>0.2971757232965693</v>
      </c>
      <c r="JD36">
        <v>0</v>
      </c>
      <c r="JE36">
        <v>0</v>
      </c>
      <c r="JF36">
        <v>0</v>
      </c>
      <c r="JG36">
        <v>6</v>
      </c>
      <c r="JH36">
        <v>2002</v>
      </c>
      <c r="JI36">
        <v>0</v>
      </c>
      <c r="JJ36">
        <v>28</v>
      </c>
      <c r="JK36">
        <v>28375070.7</v>
      </c>
      <c r="JL36">
        <v>28375070.7</v>
      </c>
      <c r="JM36">
        <v>1.1377</v>
      </c>
      <c r="JN36">
        <v>2.61841</v>
      </c>
      <c r="JO36">
        <v>1.49658</v>
      </c>
      <c r="JP36">
        <v>2.33887</v>
      </c>
      <c r="JQ36">
        <v>1.54907</v>
      </c>
      <c r="JR36">
        <v>2.46826</v>
      </c>
      <c r="JS36">
        <v>36.5051</v>
      </c>
      <c r="JT36">
        <v>24.0262</v>
      </c>
      <c r="JU36">
        <v>18</v>
      </c>
      <c r="JV36">
        <v>495.588</v>
      </c>
      <c r="JW36">
        <v>498.811</v>
      </c>
      <c r="JX36">
        <v>54.734</v>
      </c>
      <c r="JY36">
        <v>32.1915</v>
      </c>
      <c r="JZ36">
        <v>30.0008</v>
      </c>
      <c r="KA36">
        <v>31.8378</v>
      </c>
      <c r="KB36">
        <v>31.6822</v>
      </c>
      <c r="KC36">
        <v>22.8665</v>
      </c>
      <c r="KD36">
        <v>0</v>
      </c>
      <c r="KE36">
        <v>100</v>
      </c>
      <c r="KF36">
        <v>56.445</v>
      </c>
      <c r="KG36">
        <v>420</v>
      </c>
      <c r="KH36">
        <v>39.6815</v>
      </c>
      <c r="KI36">
        <v>101.151</v>
      </c>
      <c r="KJ36">
        <v>92.90860000000001</v>
      </c>
    </row>
    <row r="37" spans="1:296">
      <c r="A37">
        <v>19</v>
      </c>
      <c r="B37">
        <v>1702505783.1</v>
      </c>
      <c r="C37">
        <v>6347.099999904633</v>
      </c>
      <c r="D37" t="s">
        <v>498</v>
      </c>
      <c r="E37" t="s">
        <v>499</v>
      </c>
      <c r="F37">
        <v>5</v>
      </c>
      <c r="G37" t="s">
        <v>500</v>
      </c>
      <c r="H37">
        <v>1702505775.349999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424.6738848834773</v>
      </c>
      <c r="AJ37">
        <v>422.5094424242423</v>
      </c>
      <c r="AK37">
        <v>-0.001099752172894734</v>
      </c>
      <c r="AL37">
        <v>66.17765514871137</v>
      </c>
      <c r="AM37">
        <f>(AO37 - AN37 + DX37*1E3/(8.314*(DZ37+273.15)) * AQ37/DW37 * AP37) * DW37/(100*DK37) * 1000/(1000 - AO37)</f>
        <v>0</v>
      </c>
      <c r="AN37">
        <v>10.75357574037409</v>
      </c>
      <c r="AO37">
        <v>10.90988787878788</v>
      </c>
      <c r="AP37">
        <v>1.327315030472005E-05</v>
      </c>
      <c r="AQ37">
        <v>106.8061510528358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437</v>
      </c>
      <c r="AX37">
        <v>0</v>
      </c>
      <c r="AY37">
        <v>0.7</v>
      </c>
      <c r="AZ37">
        <v>0.7</v>
      </c>
      <c r="BA37">
        <f>1-AY37/AZ37</f>
        <v>0</v>
      </c>
      <c r="BB37">
        <v>-1</v>
      </c>
      <c r="BC37" t="s">
        <v>501</v>
      </c>
      <c r="BD37">
        <v>8176.5</v>
      </c>
      <c r="BE37">
        <v>296.26932</v>
      </c>
      <c r="BF37">
        <v>303.74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437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2</v>
      </c>
      <c r="DL37">
        <v>0.5</v>
      </c>
      <c r="DM37" t="s">
        <v>439</v>
      </c>
      <c r="DN37">
        <v>2</v>
      </c>
      <c r="DO37" t="b">
        <v>1</v>
      </c>
      <c r="DP37">
        <v>1702505775.349999</v>
      </c>
      <c r="DQ37">
        <v>417.9002666666667</v>
      </c>
      <c r="DR37">
        <v>420.0455000000001</v>
      </c>
      <c r="DS37">
        <v>10.90131666666666</v>
      </c>
      <c r="DT37">
        <v>10.75555666666667</v>
      </c>
      <c r="DU37">
        <v>416.6321666666666</v>
      </c>
      <c r="DV37">
        <v>10.89233</v>
      </c>
      <c r="DW37">
        <v>499.9723333333333</v>
      </c>
      <c r="DX37">
        <v>90.77878000000001</v>
      </c>
      <c r="DY37">
        <v>0.09988642</v>
      </c>
      <c r="DZ37">
        <v>17.27208666666667</v>
      </c>
      <c r="EA37">
        <v>17.98175333333333</v>
      </c>
      <c r="EB37">
        <v>999.9000000000002</v>
      </c>
      <c r="EC37">
        <v>0</v>
      </c>
      <c r="ED37">
        <v>0</v>
      </c>
      <c r="EE37">
        <v>10009.419</v>
      </c>
      <c r="EF37">
        <v>0</v>
      </c>
      <c r="EG37">
        <v>9.191806666666668</v>
      </c>
      <c r="EH37">
        <v>-2.145141</v>
      </c>
      <c r="EI37">
        <v>422.5062</v>
      </c>
      <c r="EJ37">
        <v>424.6123666666666</v>
      </c>
      <c r="EK37">
        <v>0.1457725333333333</v>
      </c>
      <c r="EL37">
        <v>420.0455000000001</v>
      </c>
      <c r="EM37">
        <v>10.75555666666667</v>
      </c>
      <c r="EN37">
        <v>0.9896081333333334</v>
      </c>
      <c r="EO37">
        <v>0.9763751666666667</v>
      </c>
      <c r="EP37">
        <v>6.764271</v>
      </c>
      <c r="EQ37">
        <v>6.568526333333334</v>
      </c>
      <c r="ER37">
        <v>1500.001333333333</v>
      </c>
      <c r="ES37">
        <v>0.9730070666666666</v>
      </c>
      <c r="ET37">
        <v>0.02699289333333333</v>
      </c>
      <c r="EU37">
        <v>0</v>
      </c>
      <c r="EV37">
        <v>296.2446</v>
      </c>
      <c r="EW37">
        <v>4.999599999999998</v>
      </c>
      <c r="EX37">
        <v>4450.743</v>
      </c>
      <c r="EY37">
        <v>14076.46333333333</v>
      </c>
      <c r="EZ37">
        <v>36.14563333333333</v>
      </c>
      <c r="FA37">
        <v>38.04346666666666</v>
      </c>
      <c r="FB37">
        <v>36.80799999999999</v>
      </c>
      <c r="FC37">
        <v>37.30393333333333</v>
      </c>
      <c r="FD37">
        <v>36.90809999999999</v>
      </c>
      <c r="FE37">
        <v>1454.651333333333</v>
      </c>
      <c r="FF37">
        <v>40.34999999999999</v>
      </c>
      <c r="FG37">
        <v>0</v>
      </c>
      <c r="FH37">
        <v>1540</v>
      </c>
      <c r="FI37">
        <v>0</v>
      </c>
      <c r="FJ37">
        <v>296.26932</v>
      </c>
      <c r="FK37">
        <v>0.8014615228909648</v>
      </c>
      <c r="FL37">
        <v>-7.092307686359931</v>
      </c>
      <c r="FM37">
        <v>4450.6468</v>
      </c>
      <c r="FN37">
        <v>15</v>
      </c>
      <c r="FO37">
        <v>0</v>
      </c>
      <c r="FP37" t="s">
        <v>440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-2.1368515</v>
      </c>
      <c r="GC37">
        <v>-0.3192135084427787</v>
      </c>
      <c r="GD37">
        <v>0.0492534873156206</v>
      </c>
      <c r="GE37">
        <v>1</v>
      </c>
      <c r="GF37">
        <v>296.2705294117647</v>
      </c>
      <c r="GG37">
        <v>0.07666920896017743</v>
      </c>
      <c r="GH37">
        <v>0.2183219742240019</v>
      </c>
      <c r="GI37">
        <v>1</v>
      </c>
      <c r="GJ37">
        <v>0.1399024</v>
      </c>
      <c r="GK37">
        <v>0.1102126378986865</v>
      </c>
      <c r="GL37">
        <v>0.01092486457536202</v>
      </c>
      <c r="GM37">
        <v>0</v>
      </c>
      <c r="GN37">
        <v>2</v>
      </c>
      <c r="GO37">
        <v>3</v>
      </c>
      <c r="GP37" t="s">
        <v>463</v>
      </c>
      <c r="GQ37">
        <v>3.09986</v>
      </c>
      <c r="GR37">
        <v>2.75814</v>
      </c>
      <c r="GS37">
        <v>0.0876103</v>
      </c>
      <c r="GT37">
        <v>0.08818230000000001</v>
      </c>
      <c r="GU37">
        <v>0.0610987</v>
      </c>
      <c r="GV37">
        <v>0.0610411</v>
      </c>
      <c r="GW37">
        <v>23760.3</v>
      </c>
      <c r="GX37">
        <v>22085.1</v>
      </c>
      <c r="GY37">
        <v>26604.1</v>
      </c>
      <c r="GZ37">
        <v>24447.2</v>
      </c>
      <c r="HA37">
        <v>40047.5</v>
      </c>
      <c r="HB37">
        <v>33981.6</v>
      </c>
      <c r="HC37">
        <v>46532.8</v>
      </c>
      <c r="HD37">
        <v>38724.1</v>
      </c>
      <c r="HE37">
        <v>1.8879</v>
      </c>
      <c r="HF37">
        <v>1.8481</v>
      </c>
      <c r="HG37">
        <v>0.032708</v>
      </c>
      <c r="HH37">
        <v>0</v>
      </c>
      <c r="HI37">
        <v>17.4463</v>
      </c>
      <c r="HJ37">
        <v>999.9</v>
      </c>
      <c r="HK37">
        <v>45.2</v>
      </c>
      <c r="HL37">
        <v>32.3</v>
      </c>
      <c r="HM37">
        <v>24.1817</v>
      </c>
      <c r="HN37">
        <v>62.1128</v>
      </c>
      <c r="HO37">
        <v>24.1426</v>
      </c>
      <c r="HP37">
        <v>1</v>
      </c>
      <c r="HQ37">
        <v>0.117109</v>
      </c>
      <c r="HR37">
        <v>5.13022</v>
      </c>
      <c r="HS37">
        <v>20.2056</v>
      </c>
      <c r="HT37">
        <v>5.21849</v>
      </c>
      <c r="HU37">
        <v>11.98</v>
      </c>
      <c r="HV37">
        <v>4.9656</v>
      </c>
      <c r="HW37">
        <v>3.27548</v>
      </c>
      <c r="HX37">
        <v>9999</v>
      </c>
      <c r="HY37">
        <v>9999</v>
      </c>
      <c r="HZ37">
        <v>9999</v>
      </c>
      <c r="IA37">
        <v>539.9</v>
      </c>
      <c r="IB37">
        <v>1.86401</v>
      </c>
      <c r="IC37">
        <v>1.86011</v>
      </c>
      <c r="ID37">
        <v>1.85839</v>
      </c>
      <c r="IE37">
        <v>1.85975</v>
      </c>
      <c r="IF37">
        <v>1.85989</v>
      </c>
      <c r="IG37">
        <v>1.85837</v>
      </c>
      <c r="IH37">
        <v>1.85744</v>
      </c>
      <c r="II37">
        <v>1.85241</v>
      </c>
      <c r="IJ37">
        <v>0</v>
      </c>
      <c r="IK37">
        <v>0</v>
      </c>
      <c r="IL37">
        <v>0</v>
      </c>
      <c r="IM37">
        <v>0</v>
      </c>
      <c r="IN37" t="s">
        <v>442</v>
      </c>
      <c r="IO37" t="s">
        <v>443</v>
      </c>
      <c r="IP37" t="s">
        <v>444</v>
      </c>
      <c r="IQ37" t="s">
        <v>444</v>
      </c>
      <c r="IR37" t="s">
        <v>444</v>
      </c>
      <c r="IS37" t="s">
        <v>444</v>
      </c>
      <c r="IT37">
        <v>0</v>
      </c>
      <c r="IU37">
        <v>100</v>
      </c>
      <c r="IV37">
        <v>100</v>
      </c>
      <c r="IW37">
        <v>1.268</v>
      </c>
      <c r="IX37">
        <v>0.0091</v>
      </c>
      <c r="IY37">
        <v>0.3971615310492796</v>
      </c>
      <c r="IZ37">
        <v>0.002194383670526158</v>
      </c>
      <c r="JA37">
        <v>-2.614430836048478E-07</v>
      </c>
      <c r="JB37">
        <v>2.831566818974657E-11</v>
      </c>
      <c r="JC37">
        <v>-0.02387284111826243</v>
      </c>
      <c r="JD37">
        <v>-0.004919592197158782</v>
      </c>
      <c r="JE37">
        <v>0.0008186423644796414</v>
      </c>
      <c r="JF37">
        <v>-8.268116151049551E-06</v>
      </c>
      <c r="JG37">
        <v>6</v>
      </c>
      <c r="JH37">
        <v>2002</v>
      </c>
      <c r="JI37">
        <v>0</v>
      </c>
      <c r="JJ37">
        <v>28</v>
      </c>
      <c r="JK37">
        <v>28375096.4</v>
      </c>
      <c r="JL37">
        <v>28375096.4</v>
      </c>
      <c r="JM37">
        <v>1.11694</v>
      </c>
      <c r="JN37">
        <v>2.64526</v>
      </c>
      <c r="JO37">
        <v>1.49658</v>
      </c>
      <c r="JP37">
        <v>2.33765</v>
      </c>
      <c r="JQ37">
        <v>1.54907</v>
      </c>
      <c r="JR37">
        <v>2.34985</v>
      </c>
      <c r="JS37">
        <v>36.5051</v>
      </c>
      <c r="JT37">
        <v>24.035</v>
      </c>
      <c r="JU37">
        <v>18</v>
      </c>
      <c r="JV37">
        <v>493.603</v>
      </c>
      <c r="JW37">
        <v>484.182</v>
      </c>
      <c r="JX37">
        <v>13.2668</v>
      </c>
      <c r="JY37">
        <v>28.5715</v>
      </c>
      <c r="JZ37">
        <v>29.9982</v>
      </c>
      <c r="KA37">
        <v>29.1473</v>
      </c>
      <c r="KB37">
        <v>29.2141</v>
      </c>
      <c r="KC37">
        <v>22.4588</v>
      </c>
      <c r="KD37">
        <v>50.8769</v>
      </c>
      <c r="KE37">
        <v>0</v>
      </c>
      <c r="KF37">
        <v>13.2744</v>
      </c>
      <c r="KG37">
        <v>420</v>
      </c>
      <c r="KH37">
        <v>10.7731</v>
      </c>
      <c r="KI37">
        <v>101.68</v>
      </c>
      <c r="KJ37">
        <v>93.34520000000001</v>
      </c>
    </row>
    <row r="38" spans="1:296">
      <c r="A38">
        <v>20</v>
      </c>
      <c r="B38">
        <v>1702505941.5</v>
      </c>
      <c r="C38">
        <v>6505.5</v>
      </c>
      <c r="D38" t="s">
        <v>502</v>
      </c>
      <c r="E38" t="s">
        <v>503</v>
      </c>
      <c r="F38">
        <v>5</v>
      </c>
      <c r="G38" t="s">
        <v>500</v>
      </c>
      <c r="H38">
        <v>1702505933.5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424.5248535416608</v>
      </c>
      <c r="AJ38">
        <v>422.2610242424244</v>
      </c>
      <c r="AK38">
        <v>-0.002141823313428536</v>
      </c>
      <c r="AL38">
        <v>66.17765514871137</v>
      </c>
      <c r="AM38">
        <f>(AO38 - AN38 + DX38*1E3/(8.314*(DZ38+273.15)) * AQ38/DW38 * AP38) * DW38/(100*DK38) * 1000/(1000 - AO38)</f>
        <v>0</v>
      </c>
      <c r="AN38">
        <v>10.75111135641249</v>
      </c>
      <c r="AO38">
        <v>10.93042181818182</v>
      </c>
      <c r="AP38">
        <v>-1.238804380686747E-05</v>
      </c>
      <c r="AQ38">
        <v>106.8061510528358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437</v>
      </c>
      <c r="AX38">
        <v>0</v>
      </c>
      <c r="AY38">
        <v>0.7</v>
      </c>
      <c r="AZ38">
        <v>0.7</v>
      </c>
      <c r="BA38">
        <f>1-AY38/AZ38</f>
        <v>0</v>
      </c>
      <c r="BB38">
        <v>-1</v>
      </c>
      <c r="BC38" t="s">
        <v>504</v>
      </c>
      <c r="BD38">
        <v>8168.83</v>
      </c>
      <c r="BE38">
        <v>293.89904</v>
      </c>
      <c r="BF38">
        <v>301.71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437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2</v>
      </c>
      <c r="DL38">
        <v>0.5</v>
      </c>
      <c r="DM38" t="s">
        <v>439</v>
      </c>
      <c r="DN38">
        <v>2</v>
      </c>
      <c r="DO38" t="b">
        <v>1</v>
      </c>
      <c r="DP38">
        <v>1702505933.5</v>
      </c>
      <c r="DQ38">
        <v>417.6747096774194</v>
      </c>
      <c r="DR38">
        <v>419.9923225806452</v>
      </c>
      <c r="DS38">
        <v>10.93306774193548</v>
      </c>
      <c r="DT38">
        <v>10.75400967741936</v>
      </c>
      <c r="DU38">
        <v>416.4070967741936</v>
      </c>
      <c r="DV38">
        <v>10.92376129032258</v>
      </c>
      <c r="DW38">
        <v>499.9991612903226</v>
      </c>
      <c r="DX38">
        <v>90.79015161290322</v>
      </c>
      <c r="DY38">
        <v>0.1000248096774194</v>
      </c>
      <c r="DZ38">
        <v>17.34580645161291</v>
      </c>
      <c r="EA38">
        <v>17.99725806451613</v>
      </c>
      <c r="EB38">
        <v>999.9000000000003</v>
      </c>
      <c r="EC38">
        <v>0</v>
      </c>
      <c r="ED38">
        <v>0</v>
      </c>
      <c r="EE38">
        <v>10000.72096774194</v>
      </c>
      <c r="EF38">
        <v>0</v>
      </c>
      <c r="EG38">
        <v>9.247585806451614</v>
      </c>
      <c r="EH38">
        <v>-2.317620322580645</v>
      </c>
      <c r="EI38">
        <v>422.2915806451613</v>
      </c>
      <c r="EJ38">
        <v>424.5579677419356</v>
      </c>
      <c r="EK38">
        <v>0.1790456129032258</v>
      </c>
      <c r="EL38">
        <v>419.9923225806452</v>
      </c>
      <c r="EM38">
        <v>10.75400967741936</v>
      </c>
      <c r="EN38">
        <v>0.9926140322580644</v>
      </c>
      <c r="EO38">
        <v>0.9763586129032259</v>
      </c>
      <c r="EP38">
        <v>6.808414838709679</v>
      </c>
      <c r="EQ38">
        <v>6.568279677419355</v>
      </c>
      <c r="ER38">
        <v>1499.990322580645</v>
      </c>
      <c r="ES38">
        <v>0.9730046129032257</v>
      </c>
      <c r="ET38">
        <v>0.02699516774193548</v>
      </c>
      <c r="EU38">
        <v>0</v>
      </c>
      <c r="EV38">
        <v>293.8942258064516</v>
      </c>
      <c r="EW38">
        <v>4.999599999999997</v>
      </c>
      <c r="EX38">
        <v>4462.761935483872</v>
      </c>
      <c r="EY38">
        <v>14076.32903225806</v>
      </c>
      <c r="EZ38">
        <v>38.65903225806451</v>
      </c>
      <c r="FA38">
        <v>41.09448387096771</v>
      </c>
      <c r="FB38">
        <v>40.16516129032258</v>
      </c>
      <c r="FC38">
        <v>41.17516129032256</v>
      </c>
      <c r="FD38">
        <v>39.90099999999999</v>
      </c>
      <c r="FE38">
        <v>1454.630322580645</v>
      </c>
      <c r="FF38">
        <v>40.35999999999998</v>
      </c>
      <c r="FG38">
        <v>0</v>
      </c>
      <c r="FH38">
        <v>157.6000001430511</v>
      </c>
      <c r="FI38">
        <v>0</v>
      </c>
      <c r="FJ38">
        <v>293.89904</v>
      </c>
      <c r="FK38">
        <v>-0.5789999981721845</v>
      </c>
      <c r="FL38">
        <v>5.565384639526997</v>
      </c>
      <c r="FM38">
        <v>4462.7784</v>
      </c>
      <c r="FN38">
        <v>15</v>
      </c>
      <c r="FO38">
        <v>0</v>
      </c>
      <c r="FP38" t="s">
        <v>440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-2.3283135</v>
      </c>
      <c r="GC38">
        <v>0.2648312195121973</v>
      </c>
      <c r="GD38">
        <v>0.04547663776874892</v>
      </c>
      <c r="GE38">
        <v>1</v>
      </c>
      <c r="GF38">
        <v>293.9251764705882</v>
      </c>
      <c r="GG38">
        <v>-0.7012681441223464</v>
      </c>
      <c r="GH38">
        <v>0.2095000309684418</v>
      </c>
      <c r="GI38">
        <v>1</v>
      </c>
      <c r="GJ38">
        <v>0.1793443</v>
      </c>
      <c r="GK38">
        <v>-0.002496292682927063</v>
      </c>
      <c r="GL38">
        <v>0.0009215096092825062</v>
      </c>
      <c r="GM38">
        <v>1</v>
      </c>
      <c r="GN38">
        <v>3</v>
      </c>
      <c r="GO38">
        <v>3</v>
      </c>
      <c r="GP38" t="s">
        <v>441</v>
      </c>
      <c r="GQ38">
        <v>3.09989</v>
      </c>
      <c r="GR38">
        <v>2.75811</v>
      </c>
      <c r="GS38">
        <v>0.08772489999999999</v>
      </c>
      <c r="GT38">
        <v>0.0883183</v>
      </c>
      <c r="GU38">
        <v>0.0612924</v>
      </c>
      <c r="GV38">
        <v>0.0611287</v>
      </c>
      <c r="GW38">
        <v>23783.1</v>
      </c>
      <c r="GX38">
        <v>22101.5</v>
      </c>
      <c r="GY38">
        <v>26630.5</v>
      </c>
      <c r="GZ38">
        <v>24466.3</v>
      </c>
      <c r="HA38">
        <v>40078.1</v>
      </c>
      <c r="HB38">
        <v>34003</v>
      </c>
      <c r="HC38">
        <v>46578</v>
      </c>
      <c r="HD38">
        <v>38752</v>
      </c>
      <c r="HE38">
        <v>1.89498</v>
      </c>
      <c r="HF38">
        <v>1.85833</v>
      </c>
      <c r="HG38">
        <v>0.0400096</v>
      </c>
      <c r="HH38">
        <v>0</v>
      </c>
      <c r="HI38">
        <v>17.32</v>
      </c>
      <c r="HJ38">
        <v>999.9</v>
      </c>
      <c r="HK38">
        <v>44.4</v>
      </c>
      <c r="HL38">
        <v>32.4</v>
      </c>
      <c r="HM38">
        <v>23.8858</v>
      </c>
      <c r="HN38">
        <v>62.1529</v>
      </c>
      <c r="HO38">
        <v>24.4551</v>
      </c>
      <c r="HP38">
        <v>1</v>
      </c>
      <c r="HQ38">
        <v>0.06461890000000001</v>
      </c>
      <c r="HR38">
        <v>4.83965</v>
      </c>
      <c r="HS38">
        <v>20.2151</v>
      </c>
      <c r="HT38">
        <v>5.22238</v>
      </c>
      <c r="HU38">
        <v>11.98</v>
      </c>
      <c r="HV38">
        <v>4.9656</v>
      </c>
      <c r="HW38">
        <v>3.275</v>
      </c>
      <c r="HX38">
        <v>9999</v>
      </c>
      <c r="HY38">
        <v>9999</v>
      </c>
      <c r="HZ38">
        <v>9999</v>
      </c>
      <c r="IA38">
        <v>539.9</v>
      </c>
      <c r="IB38">
        <v>1.864</v>
      </c>
      <c r="IC38">
        <v>1.86006</v>
      </c>
      <c r="ID38">
        <v>1.85837</v>
      </c>
      <c r="IE38">
        <v>1.85977</v>
      </c>
      <c r="IF38">
        <v>1.85989</v>
      </c>
      <c r="IG38">
        <v>1.85837</v>
      </c>
      <c r="IH38">
        <v>1.85744</v>
      </c>
      <c r="II38">
        <v>1.85241</v>
      </c>
      <c r="IJ38">
        <v>0</v>
      </c>
      <c r="IK38">
        <v>0</v>
      </c>
      <c r="IL38">
        <v>0</v>
      </c>
      <c r="IM38">
        <v>0</v>
      </c>
      <c r="IN38" t="s">
        <v>442</v>
      </c>
      <c r="IO38" t="s">
        <v>443</v>
      </c>
      <c r="IP38" t="s">
        <v>444</v>
      </c>
      <c r="IQ38" t="s">
        <v>444</v>
      </c>
      <c r="IR38" t="s">
        <v>444</v>
      </c>
      <c r="IS38" t="s">
        <v>444</v>
      </c>
      <c r="IT38">
        <v>0</v>
      </c>
      <c r="IU38">
        <v>100</v>
      </c>
      <c r="IV38">
        <v>100</v>
      </c>
      <c r="IW38">
        <v>1.268</v>
      </c>
      <c r="IX38">
        <v>0.009299999999999999</v>
      </c>
      <c r="IY38">
        <v>0.3971615310492796</v>
      </c>
      <c r="IZ38">
        <v>0.002194383670526158</v>
      </c>
      <c r="JA38">
        <v>-2.614430836048478E-07</v>
      </c>
      <c r="JB38">
        <v>2.831566818974657E-11</v>
      </c>
      <c r="JC38">
        <v>-0.02387284111826243</v>
      </c>
      <c r="JD38">
        <v>-0.004919592197158782</v>
      </c>
      <c r="JE38">
        <v>0.0008186423644796414</v>
      </c>
      <c r="JF38">
        <v>-8.268116151049551E-06</v>
      </c>
      <c r="JG38">
        <v>6</v>
      </c>
      <c r="JH38">
        <v>2002</v>
      </c>
      <c r="JI38">
        <v>0</v>
      </c>
      <c r="JJ38">
        <v>28</v>
      </c>
      <c r="JK38">
        <v>28375099</v>
      </c>
      <c r="JL38">
        <v>28375099</v>
      </c>
      <c r="JM38">
        <v>1.11694</v>
      </c>
      <c r="JN38">
        <v>2.64282</v>
      </c>
      <c r="JO38">
        <v>1.49658</v>
      </c>
      <c r="JP38">
        <v>2.33643</v>
      </c>
      <c r="JQ38">
        <v>1.54907</v>
      </c>
      <c r="JR38">
        <v>2.34497</v>
      </c>
      <c r="JS38">
        <v>36.34</v>
      </c>
      <c r="JT38">
        <v>24.0525</v>
      </c>
      <c r="JU38">
        <v>18</v>
      </c>
      <c r="JV38">
        <v>492.698</v>
      </c>
      <c r="JW38">
        <v>485.603</v>
      </c>
      <c r="JX38">
        <v>13.3059</v>
      </c>
      <c r="JY38">
        <v>27.8574</v>
      </c>
      <c r="JZ38">
        <v>29.9984</v>
      </c>
      <c r="KA38">
        <v>28.4902</v>
      </c>
      <c r="KB38">
        <v>28.5766</v>
      </c>
      <c r="KC38">
        <v>22.4541</v>
      </c>
      <c r="KD38">
        <v>50.8715</v>
      </c>
      <c r="KE38">
        <v>0</v>
      </c>
      <c r="KF38">
        <v>13.318</v>
      </c>
      <c r="KG38">
        <v>420</v>
      </c>
      <c r="KH38">
        <v>10.7272</v>
      </c>
      <c r="KI38">
        <v>101.779</v>
      </c>
      <c r="KJ38">
        <v>93.4145</v>
      </c>
    </row>
    <row r="39" spans="1:296">
      <c r="A39">
        <v>21</v>
      </c>
      <c r="B39">
        <v>1702506153</v>
      </c>
      <c r="C39">
        <v>6717</v>
      </c>
      <c r="D39" t="s">
        <v>505</v>
      </c>
      <c r="E39" t="s">
        <v>506</v>
      </c>
      <c r="F39">
        <v>5</v>
      </c>
      <c r="G39" t="s">
        <v>500</v>
      </c>
      <c r="H39">
        <v>1702506145.25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424.5178830301032</v>
      </c>
      <c r="AJ39">
        <v>422.1392666666666</v>
      </c>
      <c r="AK39">
        <v>0.0006515587612765574</v>
      </c>
      <c r="AL39">
        <v>66.17765514871137</v>
      </c>
      <c r="AM39">
        <f>(AO39 - AN39 + DX39*1E3/(8.314*(DZ39+273.15)) * AQ39/DW39 * AP39) * DW39/(100*DK39) * 1000/(1000 - AO39)</f>
        <v>0</v>
      </c>
      <c r="AN39">
        <v>10.7220731888078</v>
      </c>
      <c r="AO39">
        <v>10.92800363636364</v>
      </c>
      <c r="AP39">
        <v>-4.039144221125776E-05</v>
      </c>
      <c r="AQ39">
        <v>106.8061510528358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437</v>
      </c>
      <c r="AX39">
        <v>0</v>
      </c>
      <c r="AY39">
        <v>0.7</v>
      </c>
      <c r="AZ39">
        <v>0.7</v>
      </c>
      <c r="BA39">
        <f>1-AY39/AZ39</f>
        <v>0</v>
      </c>
      <c r="BB39">
        <v>-1</v>
      </c>
      <c r="BC39" t="s">
        <v>507</v>
      </c>
      <c r="BD39">
        <v>8178.29</v>
      </c>
      <c r="BE39">
        <v>293.006</v>
      </c>
      <c r="BF39">
        <v>301.66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437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2</v>
      </c>
      <c r="DL39">
        <v>0.5</v>
      </c>
      <c r="DM39" t="s">
        <v>439</v>
      </c>
      <c r="DN39">
        <v>2</v>
      </c>
      <c r="DO39" t="b">
        <v>1</v>
      </c>
      <c r="DP39">
        <v>1702506145.25</v>
      </c>
      <c r="DQ39">
        <v>417.4840000000001</v>
      </c>
      <c r="DR39">
        <v>419.9811666666666</v>
      </c>
      <c r="DS39">
        <v>10.93327333333333</v>
      </c>
      <c r="DT39">
        <v>10.72357</v>
      </c>
      <c r="DU39">
        <v>416.2168</v>
      </c>
      <c r="DV39">
        <v>10.92397666666667</v>
      </c>
      <c r="DW39">
        <v>500.0029000000001</v>
      </c>
      <c r="DX39">
        <v>90.79511666666664</v>
      </c>
      <c r="DY39">
        <v>0.1001527066666667</v>
      </c>
      <c r="DZ39">
        <v>17.37084</v>
      </c>
      <c r="EA39">
        <v>18.00057</v>
      </c>
      <c r="EB39">
        <v>999.9000000000002</v>
      </c>
      <c r="EC39">
        <v>0</v>
      </c>
      <c r="ED39">
        <v>0</v>
      </c>
      <c r="EE39">
        <v>9976.559000000001</v>
      </c>
      <c r="EF39">
        <v>0</v>
      </c>
      <c r="EG39">
        <v>9.273621666666667</v>
      </c>
      <c r="EH39">
        <v>-2.497108666666667</v>
      </c>
      <c r="EI39">
        <v>422.0989333333334</v>
      </c>
      <c r="EJ39">
        <v>424.5335666666667</v>
      </c>
      <c r="EK39">
        <v>0.2097002</v>
      </c>
      <c r="EL39">
        <v>419.9811666666666</v>
      </c>
      <c r="EM39">
        <v>10.72357</v>
      </c>
      <c r="EN39">
        <v>0.9926877666666667</v>
      </c>
      <c r="EO39">
        <v>0.9736480333333333</v>
      </c>
      <c r="EP39">
        <v>6.809495333333334</v>
      </c>
      <c r="EQ39">
        <v>6.527895666666667</v>
      </c>
      <c r="ER39">
        <v>1500.004666666666</v>
      </c>
      <c r="ES39">
        <v>0.9729924999999999</v>
      </c>
      <c r="ET39">
        <v>0.02700730333333334</v>
      </c>
      <c r="EU39">
        <v>0</v>
      </c>
      <c r="EV39">
        <v>293.0046</v>
      </c>
      <c r="EW39">
        <v>4.999599999999998</v>
      </c>
      <c r="EX39">
        <v>4427.983999999999</v>
      </c>
      <c r="EY39">
        <v>14076.43333333333</v>
      </c>
      <c r="EZ39">
        <v>37.52479999999999</v>
      </c>
      <c r="FA39">
        <v>39.03313333333332</v>
      </c>
      <c r="FB39">
        <v>38.98726666666666</v>
      </c>
      <c r="FC39">
        <v>38.40806666666666</v>
      </c>
      <c r="FD39">
        <v>38.20386666666665</v>
      </c>
      <c r="FE39">
        <v>1454.624666666667</v>
      </c>
      <c r="FF39">
        <v>40.38000000000002</v>
      </c>
      <c r="FG39">
        <v>0</v>
      </c>
      <c r="FH39">
        <v>210.8000001907349</v>
      </c>
      <c r="FI39">
        <v>0</v>
      </c>
      <c r="FJ39">
        <v>293.006</v>
      </c>
      <c r="FK39">
        <v>0.1241025667657237</v>
      </c>
      <c r="FL39">
        <v>-6.578461543729284</v>
      </c>
      <c r="FM39">
        <v>4427.956153846154</v>
      </c>
      <c r="FN39">
        <v>15</v>
      </c>
      <c r="FO39">
        <v>0</v>
      </c>
      <c r="FP39" t="s">
        <v>440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-2.49018225</v>
      </c>
      <c r="GC39">
        <v>-0.01345272045027613</v>
      </c>
      <c r="GD39">
        <v>0.03676867963957232</v>
      </c>
      <c r="GE39">
        <v>1</v>
      </c>
      <c r="GF39">
        <v>293.0198529411765</v>
      </c>
      <c r="GG39">
        <v>-0.06440030350628204</v>
      </c>
      <c r="GH39">
        <v>0.230201974278978</v>
      </c>
      <c r="GI39">
        <v>1</v>
      </c>
      <c r="GJ39">
        <v>0.211063275</v>
      </c>
      <c r="GK39">
        <v>-0.02196570731707364</v>
      </c>
      <c r="GL39">
        <v>0.002280292722300146</v>
      </c>
      <c r="GM39">
        <v>1</v>
      </c>
      <c r="GN39">
        <v>3</v>
      </c>
      <c r="GO39">
        <v>3</v>
      </c>
      <c r="GP39" t="s">
        <v>441</v>
      </c>
      <c r="GQ39">
        <v>3.09982</v>
      </c>
      <c r="GR39">
        <v>2.75796</v>
      </c>
      <c r="GS39">
        <v>0.0878753</v>
      </c>
      <c r="GT39">
        <v>0.08849319999999999</v>
      </c>
      <c r="GU39">
        <v>0.0614098</v>
      </c>
      <c r="GV39">
        <v>0.0611278</v>
      </c>
      <c r="GW39">
        <v>23807.8</v>
      </c>
      <c r="GX39">
        <v>22119.7</v>
      </c>
      <c r="GY39">
        <v>26660</v>
      </c>
      <c r="GZ39">
        <v>24488.2</v>
      </c>
      <c r="HA39">
        <v>40116.5</v>
      </c>
      <c r="HB39">
        <v>34030.8</v>
      </c>
      <c r="HC39">
        <v>46628.6</v>
      </c>
      <c r="HD39">
        <v>38783.6</v>
      </c>
      <c r="HE39">
        <v>1.90185</v>
      </c>
      <c r="HF39">
        <v>1.87022</v>
      </c>
      <c r="HG39">
        <v>0.0460632</v>
      </c>
      <c r="HH39">
        <v>0</v>
      </c>
      <c r="HI39">
        <v>17.2272</v>
      </c>
      <c r="HJ39">
        <v>999.9</v>
      </c>
      <c r="HK39">
        <v>43.7</v>
      </c>
      <c r="HL39">
        <v>32.4</v>
      </c>
      <c r="HM39">
        <v>23.5065</v>
      </c>
      <c r="HN39">
        <v>61.9529</v>
      </c>
      <c r="HO39">
        <v>24.6675</v>
      </c>
      <c r="HP39">
        <v>1</v>
      </c>
      <c r="HQ39">
        <v>0.00901423</v>
      </c>
      <c r="HR39">
        <v>4.7966</v>
      </c>
      <c r="HS39">
        <v>20.2138</v>
      </c>
      <c r="HT39">
        <v>5.22163</v>
      </c>
      <c r="HU39">
        <v>11.98</v>
      </c>
      <c r="HV39">
        <v>4.96575</v>
      </c>
      <c r="HW39">
        <v>3.27503</v>
      </c>
      <c r="HX39">
        <v>9999</v>
      </c>
      <c r="HY39">
        <v>9999</v>
      </c>
      <c r="HZ39">
        <v>9999</v>
      </c>
      <c r="IA39">
        <v>540</v>
      </c>
      <c r="IB39">
        <v>1.86401</v>
      </c>
      <c r="IC39">
        <v>1.86007</v>
      </c>
      <c r="ID39">
        <v>1.85837</v>
      </c>
      <c r="IE39">
        <v>1.85976</v>
      </c>
      <c r="IF39">
        <v>1.85988</v>
      </c>
      <c r="IG39">
        <v>1.85837</v>
      </c>
      <c r="IH39">
        <v>1.85743</v>
      </c>
      <c r="II39">
        <v>1.85238</v>
      </c>
      <c r="IJ39">
        <v>0</v>
      </c>
      <c r="IK39">
        <v>0</v>
      </c>
      <c r="IL39">
        <v>0</v>
      </c>
      <c r="IM39">
        <v>0</v>
      </c>
      <c r="IN39" t="s">
        <v>442</v>
      </c>
      <c r="IO39" t="s">
        <v>443</v>
      </c>
      <c r="IP39" t="s">
        <v>444</v>
      </c>
      <c r="IQ39" t="s">
        <v>444</v>
      </c>
      <c r="IR39" t="s">
        <v>444</v>
      </c>
      <c r="IS39" t="s">
        <v>444</v>
      </c>
      <c r="IT39">
        <v>0</v>
      </c>
      <c r="IU39">
        <v>100</v>
      </c>
      <c r="IV39">
        <v>100</v>
      </c>
      <c r="IW39">
        <v>1.267</v>
      </c>
      <c r="IX39">
        <v>0.009299999999999999</v>
      </c>
      <c r="IY39">
        <v>0.3971615310492796</v>
      </c>
      <c r="IZ39">
        <v>0.002194383670526158</v>
      </c>
      <c r="JA39">
        <v>-2.614430836048478E-07</v>
      </c>
      <c r="JB39">
        <v>2.831566818974657E-11</v>
      </c>
      <c r="JC39">
        <v>-0.02387284111826243</v>
      </c>
      <c r="JD39">
        <v>-0.004919592197158782</v>
      </c>
      <c r="JE39">
        <v>0.0008186423644796414</v>
      </c>
      <c r="JF39">
        <v>-8.268116151049551E-06</v>
      </c>
      <c r="JG39">
        <v>6</v>
      </c>
      <c r="JH39">
        <v>2002</v>
      </c>
      <c r="JI39">
        <v>0</v>
      </c>
      <c r="JJ39">
        <v>28</v>
      </c>
      <c r="JK39">
        <v>28375102.6</v>
      </c>
      <c r="JL39">
        <v>28375102.6</v>
      </c>
      <c r="JM39">
        <v>1.11694</v>
      </c>
      <c r="JN39">
        <v>2.6416</v>
      </c>
      <c r="JO39">
        <v>1.49658</v>
      </c>
      <c r="JP39">
        <v>2.33765</v>
      </c>
      <c r="JQ39">
        <v>1.54907</v>
      </c>
      <c r="JR39">
        <v>2.34375</v>
      </c>
      <c r="JS39">
        <v>36.1754</v>
      </c>
      <c r="JT39">
        <v>24.0525</v>
      </c>
      <c r="JU39">
        <v>18</v>
      </c>
      <c r="JV39">
        <v>490.733</v>
      </c>
      <c r="JW39">
        <v>486.953</v>
      </c>
      <c r="JX39">
        <v>13.338</v>
      </c>
      <c r="JY39">
        <v>27.1049</v>
      </c>
      <c r="JZ39">
        <v>29.9993</v>
      </c>
      <c r="KA39">
        <v>27.7228</v>
      </c>
      <c r="KB39">
        <v>27.812</v>
      </c>
      <c r="KC39">
        <v>22.4655</v>
      </c>
      <c r="KD39">
        <v>50.6088</v>
      </c>
      <c r="KE39">
        <v>0</v>
      </c>
      <c r="KF39">
        <v>13.3235</v>
      </c>
      <c r="KG39">
        <v>420</v>
      </c>
      <c r="KH39">
        <v>10.7419</v>
      </c>
      <c r="KI39">
        <v>101.89</v>
      </c>
      <c r="KJ39">
        <v>93.4935</v>
      </c>
    </row>
    <row r="40" spans="1:296">
      <c r="A40">
        <v>22</v>
      </c>
      <c r="B40">
        <v>1702506594</v>
      </c>
      <c r="C40">
        <v>7158</v>
      </c>
      <c r="D40" t="s">
        <v>508</v>
      </c>
      <c r="E40" t="s">
        <v>509</v>
      </c>
      <c r="F40">
        <v>5</v>
      </c>
      <c r="G40" t="s">
        <v>500</v>
      </c>
      <c r="H40">
        <v>1702506586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426.7813949276367</v>
      </c>
      <c r="AJ40">
        <v>423.2916363636363</v>
      </c>
      <c r="AK40">
        <v>0.0008826060079012535</v>
      </c>
      <c r="AL40">
        <v>66.17765514871137</v>
      </c>
      <c r="AM40">
        <f>(AO40 - AN40 + DX40*1E3/(8.314*(DZ40+273.15)) * AQ40/DW40 * AP40) * DW40/(100*DK40) * 1000/(1000 - AO40)</f>
        <v>0</v>
      </c>
      <c r="AN40">
        <v>15.9707665104679</v>
      </c>
      <c r="AO40">
        <v>16.29323333333332</v>
      </c>
      <c r="AP40">
        <v>0.0002881401345823498</v>
      </c>
      <c r="AQ40">
        <v>106.8061510528358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437</v>
      </c>
      <c r="AX40">
        <v>0</v>
      </c>
      <c r="AY40">
        <v>0.7</v>
      </c>
      <c r="AZ40">
        <v>0.7</v>
      </c>
      <c r="BA40">
        <f>1-AY40/AZ40</f>
        <v>0</v>
      </c>
      <c r="BB40">
        <v>-1</v>
      </c>
      <c r="BC40" t="s">
        <v>510</v>
      </c>
      <c r="BD40">
        <v>8164.01</v>
      </c>
      <c r="BE40">
        <v>279.9068846153846</v>
      </c>
      <c r="BF40">
        <v>294.04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437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2</v>
      </c>
      <c r="DL40">
        <v>0.5</v>
      </c>
      <c r="DM40" t="s">
        <v>439</v>
      </c>
      <c r="DN40">
        <v>2</v>
      </c>
      <c r="DO40" t="b">
        <v>1</v>
      </c>
      <c r="DP40">
        <v>1702506586</v>
      </c>
      <c r="DQ40">
        <v>416.3822903225807</v>
      </c>
      <c r="DR40">
        <v>419.962064516129</v>
      </c>
      <c r="DS40">
        <v>16.27242903225807</v>
      </c>
      <c r="DT40">
        <v>15.97282903225807</v>
      </c>
      <c r="DU40">
        <v>415.1172580645161</v>
      </c>
      <c r="DV40">
        <v>16.19636451612903</v>
      </c>
      <c r="DW40">
        <v>500.0364838709678</v>
      </c>
      <c r="DX40">
        <v>90.79134193548389</v>
      </c>
      <c r="DY40">
        <v>0.09999536774193549</v>
      </c>
      <c r="DZ40">
        <v>23.71632580645161</v>
      </c>
      <c r="EA40">
        <v>23.98660645161291</v>
      </c>
      <c r="EB40">
        <v>999.9000000000003</v>
      </c>
      <c r="EC40">
        <v>0</v>
      </c>
      <c r="ED40">
        <v>0</v>
      </c>
      <c r="EE40">
        <v>10000.40387096774</v>
      </c>
      <c r="EF40">
        <v>0</v>
      </c>
      <c r="EG40">
        <v>9.24655806451613</v>
      </c>
      <c r="EH40">
        <v>-3.579912580645161</v>
      </c>
      <c r="EI40">
        <v>423.2699354838709</v>
      </c>
      <c r="EJ40">
        <v>426.7790645161292</v>
      </c>
      <c r="EK40">
        <v>0.2996076451612903</v>
      </c>
      <c r="EL40">
        <v>419.962064516129</v>
      </c>
      <c r="EM40">
        <v>15.97282903225807</v>
      </c>
      <c r="EN40">
        <v>1.477395483870968</v>
      </c>
      <c r="EO40">
        <v>1.450193548387097</v>
      </c>
      <c r="EP40">
        <v>12.7362064516129</v>
      </c>
      <c r="EQ40">
        <v>12.45290967741935</v>
      </c>
      <c r="ER40">
        <v>1499.998064516129</v>
      </c>
      <c r="ES40">
        <v>0.973000806451613</v>
      </c>
      <c r="ET40">
        <v>0.02699916129032258</v>
      </c>
      <c r="EU40">
        <v>0</v>
      </c>
      <c r="EV40">
        <v>279.9128064516129</v>
      </c>
      <c r="EW40">
        <v>4.999599999999997</v>
      </c>
      <c r="EX40">
        <v>4255.76</v>
      </c>
      <c r="EY40">
        <v>14076.3935483871</v>
      </c>
      <c r="EZ40">
        <v>38.64690322580644</v>
      </c>
      <c r="FA40">
        <v>39.8888387096774</v>
      </c>
      <c r="FB40">
        <v>39.09038709677417</v>
      </c>
      <c r="FC40">
        <v>39.66709677419355</v>
      </c>
      <c r="FD40">
        <v>39.7678387096774</v>
      </c>
      <c r="FE40">
        <v>1454.638064516129</v>
      </c>
      <c r="FF40">
        <v>40.35999999999998</v>
      </c>
      <c r="FG40">
        <v>0</v>
      </c>
      <c r="FH40">
        <v>440.2000000476837</v>
      </c>
      <c r="FI40">
        <v>0</v>
      </c>
      <c r="FJ40">
        <v>279.9068846153846</v>
      </c>
      <c r="FK40">
        <v>0.03271795281459739</v>
      </c>
      <c r="FL40">
        <v>-10.25982905509842</v>
      </c>
      <c r="FM40">
        <v>4255.688461538462</v>
      </c>
      <c r="FN40">
        <v>15</v>
      </c>
      <c r="FO40">
        <v>0</v>
      </c>
      <c r="FP40" t="s">
        <v>440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-3.586666</v>
      </c>
      <c r="GC40">
        <v>-0.05823737335834901</v>
      </c>
      <c r="GD40">
        <v>0.04890132420497422</v>
      </c>
      <c r="GE40">
        <v>1</v>
      </c>
      <c r="GF40">
        <v>279.8830882352941</v>
      </c>
      <c r="GG40">
        <v>0.3831168835946239</v>
      </c>
      <c r="GH40">
        <v>0.2264192321449701</v>
      </c>
      <c r="GI40">
        <v>1</v>
      </c>
      <c r="GJ40">
        <v>0.287068425</v>
      </c>
      <c r="GK40">
        <v>0.2267155159474663</v>
      </c>
      <c r="GL40">
        <v>0.02197370801991268</v>
      </c>
      <c r="GM40">
        <v>0</v>
      </c>
      <c r="GN40">
        <v>2</v>
      </c>
      <c r="GO40">
        <v>3</v>
      </c>
      <c r="GP40" t="s">
        <v>463</v>
      </c>
      <c r="GQ40">
        <v>3.10094</v>
      </c>
      <c r="GR40">
        <v>2.75803</v>
      </c>
      <c r="GS40">
        <v>0.087976</v>
      </c>
      <c r="GT40">
        <v>0.0887872</v>
      </c>
      <c r="GU40">
        <v>0.08290549999999999</v>
      </c>
      <c r="GV40">
        <v>0.0825096</v>
      </c>
      <c r="GW40">
        <v>23840.8</v>
      </c>
      <c r="GX40">
        <v>22139.6</v>
      </c>
      <c r="GY40">
        <v>26696.3</v>
      </c>
      <c r="GZ40">
        <v>24514.2</v>
      </c>
      <c r="HA40">
        <v>39240.8</v>
      </c>
      <c r="HB40">
        <v>33281.6</v>
      </c>
      <c r="HC40">
        <v>46690.9</v>
      </c>
      <c r="HD40">
        <v>38819.8</v>
      </c>
      <c r="HE40">
        <v>1.91145</v>
      </c>
      <c r="HF40">
        <v>1.8941</v>
      </c>
      <c r="HG40">
        <v>0.163019</v>
      </c>
      <c r="HH40">
        <v>0</v>
      </c>
      <c r="HI40">
        <v>21.3082</v>
      </c>
      <c r="HJ40">
        <v>999.9</v>
      </c>
      <c r="HK40">
        <v>42.8</v>
      </c>
      <c r="HL40">
        <v>32.4</v>
      </c>
      <c r="HM40">
        <v>23.0263</v>
      </c>
      <c r="HN40">
        <v>61.023</v>
      </c>
      <c r="HO40">
        <v>24.5513</v>
      </c>
      <c r="HP40">
        <v>1</v>
      </c>
      <c r="HQ40">
        <v>-0.078346</v>
      </c>
      <c r="HR40">
        <v>1.46532</v>
      </c>
      <c r="HS40">
        <v>20.2738</v>
      </c>
      <c r="HT40">
        <v>5.22178</v>
      </c>
      <c r="HU40">
        <v>11.98</v>
      </c>
      <c r="HV40">
        <v>4.96575</v>
      </c>
      <c r="HW40">
        <v>3.275</v>
      </c>
      <c r="HX40">
        <v>9999</v>
      </c>
      <c r="HY40">
        <v>9999</v>
      </c>
      <c r="HZ40">
        <v>9999</v>
      </c>
      <c r="IA40">
        <v>540.1</v>
      </c>
      <c r="IB40">
        <v>1.86398</v>
      </c>
      <c r="IC40">
        <v>1.86005</v>
      </c>
      <c r="ID40">
        <v>1.85837</v>
      </c>
      <c r="IE40">
        <v>1.85975</v>
      </c>
      <c r="IF40">
        <v>1.85987</v>
      </c>
      <c r="IG40">
        <v>1.85836</v>
      </c>
      <c r="IH40">
        <v>1.85745</v>
      </c>
      <c r="II40">
        <v>1.8524</v>
      </c>
      <c r="IJ40">
        <v>0</v>
      </c>
      <c r="IK40">
        <v>0</v>
      </c>
      <c r="IL40">
        <v>0</v>
      </c>
      <c r="IM40">
        <v>0</v>
      </c>
      <c r="IN40" t="s">
        <v>442</v>
      </c>
      <c r="IO40" t="s">
        <v>443</v>
      </c>
      <c r="IP40" t="s">
        <v>444</v>
      </c>
      <c r="IQ40" t="s">
        <v>444</v>
      </c>
      <c r="IR40" t="s">
        <v>444</v>
      </c>
      <c r="IS40" t="s">
        <v>444</v>
      </c>
      <c r="IT40">
        <v>0</v>
      </c>
      <c r="IU40">
        <v>100</v>
      </c>
      <c r="IV40">
        <v>100</v>
      </c>
      <c r="IW40">
        <v>1.265</v>
      </c>
      <c r="IX40">
        <v>0.0764</v>
      </c>
      <c r="IY40">
        <v>0.3971615310492796</v>
      </c>
      <c r="IZ40">
        <v>0.002194383670526158</v>
      </c>
      <c r="JA40">
        <v>-2.614430836048478E-07</v>
      </c>
      <c r="JB40">
        <v>2.831566818974657E-11</v>
      </c>
      <c r="JC40">
        <v>-0.02387284111826243</v>
      </c>
      <c r="JD40">
        <v>-0.004919592197158782</v>
      </c>
      <c r="JE40">
        <v>0.0008186423644796414</v>
      </c>
      <c r="JF40">
        <v>-8.268116151049551E-06</v>
      </c>
      <c r="JG40">
        <v>6</v>
      </c>
      <c r="JH40">
        <v>2002</v>
      </c>
      <c r="JI40">
        <v>0</v>
      </c>
      <c r="JJ40">
        <v>28</v>
      </c>
      <c r="JK40">
        <v>28375109.9</v>
      </c>
      <c r="JL40">
        <v>28375109.9</v>
      </c>
      <c r="JM40">
        <v>1.12549</v>
      </c>
      <c r="JN40">
        <v>2.6355</v>
      </c>
      <c r="JO40">
        <v>1.49658</v>
      </c>
      <c r="JP40">
        <v>2.33765</v>
      </c>
      <c r="JQ40">
        <v>1.54907</v>
      </c>
      <c r="JR40">
        <v>2.45483</v>
      </c>
      <c r="JS40">
        <v>35.8944</v>
      </c>
      <c r="JT40">
        <v>24.0963</v>
      </c>
      <c r="JU40">
        <v>18</v>
      </c>
      <c r="JV40">
        <v>487.826</v>
      </c>
      <c r="JW40">
        <v>492.793</v>
      </c>
      <c r="JX40">
        <v>21.2956</v>
      </c>
      <c r="JY40">
        <v>26.2695</v>
      </c>
      <c r="JZ40">
        <v>29.9996</v>
      </c>
      <c r="KA40">
        <v>26.65</v>
      </c>
      <c r="KB40">
        <v>26.6825</v>
      </c>
      <c r="KC40">
        <v>22.6131</v>
      </c>
      <c r="KD40">
        <v>29.255</v>
      </c>
      <c r="KE40">
        <v>0</v>
      </c>
      <c r="KF40">
        <v>21.3034</v>
      </c>
      <c r="KG40">
        <v>420</v>
      </c>
      <c r="KH40">
        <v>15.9498</v>
      </c>
      <c r="KI40">
        <v>102.028</v>
      </c>
      <c r="KJ40">
        <v>93.5855</v>
      </c>
    </row>
    <row r="41" spans="1:296">
      <c r="A41">
        <v>23</v>
      </c>
      <c r="B41">
        <v>1702506695.5</v>
      </c>
      <c r="C41">
        <v>7259.5</v>
      </c>
      <c r="D41" t="s">
        <v>511</v>
      </c>
      <c r="E41" t="s">
        <v>512</v>
      </c>
      <c r="F41">
        <v>5</v>
      </c>
      <c r="G41" t="s">
        <v>500</v>
      </c>
      <c r="H41">
        <v>1702506687.75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426.7396700803233</v>
      </c>
      <c r="AJ41">
        <v>423.1184181818182</v>
      </c>
      <c r="AK41">
        <v>1.37391597403984E-05</v>
      </c>
      <c r="AL41">
        <v>66.17765514871137</v>
      </c>
      <c r="AM41">
        <f>(AO41 - AN41 + DX41*1E3/(8.314*(DZ41+273.15)) * AQ41/DW41 * AP41) * DW41/(100*DK41) * 1000/(1000 - AO41)</f>
        <v>0</v>
      </c>
      <c r="AN41">
        <v>15.74650761758223</v>
      </c>
      <c r="AO41">
        <v>16.13536787878788</v>
      </c>
      <c r="AP41">
        <v>-1.551637922619768E-05</v>
      </c>
      <c r="AQ41">
        <v>106.8061510528358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437</v>
      </c>
      <c r="AX41">
        <v>0</v>
      </c>
      <c r="AY41">
        <v>0.7</v>
      </c>
      <c r="AZ41">
        <v>0.7</v>
      </c>
      <c r="BA41">
        <f>1-AY41/AZ41</f>
        <v>0</v>
      </c>
      <c r="BB41">
        <v>-1</v>
      </c>
      <c r="BC41" t="s">
        <v>513</v>
      </c>
      <c r="BD41">
        <v>8173.83</v>
      </c>
      <c r="BE41">
        <v>280.1330799999999</v>
      </c>
      <c r="BF41">
        <v>295.21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437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2</v>
      </c>
      <c r="DL41">
        <v>0.5</v>
      </c>
      <c r="DM41" t="s">
        <v>439</v>
      </c>
      <c r="DN41">
        <v>2</v>
      </c>
      <c r="DO41" t="b">
        <v>1</v>
      </c>
      <c r="DP41">
        <v>1702506687.75</v>
      </c>
      <c r="DQ41">
        <v>416.3101333333333</v>
      </c>
      <c r="DR41">
        <v>419.9977</v>
      </c>
      <c r="DS41">
        <v>16.13881666666667</v>
      </c>
      <c r="DT41">
        <v>15.74939666666666</v>
      </c>
      <c r="DU41">
        <v>415.0451333333333</v>
      </c>
      <c r="DV41">
        <v>16.06474</v>
      </c>
      <c r="DW41">
        <v>500.0140666666667</v>
      </c>
      <c r="DX41">
        <v>90.79037666666666</v>
      </c>
      <c r="DY41">
        <v>0.10001559</v>
      </c>
      <c r="DZ41">
        <v>23.58833333333333</v>
      </c>
      <c r="EA41">
        <v>23.98493666666667</v>
      </c>
      <c r="EB41">
        <v>999.9000000000002</v>
      </c>
      <c r="EC41">
        <v>0</v>
      </c>
      <c r="ED41">
        <v>0</v>
      </c>
      <c r="EE41">
        <v>9996.666333333333</v>
      </c>
      <c r="EF41">
        <v>0</v>
      </c>
      <c r="EG41">
        <v>1.754335</v>
      </c>
      <c r="EH41">
        <v>-3.687638000000001</v>
      </c>
      <c r="EI41">
        <v>423.1391</v>
      </c>
      <c r="EJ41">
        <v>426.7183333333334</v>
      </c>
      <c r="EK41">
        <v>0.3894364333333333</v>
      </c>
      <c r="EL41">
        <v>419.9977</v>
      </c>
      <c r="EM41">
        <v>15.74939666666666</v>
      </c>
      <c r="EN41">
        <v>1.465249</v>
      </c>
      <c r="EO41">
        <v>1.429892333333333</v>
      </c>
      <c r="EP41">
        <v>12.61027666666667</v>
      </c>
      <c r="EQ41">
        <v>12.23839666666666</v>
      </c>
      <c r="ER41">
        <v>1499.992</v>
      </c>
      <c r="ES41">
        <v>0.9729965000000003</v>
      </c>
      <c r="ET41">
        <v>0.02700359333333333</v>
      </c>
      <c r="EU41">
        <v>0</v>
      </c>
      <c r="EV41">
        <v>280.1369333333333</v>
      </c>
      <c r="EW41">
        <v>4.999599999999998</v>
      </c>
      <c r="EX41">
        <v>4242.003333333333</v>
      </c>
      <c r="EY41">
        <v>14076.32</v>
      </c>
      <c r="EZ41">
        <v>37.78926666666666</v>
      </c>
      <c r="FA41">
        <v>38.90179999999999</v>
      </c>
      <c r="FB41">
        <v>38.66626666666665</v>
      </c>
      <c r="FC41">
        <v>38.48513333333334</v>
      </c>
      <c r="FD41">
        <v>39.0561</v>
      </c>
      <c r="FE41">
        <v>1454.622</v>
      </c>
      <c r="FF41">
        <v>40.36999999999998</v>
      </c>
      <c r="FG41">
        <v>0</v>
      </c>
      <c r="FH41">
        <v>101</v>
      </c>
      <c r="FI41">
        <v>0</v>
      </c>
      <c r="FJ41">
        <v>280.1330799999999</v>
      </c>
      <c r="FK41">
        <v>-0.5392307716490177</v>
      </c>
      <c r="FL41">
        <v>-7.254615375121316</v>
      </c>
      <c r="FM41">
        <v>4241.937199999999</v>
      </c>
      <c r="FN41">
        <v>15</v>
      </c>
      <c r="FO41">
        <v>0</v>
      </c>
      <c r="FP41" t="s">
        <v>440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-3.693135121951219</v>
      </c>
      <c r="GC41">
        <v>-0.02619700348432352</v>
      </c>
      <c r="GD41">
        <v>0.03675912417823608</v>
      </c>
      <c r="GE41">
        <v>1</v>
      </c>
      <c r="GF41">
        <v>280.0854411764706</v>
      </c>
      <c r="GG41">
        <v>0.3624598915450448</v>
      </c>
      <c r="GH41">
        <v>0.1966059348000884</v>
      </c>
      <c r="GI41">
        <v>1</v>
      </c>
      <c r="GJ41">
        <v>0.3893381951219512</v>
      </c>
      <c r="GK41">
        <v>0.00370917073170706</v>
      </c>
      <c r="GL41">
        <v>0.0006228278632923206</v>
      </c>
      <c r="GM41">
        <v>1</v>
      </c>
      <c r="GN41">
        <v>3</v>
      </c>
      <c r="GO41">
        <v>3</v>
      </c>
      <c r="GP41" t="s">
        <v>441</v>
      </c>
      <c r="GQ41">
        <v>3.10089</v>
      </c>
      <c r="GR41">
        <v>2.75805</v>
      </c>
      <c r="GS41">
        <v>0.08798839999999999</v>
      </c>
      <c r="GT41">
        <v>0.0888182</v>
      </c>
      <c r="GU41">
        <v>0.0823455</v>
      </c>
      <c r="GV41">
        <v>0.08169460000000001</v>
      </c>
      <c r="GW41">
        <v>23844.6</v>
      </c>
      <c r="GX41">
        <v>22141.8</v>
      </c>
      <c r="GY41">
        <v>26700.6</v>
      </c>
      <c r="GZ41">
        <v>24517.1</v>
      </c>
      <c r="HA41">
        <v>39271.2</v>
      </c>
      <c r="HB41">
        <v>33314.7</v>
      </c>
      <c r="HC41">
        <v>46698.4</v>
      </c>
      <c r="HD41">
        <v>38823.7</v>
      </c>
      <c r="HE41">
        <v>1.91208</v>
      </c>
      <c r="HF41">
        <v>1.89613</v>
      </c>
      <c r="HG41">
        <v>0.138767</v>
      </c>
      <c r="HH41">
        <v>0</v>
      </c>
      <c r="HI41">
        <v>21.703</v>
      </c>
      <c r="HJ41">
        <v>999.9</v>
      </c>
      <c r="HK41">
        <v>42.6</v>
      </c>
      <c r="HL41">
        <v>32.4</v>
      </c>
      <c r="HM41">
        <v>22.9151</v>
      </c>
      <c r="HN41">
        <v>60.943</v>
      </c>
      <c r="HO41">
        <v>24.7155</v>
      </c>
      <c r="HP41">
        <v>1</v>
      </c>
      <c r="HQ41">
        <v>-0.08848830000000001</v>
      </c>
      <c r="HR41">
        <v>1.13385</v>
      </c>
      <c r="HS41">
        <v>20.2766</v>
      </c>
      <c r="HT41">
        <v>5.22193</v>
      </c>
      <c r="HU41">
        <v>11.98</v>
      </c>
      <c r="HV41">
        <v>4.966</v>
      </c>
      <c r="HW41">
        <v>3.2751</v>
      </c>
      <c r="HX41">
        <v>9999</v>
      </c>
      <c r="HY41">
        <v>9999</v>
      </c>
      <c r="HZ41">
        <v>9999</v>
      </c>
      <c r="IA41">
        <v>540.1</v>
      </c>
      <c r="IB41">
        <v>1.86396</v>
      </c>
      <c r="IC41">
        <v>1.86005</v>
      </c>
      <c r="ID41">
        <v>1.85837</v>
      </c>
      <c r="IE41">
        <v>1.85974</v>
      </c>
      <c r="IF41">
        <v>1.85985</v>
      </c>
      <c r="IG41">
        <v>1.85836</v>
      </c>
      <c r="IH41">
        <v>1.85742</v>
      </c>
      <c r="II41">
        <v>1.85239</v>
      </c>
      <c r="IJ41">
        <v>0</v>
      </c>
      <c r="IK41">
        <v>0</v>
      </c>
      <c r="IL41">
        <v>0</v>
      </c>
      <c r="IM41">
        <v>0</v>
      </c>
      <c r="IN41" t="s">
        <v>442</v>
      </c>
      <c r="IO41" t="s">
        <v>443</v>
      </c>
      <c r="IP41" t="s">
        <v>444</v>
      </c>
      <c r="IQ41" t="s">
        <v>444</v>
      </c>
      <c r="IR41" t="s">
        <v>444</v>
      </c>
      <c r="IS41" t="s">
        <v>444</v>
      </c>
      <c r="IT41">
        <v>0</v>
      </c>
      <c r="IU41">
        <v>100</v>
      </c>
      <c r="IV41">
        <v>100</v>
      </c>
      <c r="IW41">
        <v>1.265</v>
      </c>
      <c r="IX41">
        <v>0.074</v>
      </c>
      <c r="IY41">
        <v>0.3971615310492796</v>
      </c>
      <c r="IZ41">
        <v>0.002194383670526158</v>
      </c>
      <c r="JA41">
        <v>-2.614430836048478E-07</v>
      </c>
      <c r="JB41">
        <v>2.831566818974657E-11</v>
      </c>
      <c r="JC41">
        <v>-0.02387284111826243</v>
      </c>
      <c r="JD41">
        <v>-0.004919592197158782</v>
      </c>
      <c r="JE41">
        <v>0.0008186423644796414</v>
      </c>
      <c r="JF41">
        <v>-8.268116151049551E-06</v>
      </c>
      <c r="JG41">
        <v>6</v>
      </c>
      <c r="JH41">
        <v>2002</v>
      </c>
      <c r="JI41">
        <v>0</v>
      </c>
      <c r="JJ41">
        <v>28</v>
      </c>
      <c r="JK41">
        <v>28375111.6</v>
      </c>
      <c r="JL41">
        <v>28375111.6</v>
      </c>
      <c r="JM41">
        <v>1.12549</v>
      </c>
      <c r="JN41">
        <v>2.6416</v>
      </c>
      <c r="JO41">
        <v>1.49658</v>
      </c>
      <c r="JP41">
        <v>2.33643</v>
      </c>
      <c r="JQ41">
        <v>1.54907</v>
      </c>
      <c r="JR41">
        <v>2.39258</v>
      </c>
      <c r="JS41">
        <v>35.801</v>
      </c>
      <c r="JT41">
        <v>24.0963</v>
      </c>
      <c r="JU41">
        <v>18</v>
      </c>
      <c r="JV41">
        <v>487.061</v>
      </c>
      <c r="JW41">
        <v>492.794</v>
      </c>
      <c r="JX41">
        <v>21.3543</v>
      </c>
      <c r="JY41">
        <v>26.1509</v>
      </c>
      <c r="JZ41">
        <v>29.9995</v>
      </c>
      <c r="KA41">
        <v>26.5086</v>
      </c>
      <c r="KB41">
        <v>26.5317</v>
      </c>
      <c r="KC41">
        <v>22.6185</v>
      </c>
      <c r="KD41">
        <v>30.1213</v>
      </c>
      <c r="KE41">
        <v>0</v>
      </c>
      <c r="KF41">
        <v>21.3643</v>
      </c>
      <c r="KG41">
        <v>420</v>
      </c>
      <c r="KH41">
        <v>15.7408</v>
      </c>
      <c r="KI41">
        <v>102.044</v>
      </c>
      <c r="KJ41">
        <v>93.5956</v>
      </c>
    </row>
    <row r="42" spans="1:296">
      <c r="A42">
        <v>24</v>
      </c>
      <c r="B42">
        <v>1702506862.5</v>
      </c>
      <c r="C42">
        <v>7426.5</v>
      </c>
      <c r="D42" t="s">
        <v>514</v>
      </c>
      <c r="E42" t="s">
        <v>515</v>
      </c>
      <c r="F42">
        <v>5</v>
      </c>
      <c r="G42" t="s">
        <v>500</v>
      </c>
      <c r="H42">
        <v>1702506854.5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426.6056912723542</v>
      </c>
      <c r="AJ42">
        <v>422.8607757575757</v>
      </c>
      <c r="AK42">
        <v>6.43871615527771E-05</v>
      </c>
      <c r="AL42">
        <v>66.17765514871137</v>
      </c>
      <c r="AM42">
        <f>(AO42 - AN42 + DX42*1E3/(8.314*(DZ42+273.15)) * AQ42/DW42 * AP42) * DW42/(100*DK42) * 1000/(1000 - AO42)</f>
        <v>0</v>
      </c>
      <c r="AN42">
        <v>15.60287522242314</v>
      </c>
      <c r="AO42">
        <v>16.02162727272727</v>
      </c>
      <c r="AP42">
        <v>-2.400091629400716E-06</v>
      </c>
      <c r="AQ42">
        <v>106.8061510528358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437</v>
      </c>
      <c r="AX42">
        <v>0</v>
      </c>
      <c r="AY42">
        <v>0.7</v>
      </c>
      <c r="AZ42">
        <v>0.7</v>
      </c>
      <c r="BA42">
        <f>1-AY42/AZ42</f>
        <v>0</v>
      </c>
      <c r="BB42">
        <v>-1</v>
      </c>
      <c r="BC42" t="s">
        <v>516</v>
      </c>
      <c r="BD42">
        <v>8173.66</v>
      </c>
      <c r="BE42">
        <v>280.6147307692308</v>
      </c>
      <c r="BF42">
        <v>296.53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437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2</v>
      </c>
      <c r="DL42">
        <v>0.5</v>
      </c>
      <c r="DM42" t="s">
        <v>439</v>
      </c>
      <c r="DN42">
        <v>2</v>
      </c>
      <c r="DO42" t="b">
        <v>1</v>
      </c>
      <c r="DP42">
        <v>1702506854.5</v>
      </c>
      <c r="DQ42">
        <v>416.0863870967743</v>
      </c>
      <c r="DR42">
        <v>419.9823548387096</v>
      </c>
      <c r="DS42">
        <v>16.02501935483871</v>
      </c>
      <c r="DT42">
        <v>15.60548709677419</v>
      </c>
      <c r="DU42">
        <v>414.8219032258065</v>
      </c>
      <c r="DV42">
        <v>15.95260967741936</v>
      </c>
      <c r="DW42">
        <v>500.003</v>
      </c>
      <c r="DX42">
        <v>90.78218709677421</v>
      </c>
      <c r="DY42">
        <v>0.09994054838709678</v>
      </c>
      <c r="DZ42">
        <v>23.48590967741935</v>
      </c>
      <c r="EA42">
        <v>23.98978387096774</v>
      </c>
      <c r="EB42">
        <v>999.9000000000003</v>
      </c>
      <c r="EC42">
        <v>0</v>
      </c>
      <c r="ED42">
        <v>0</v>
      </c>
      <c r="EE42">
        <v>10006.74580645161</v>
      </c>
      <c r="EF42">
        <v>0</v>
      </c>
      <c r="EG42">
        <v>11.73855806451613</v>
      </c>
      <c r="EH42">
        <v>-3.89599129032258</v>
      </c>
      <c r="EI42">
        <v>422.8627419354838</v>
      </c>
      <c r="EJ42">
        <v>426.6402258064517</v>
      </c>
      <c r="EK42">
        <v>0.4195328064516129</v>
      </c>
      <c r="EL42">
        <v>419.9823548387096</v>
      </c>
      <c r="EM42">
        <v>15.60548709677419</v>
      </c>
      <c r="EN42">
        <v>1.454785806451613</v>
      </c>
      <c r="EO42">
        <v>1.416700322580645</v>
      </c>
      <c r="EP42">
        <v>12.50105806451613</v>
      </c>
      <c r="EQ42">
        <v>12.09757096774194</v>
      </c>
      <c r="ER42">
        <v>1499.888387096774</v>
      </c>
      <c r="ES42">
        <v>0.972998935483871</v>
      </c>
      <c r="ET42">
        <v>0.02700097096774193</v>
      </c>
      <c r="EU42">
        <v>0</v>
      </c>
      <c r="EV42">
        <v>280.6283225806452</v>
      </c>
      <c r="EW42">
        <v>4.999599999999997</v>
      </c>
      <c r="EX42">
        <v>4232.06935483871</v>
      </c>
      <c r="EY42">
        <v>14075.35483870968</v>
      </c>
      <c r="EZ42">
        <v>36.88077419354838</v>
      </c>
      <c r="FA42">
        <v>38.22148387096772</v>
      </c>
      <c r="FB42">
        <v>37.5784193548387</v>
      </c>
      <c r="FC42">
        <v>37.84248387096773</v>
      </c>
      <c r="FD42">
        <v>38.09045161290322</v>
      </c>
      <c r="FE42">
        <v>1454.524193548387</v>
      </c>
      <c r="FF42">
        <v>40.36387096774193</v>
      </c>
      <c r="FG42">
        <v>0</v>
      </c>
      <c r="FH42">
        <v>166.6000001430511</v>
      </c>
      <c r="FI42">
        <v>0</v>
      </c>
      <c r="FJ42">
        <v>280.6147307692308</v>
      </c>
      <c r="FK42">
        <v>-0.1211282221853738</v>
      </c>
      <c r="FL42">
        <v>26.47418806896981</v>
      </c>
      <c r="FM42">
        <v>4232.198076923077</v>
      </c>
      <c r="FN42">
        <v>15</v>
      </c>
      <c r="FO42">
        <v>0</v>
      </c>
      <c r="FP42" t="s">
        <v>440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-3.89008725</v>
      </c>
      <c r="GC42">
        <v>-0.09451936210130125</v>
      </c>
      <c r="GD42">
        <v>0.03162897113308464</v>
      </c>
      <c r="GE42">
        <v>1</v>
      </c>
      <c r="GF42">
        <v>280.6382647058824</v>
      </c>
      <c r="GG42">
        <v>-0.4552330043033292</v>
      </c>
      <c r="GH42">
        <v>0.1994706684649486</v>
      </c>
      <c r="GI42">
        <v>1</v>
      </c>
      <c r="GJ42">
        <v>0.419068925</v>
      </c>
      <c r="GK42">
        <v>0.002740694183863733</v>
      </c>
      <c r="GL42">
        <v>0.001122434104691673</v>
      </c>
      <c r="GM42">
        <v>1</v>
      </c>
      <c r="GN42">
        <v>3</v>
      </c>
      <c r="GO42">
        <v>3</v>
      </c>
      <c r="GP42" t="s">
        <v>441</v>
      </c>
      <c r="GQ42">
        <v>3.10096</v>
      </c>
      <c r="GR42">
        <v>2.75805</v>
      </c>
      <c r="GS42">
        <v>0.08800669999999999</v>
      </c>
      <c r="GT42">
        <v>0.0888752</v>
      </c>
      <c r="GU42">
        <v>0.0819676</v>
      </c>
      <c r="GV42">
        <v>0.081194</v>
      </c>
      <c r="GW42">
        <v>23854.8</v>
      </c>
      <c r="GX42">
        <v>22148.3</v>
      </c>
      <c r="GY42">
        <v>26711.5</v>
      </c>
      <c r="GZ42">
        <v>24524.7</v>
      </c>
      <c r="HA42">
        <v>39303.2</v>
      </c>
      <c r="HB42">
        <v>33341.7</v>
      </c>
      <c r="HC42">
        <v>46717.4</v>
      </c>
      <c r="HD42">
        <v>38834.1</v>
      </c>
      <c r="HE42">
        <v>1.9148</v>
      </c>
      <c r="HF42">
        <v>1.9011</v>
      </c>
      <c r="HG42">
        <v>0.122488</v>
      </c>
      <c r="HH42">
        <v>0</v>
      </c>
      <c r="HI42">
        <v>21.972</v>
      </c>
      <c r="HJ42">
        <v>999.9</v>
      </c>
      <c r="HK42">
        <v>42.4</v>
      </c>
      <c r="HL42">
        <v>32.4</v>
      </c>
      <c r="HM42">
        <v>22.8115</v>
      </c>
      <c r="HN42">
        <v>61.163</v>
      </c>
      <c r="HO42">
        <v>24.7636</v>
      </c>
      <c r="HP42">
        <v>1</v>
      </c>
      <c r="HQ42">
        <v>-0.111517</v>
      </c>
      <c r="HR42">
        <v>0.916427</v>
      </c>
      <c r="HS42">
        <v>20.2796</v>
      </c>
      <c r="HT42">
        <v>5.22133</v>
      </c>
      <c r="HU42">
        <v>11.98</v>
      </c>
      <c r="HV42">
        <v>4.96365</v>
      </c>
      <c r="HW42">
        <v>3.27527</v>
      </c>
      <c r="HX42">
        <v>9999</v>
      </c>
      <c r="HY42">
        <v>9999</v>
      </c>
      <c r="HZ42">
        <v>9999</v>
      </c>
      <c r="IA42">
        <v>540.2</v>
      </c>
      <c r="IB42">
        <v>1.86398</v>
      </c>
      <c r="IC42">
        <v>1.86005</v>
      </c>
      <c r="ID42">
        <v>1.85835</v>
      </c>
      <c r="IE42">
        <v>1.85974</v>
      </c>
      <c r="IF42">
        <v>1.85986</v>
      </c>
      <c r="IG42">
        <v>1.85835</v>
      </c>
      <c r="IH42">
        <v>1.85741</v>
      </c>
      <c r="II42">
        <v>1.85234</v>
      </c>
      <c r="IJ42">
        <v>0</v>
      </c>
      <c r="IK42">
        <v>0</v>
      </c>
      <c r="IL42">
        <v>0</v>
      </c>
      <c r="IM42">
        <v>0</v>
      </c>
      <c r="IN42" t="s">
        <v>442</v>
      </c>
      <c r="IO42" t="s">
        <v>443</v>
      </c>
      <c r="IP42" t="s">
        <v>444</v>
      </c>
      <c r="IQ42" t="s">
        <v>444</v>
      </c>
      <c r="IR42" t="s">
        <v>444</v>
      </c>
      <c r="IS42" t="s">
        <v>444</v>
      </c>
      <c r="IT42">
        <v>0</v>
      </c>
      <c r="IU42">
        <v>100</v>
      </c>
      <c r="IV42">
        <v>100</v>
      </c>
      <c r="IW42">
        <v>1.265</v>
      </c>
      <c r="IX42">
        <v>0.07240000000000001</v>
      </c>
      <c r="IY42">
        <v>0.3971615310492796</v>
      </c>
      <c r="IZ42">
        <v>0.002194383670526158</v>
      </c>
      <c r="JA42">
        <v>-2.614430836048478E-07</v>
      </c>
      <c r="JB42">
        <v>2.831566818974657E-11</v>
      </c>
      <c r="JC42">
        <v>-0.02387284111826243</v>
      </c>
      <c r="JD42">
        <v>-0.004919592197158782</v>
      </c>
      <c r="JE42">
        <v>0.0008186423644796414</v>
      </c>
      <c r="JF42">
        <v>-8.268116151049551E-06</v>
      </c>
      <c r="JG42">
        <v>6</v>
      </c>
      <c r="JH42">
        <v>2002</v>
      </c>
      <c r="JI42">
        <v>0</v>
      </c>
      <c r="JJ42">
        <v>28</v>
      </c>
      <c r="JK42">
        <v>28375114.4</v>
      </c>
      <c r="JL42">
        <v>28375114.4</v>
      </c>
      <c r="JM42">
        <v>1.12549</v>
      </c>
      <c r="JN42">
        <v>2.64771</v>
      </c>
      <c r="JO42">
        <v>1.49658</v>
      </c>
      <c r="JP42">
        <v>2.33521</v>
      </c>
      <c r="JQ42">
        <v>1.54907</v>
      </c>
      <c r="JR42">
        <v>2.35718</v>
      </c>
      <c r="JS42">
        <v>35.638</v>
      </c>
      <c r="JT42">
        <v>24.0875</v>
      </c>
      <c r="JU42">
        <v>18</v>
      </c>
      <c r="JV42">
        <v>486.538</v>
      </c>
      <c r="JW42">
        <v>493.81</v>
      </c>
      <c r="JX42">
        <v>21.3613</v>
      </c>
      <c r="JY42">
        <v>25.8589</v>
      </c>
      <c r="JZ42">
        <v>29.9995</v>
      </c>
      <c r="KA42">
        <v>26.2466</v>
      </c>
      <c r="KB42">
        <v>26.2787</v>
      </c>
      <c r="KC42">
        <v>22.6241</v>
      </c>
      <c r="KD42">
        <v>30.3988</v>
      </c>
      <c r="KE42">
        <v>0</v>
      </c>
      <c r="KF42">
        <v>21.3606</v>
      </c>
      <c r="KG42">
        <v>420</v>
      </c>
      <c r="KH42">
        <v>15.6076</v>
      </c>
      <c r="KI42">
        <v>102.085</v>
      </c>
      <c r="KJ42">
        <v>93.6221</v>
      </c>
    </row>
    <row r="43" spans="1:296">
      <c r="A43">
        <v>25</v>
      </c>
      <c r="B43">
        <v>1702507401.5</v>
      </c>
      <c r="C43">
        <v>7965.5</v>
      </c>
      <c r="D43" t="s">
        <v>517</v>
      </c>
      <c r="E43" t="s">
        <v>518</v>
      </c>
      <c r="F43">
        <v>5</v>
      </c>
      <c r="G43" t="s">
        <v>500</v>
      </c>
      <c r="H43">
        <v>1702507393.5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429.6885754655477</v>
      </c>
      <c r="AJ43">
        <v>425.4566181818182</v>
      </c>
      <c r="AK43">
        <v>0.001018052665063207</v>
      </c>
      <c r="AL43">
        <v>66.17765514871137</v>
      </c>
      <c r="AM43">
        <f>(AO43 - AN43 + DX43*1E3/(8.314*(DZ43+273.15)) * AQ43/DW43 * AP43) * DW43/(100*DK43) * 1000/(1000 - AO43)</f>
        <v>0</v>
      </c>
      <c r="AN43">
        <v>22.56202278808677</v>
      </c>
      <c r="AO43">
        <v>23.24397696969697</v>
      </c>
      <c r="AP43">
        <v>-0.008216371219719692</v>
      </c>
      <c r="AQ43">
        <v>106.8061510528358</v>
      </c>
      <c r="AR43">
        <v>0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437</v>
      </c>
      <c r="AX43">
        <v>0</v>
      </c>
      <c r="AY43">
        <v>0.7</v>
      </c>
      <c r="AZ43">
        <v>0.7</v>
      </c>
      <c r="BA43">
        <f>1-AY43/AZ43</f>
        <v>0</v>
      </c>
      <c r="BB43">
        <v>-1</v>
      </c>
      <c r="BC43" t="s">
        <v>519</v>
      </c>
      <c r="BD43">
        <v>8162.45</v>
      </c>
      <c r="BE43">
        <v>269.6938</v>
      </c>
      <c r="BF43">
        <v>290.83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437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2</v>
      </c>
      <c r="DL43">
        <v>0.5</v>
      </c>
      <c r="DM43" t="s">
        <v>439</v>
      </c>
      <c r="DN43">
        <v>2</v>
      </c>
      <c r="DO43" t="b">
        <v>1</v>
      </c>
      <c r="DP43">
        <v>1702507393.5</v>
      </c>
      <c r="DQ43">
        <v>415.5092258064517</v>
      </c>
      <c r="DR43">
        <v>419.9631290322581</v>
      </c>
      <c r="DS43">
        <v>23.25151290322581</v>
      </c>
      <c r="DT43">
        <v>22.6522935483871</v>
      </c>
      <c r="DU43">
        <v>414.2459999999999</v>
      </c>
      <c r="DV43">
        <v>23.05500322580645</v>
      </c>
      <c r="DW43">
        <v>499.9991612903226</v>
      </c>
      <c r="DX43">
        <v>90.80481935483871</v>
      </c>
      <c r="DY43">
        <v>0.09999538064516132</v>
      </c>
      <c r="DZ43">
        <v>29.75547419354839</v>
      </c>
      <c r="EA43">
        <v>29.99996774193549</v>
      </c>
      <c r="EB43">
        <v>999.9000000000003</v>
      </c>
      <c r="EC43">
        <v>0</v>
      </c>
      <c r="ED43">
        <v>0</v>
      </c>
      <c r="EE43">
        <v>10000.57774193549</v>
      </c>
      <c r="EF43">
        <v>0</v>
      </c>
      <c r="EG43">
        <v>11.65093225806452</v>
      </c>
      <c r="EH43">
        <v>-4.45383935483871</v>
      </c>
      <c r="EI43">
        <v>425.4004516129033</v>
      </c>
      <c r="EJ43">
        <v>429.6967741935484</v>
      </c>
      <c r="EK43">
        <v>0.5992266129032259</v>
      </c>
      <c r="EL43">
        <v>419.9631290322581</v>
      </c>
      <c r="EM43">
        <v>22.6522935483871</v>
      </c>
      <c r="EN43">
        <v>2.11134935483871</v>
      </c>
      <c r="EO43">
        <v>2.056936451612903</v>
      </c>
      <c r="EP43">
        <v>18.30505483870968</v>
      </c>
      <c r="EQ43">
        <v>17.88952580645162</v>
      </c>
      <c r="ER43">
        <v>1500.013870967742</v>
      </c>
      <c r="ES43">
        <v>0.9729943548387096</v>
      </c>
      <c r="ET43">
        <v>0.02700553548387096</v>
      </c>
      <c r="EU43">
        <v>0</v>
      </c>
      <c r="EV43">
        <v>269.7029032258064</v>
      </c>
      <c r="EW43">
        <v>4.999599999999997</v>
      </c>
      <c r="EX43">
        <v>4102.307096774194</v>
      </c>
      <c r="EY43">
        <v>14076.50322580645</v>
      </c>
      <c r="EZ43">
        <v>38.35648387096772</v>
      </c>
      <c r="FA43">
        <v>39.52799999999999</v>
      </c>
      <c r="FB43">
        <v>39.44325806451612</v>
      </c>
      <c r="FC43">
        <v>39.0924193548387</v>
      </c>
      <c r="FD43">
        <v>40.07632258064515</v>
      </c>
      <c r="FE43">
        <v>1454.639677419355</v>
      </c>
      <c r="FF43">
        <v>40.37419354838711</v>
      </c>
      <c r="FG43">
        <v>0</v>
      </c>
      <c r="FH43">
        <v>538.6000001430511</v>
      </c>
      <c r="FI43">
        <v>0</v>
      </c>
      <c r="FJ43">
        <v>269.6938</v>
      </c>
      <c r="FK43">
        <v>0.2311538289750371</v>
      </c>
      <c r="FL43">
        <v>2.3553846065823</v>
      </c>
      <c r="FM43">
        <v>4102.3336</v>
      </c>
      <c r="FN43">
        <v>15</v>
      </c>
      <c r="FO43">
        <v>0</v>
      </c>
      <c r="FP43" t="s">
        <v>440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-4.45009975</v>
      </c>
      <c r="GC43">
        <v>-0.1291277673545931</v>
      </c>
      <c r="GD43">
        <v>0.03354761075602104</v>
      </c>
      <c r="GE43">
        <v>1</v>
      </c>
      <c r="GF43">
        <v>269.7368823529412</v>
      </c>
      <c r="GG43">
        <v>-0.4455309489044668</v>
      </c>
      <c r="GH43">
        <v>0.2272246575147555</v>
      </c>
      <c r="GI43">
        <v>1</v>
      </c>
      <c r="GJ43">
        <v>0.590567975</v>
      </c>
      <c r="GK43">
        <v>0.4150135272045022</v>
      </c>
      <c r="GL43">
        <v>0.06146590838118619</v>
      </c>
      <c r="GM43">
        <v>0</v>
      </c>
      <c r="GN43">
        <v>2</v>
      </c>
      <c r="GO43">
        <v>3</v>
      </c>
      <c r="GP43" t="s">
        <v>463</v>
      </c>
      <c r="GQ43">
        <v>3.10264</v>
      </c>
      <c r="GR43">
        <v>2.75809</v>
      </c>
      <c r="GS43">
        <v>0.087953</v>
      </c>
      <c r="GT43">
        <v>0.08891259999999999</v>
      </c>
      <c r="GU43">
        <v>0.106756</v>
      </c>
      <c r="GV43">
        <v>0.105635</v>
      </c>
      <c r="GW43">
        <v>23824.8</v>
      </c>
      <c r="GX43">
        <v>22117.1</v>
      </c>
      <c r="GY43">
        <v>26678</v>
      </c>
      <c r="GZ43">
        <v>24493</v>
      </c>
      <c r="HA43">
        <v>38180.6</v>
      </c>
      <c r="HB43">
        <v>32401.6</v>
      </c>
      <c r="HC43">
        <v>46659.2</v>
      </c>
      <c r="HD43">
        <v>38778.8</v>
      </c>
      <c r="HE43">
        <v>1.91037</v>
      </c>
      <c r="HF43">
        <v>1.90657</v>
      </c>
      <c r="HG43">
        <v>0.197962</v>
      </c>
      <c r="HH43">
        <v>0</v>
      </c>
      <c r="HI43">
        <v>26.7287</v>
      </c>
      <c r="HJ43">
        <v>999.9</v>
      </c>
      <c r="HK43">
        <v>48.1</v>
      </c>
      <c r="HL43">
        <v>32.2</v>
      </c>
      <c r="HM43">
        <v>25.5808</v>
      </c>
      <c r="HN43">
        <v>60.813</v>
      </c>
      <c r="HO43">
        <v>24.4591</v>
      </c>
      <c r="HP43">
        <v>1</v>
      </c>
      <c r="HQ43">
        <v>-0.0569233</v>
      </c>
      <c r="HR43">
        <v>-0.318369</v>
      </c>
      <c r="HS43">
        <v>20.2797</v>
      </c>
      <c r="HT43">
        <v>5.22223</v>
      </c>
      <c r="HU43">
        <v>11.98</v>
      </c>
      <c r="HV43">
        <v>4.96575</v>
      </c>
      <c r="HW43">
        <v>3.27503</v>
      </c>
      <c r="HX43">
        <v>9999</v>
      </c>
      <c r="HY43">
        <v>9999</v>
      </c>
      <c r="HZ43">
        <v>9999</v>
      </c>
      <c r="IA43">
        <v>540.3</v>
      </c>
      <c r="IB43">
        <v>1.86399</v>
      </c>
      <c r="IC43">
        <v>1.86005</v>
      </c>
      <c r="ID43">
        <v>1.85837</v>
      </c>
      <c r="IE43">
        <v>1.85974</v>
      </c>
      <c r="IF43">
        <v>1.85987</v>
      </c>
      <c r="IG43">
        <v>1.85836</v>
      </c>
      <c r="IH43">
        <v>1.85743</v>
      </c>
      <c r="II43">
        <v>1.85238</v>
      </c>
      <c r="IJ43">
        <v>0</v>
      </c>
      <c r="IK43">
        <v>0</v>
      </c>
      <c r="IL43">
        <v>0</v>
      </c>
      <c r="IM43">
        <v>0</v>
      </c>
      <c r="IN43" t="s">
        <v>442</v>
      </c>
      <c r="IO43" t="s">
        <v>443</v>
      </c>
      <c r="IP43" t="s">
        <v>444</v>
      </c>
      <c r="IQ43" t="s">
        <v>444</v>
      </c>
      <c r="IR43" t="s">
        <v>444</v>
      </c>
      <c r="IS43" t="s">
        <v>444</v>
      </c>
      <c r="IT43">
        <v>0</v>
      </c>
      <c r="IU43">
        <v>100</v>
      </c>
      <c r="IV43">
        <v>100</v>
      </c>
      <c r="IW43">
        <v>1.263</v>
      </c>
      <c r="IX43">
        <v>0.1963</v>
      </c>
      <c r="IY43">
        <v>0.3971615310492796</v>
      </c>
      <c r="IZ43">
        <v>0.002194383670526158</v>
      </c>
      <c r="JA43">
        <v>-2.614430836048478E-07</v>
      </c>
      <c r="JB43">
        <v>2.831566818974657E-11</v>
      </c>
      <c r="JC43">
        <v>-0.02387284111826243</v>
      </c>
      <c r="JD43">
        <v>-0.004919592197158782</v>
      </c>
      <c r="JE43">
        <v>0.0008186423644796414</v>
      </c>
      <c r="JF43">
        <v>-8.268116151049551E-06</v>
      </c>
      <c r="JG43">
        <v>6</v>
      </c>
      <c r="JH43">
        <v>2002</v>
      </c>
      <c r="JI43">
        <v>0</v>
      </c>
      <c r="JJ43">
        <v>28</v>
      </c>
      <c r="JK43">
        <v>28375123.4</v>
      </c>
      <c r="JL43">
        <v>28375123.4</v>
      </c>
      <c r="JM43">
        <v>1.13281</v>
      </c>
      <c r="JN43">
        <v>2.64282</v>
      </c>
      <c r="JO43">
        <v>1.49658</v>
      </c>
      <c r="JP43">
        <v>2.33398</v>
      </c>
      <c r="JQ43">
        <v>1.54907</v>
      </c>
      <c r="JR43">
        <v>2.35474</v>
      </c>
      <c r="JS43">
        <v>35.7311</v>
      </c>
      <c r="JT43">
        <v>24.0875</v>
      </c>
      <c r="JU43">
        <v>18</v>
      </c>
      <c r="JV43">
        <v>485.878</v>
      </c>
      <c r="JW43">
        <v>498.601</v>
      </c>
      <c r="JX43">
        <v>28.2291</v>
      </c>
      <c r="JY43">
        <v>26.5333</v>
      </c>
      <c r="JZ43">
        <v>30.0007</v>
      </c>
      <c r="KA43">
        <v>26.4836</v>
      </c>
      <c r="KB43">
        <v>26.4162</v>
      </c>
      <c r="KC43">
        <v>22.7922</v>
      </c>
      <c r="KD43">
        <v>15.278</v>
      </c>
      <c r="KE43">
        <v>45.0497</v>
      </c>
      <c r="KF43">
        <v>28.3065</v>
      </c>
      <c r="KG43">
        <v>420</v>
      </c>
      <c r="KH43">
        <v>22.474</v>
      </c>
      <c r="KI43">
        <v>101.958</v>
      </c>
      <c r="KJ43">
        <v>93.4937</v>
      </c>
    </row>
    <row r="44" spans="1:296">
      <c r="A44">
        <v>26</v>
      </c>
      <c r="B44">
        <v>1702507482.5</v>
      </c>
      <c r="C44">
        <v>8046.5</v>
      </c>
      <c r="D44" t="s">
        <v>520</v>
      </c>
      <c r="E44" t="s">
        <v>521</v>
      </c>
      <c r="F44">
        <v>5</v>
      </c>
      <c r="G44" t="s">
        <v>500</v>
      </c>
      <c r="H44">
        <v>1702507474.5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429.6460224023068</v>
      </c>
      <c r="AJ44">
        <v>425.3900969696969</v>
      </c>
      <c r="AK44">
        <v>-0.0005208986989216912</v>
      </c>
      <c r="AL44">
        <v>66.17765514871137</v>
      </c>
      <c r="AM44">
        <f>(AO44 - AN44 + DX44*1E3/(8.314*(DZ44+273.15)) * AQ44/DW44 * AP44) * DW44/(100*DK44) * 1000/(1000 - AO44)</f>
        <v>0</v>
      </c>
      <c r="AN44">
        <v>22.39657604162016</v>
      </c>
      <c r="AO44">
        <v>23.05275696969697</v>
      </c>
      <c r="AP44">
        <v>-6.232310573529013E-05</v>
      </c>
      <c r="AQ44">
        <v>106.8061510528358</v>
      </c>
      <c r="AR44">
        <v>0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437</v>
      </c>
      <c r="AX44">
        <v>0</v>
      </c>
      <c r="AY44">
        <v>0.7</v>
      </c>
      <c r="AZ44">
        <v>0.7</v>
      </c>
      <c r="BA44">
        <f>1-AY44/AZ44</f>
        <v>0</v>
      </c>
      <c r="BB44">
        <v>-1</v>
      </c>
      <c r="BC44" t="s">
        <v>522</v>
      </c>
      <c r="BD44">
        <v>8164.18</v>
      </c>
      <c r="BE44">
        <v>269.58616</v>
      </c>
      <c r="BF44">
        <v>290.02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437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2</v>
      </c>
      <c r="DL44">
        <v>0.5</v>
      </c>
      <c r="DM44" t="s">
        <v>439</v>
      </c>
      <c r="DN44">
        <v>2</v>
      </c>
      <c r="DO44" t="b">
        <v>1</v>
      </c>
      <c r="DP44">
        <v>1702507474.5</v>
      </c>
      <c r="DQ44">
        <v>415.624064516129</v>
      </c>
      <c r="DR44">
        <v>419.9894193548387</v>
      </c>
      <c r="DS44">
        <v>23.04588064516129</v>
      </c>
      <c r="DT44">
        <v>22.41539677419355</v>
      </c>
      <c r="DU44">
        <v>414.3606451612903</v>
      </c>
      <c r="DV44">
        <v>22.8533</v>
      </c>
      <c r="DW44">
        <v>500.0262258064516</v>
      </c>
      <c r="DX44">
        <v>90.80475161290322</v>
      </c>
      <c r="DY44">
        <v>0.1000102032258064</v>
      </c>
      <c r="DZ44">
        <v>29.62594193548387</v>
      </c>
      <c r="EA44">
        <v>29.96839354838709</v>
      </c>
      <c r="EB44">
        <v>999.9000000000003</v>
      </c>
      <c r="EC44">
        <v>0</v>
      </c>
      <c r="ED44">
        <v>0</v>
      </c>
      <c r="EE44">
        <v>10000.40225806452</v>
      </c>
      <c r="EF44">
        <v>0</v>
      </c>
      <c r="EG44">
        <v>11.61916129032258</v>
      </c>
      <c r="EH44">
        <v>-4.365393225806452</v>
      </c>
      <c r="EI44">
        <v>425.4284838709677</v>
      </c>
      <c r="EJ44">
        <v>429.6196451612904</v>
      </c>
      <c r="EK44">
        <v>0.630476322580645</v>
      </c>
      <c r="EL44">
        <v>419.9894193548387</v>
      </c>
      <c r="EM44">
        <v>22.41539677419355</v>
      </c>
      <c r="EN44">
        <v>2.092675806451613</v>
      </c>
      <c r="EO44">
        <v>2.035424516129032</v>
      </c>
      <c r="EP44">
        <v>18.16352903225807</v>
      </c>
      <c r="EQ44">
        <v>17.72263225806452</v>
      </c>
      <c r="ER44">
        <v>1499.99193548387</v>
      </c>
      <c r="ES44">
        <v>0.9729931290322579</v>
      </c>
      <c r="ET44">
        <v>0.02700677741935483</v>
      </c>
      <c r="EU44">
        <v>0</v>
      </c>
      <c r="EV44">
        <v>269.5950967741935</v>
      </c>
      <c r="EW44">
        <v>4.999599999999997</v>
      </c>
      <c r="EX44">
        <v>4102.049354838709</v>
      </c>
      <c r="EY44">
        <v>14076.3</v>
      </c>
      <c r="EZ44">
        <v>38.46338709677418</v>
      </c>
      <c r="FA44">
        <v>39.6128064516129</v>
      </c>
      <c r="FB44">
        <v>39.48767741935483</v>
      </c>
      <c r="FC44">
        <v>39.21945161290321</v>
      </c>
      <c r="FD44">
        <v>40.18129032258064</v>
      </c>
      <c r="FE44">
        <v>1454.613870967742</v>
      </c>
      <c r="FF44">
        <v>40.37806451612906</v>
      </c>
      <c r="FG44">
        <v>0</v>
      </c>
      <c r="FH44">
        <v>80.40000009536743</v>
      </c>
      <c r="FI44">
        <v>0</v>
      </c>
      <c r="FJ44">
        <v>269.58616</v>
      </c>
      <c r="FK44">
        <v>-0.1370000049140916</v>
      </c>
      <c r="FL44">
        <v>1.718461551960675</v>
      </c>
      <c r="FM44">
        <v>4102.09</v>
      </c>
      <c r="FN44">
        <v>15</v>
      </c>
      <c r="FO44">
        <v>0</v>
      </c>
      <c r="FP44" t="s">
        <v>440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-4.377371999999999</v>
      </c>
      <c r="GC44">
        <v>-0.07560022514071035</v>
      </c>
      <c r="GD44">
        <v>0.05293564570306097</v>
      </c>
      <c r="GE44">
        <v>1</v>
      </c>
      <c r="GF44">
        <v>269.5949705882354</v>
      </c>
      <c r="GG44">
        <v>-0.09126050463776193</v>
      </c>
      <c r="GH44">
        <v>0.1828685618132723</v>
      </c>
      <c r="GI44">
        <v>1</v>
      </c>
      <c r="GJ44">
        <v>0.632624425</v>
      </c>
      <c r="GK44">
        <v>0.006573782363977309</v>
      </c>
      <c r="GL44">
        <v>0.01589103584554433</v>
      </c>
      <c r="GM44">
        <v>1</v>
      </c>
      <c r="GN44">
        <v>3</v>
      </c>
      <c r="GO44">
        <v>3</v>
      </c>
      <c r="GP44" t="s">
        <v>441</v>
      </c>
      <c r="GQ44">
        <v>3.10261</v>
      </c>
      <c r="GR44">
        <v>2.7581</v>
      </c>
      <c r="GS44">
        <v>0.087903</v>
      </c>
      <c r="GT44">
        <v>0.0888666</v>
      </c>
      <c r="GU44">
        <v>0.106092</v>
      </c>
      <c r="GV44">
        <v>0.105024</v>
      </c>
      <c r="GW44">
        <v>23814.8</v>
      </c>
      <c r="GX44">
        <v>22108.8</v>
      </c>
      <c r="GY44">
        <v>26666.2</v>
      </c>
      <c r="GZ44">
        <v>24483.7</v>
      </c>
      <c r="HA44">
        <v>38193.7</v>
      </c>
      <c r="HB44">
        <v>32412.2</v>
      </c>
      <c r="HC44">
        <v>46638.8</v>
      </c>
      <c r="HD44">
        <v>38764.3</v>
      </c>
      <c r="HE44">
        <v>1.90677</v>
      </c>
      <c r="HF44">
        <v>1.90263</v>
      </c>
      <c r="HG44">
        <v>0.176094</v>
      </c>
      <c r="HH44">
        <v>0</v>
      </c>
      <c r="HI44">
        <v>27.1124</v>
      </c>
      <c r="HJ44">
        <v>999.9</v>
      </c>
      <c r="HK44">
        <v>49.1</v>
      </c>
      <c r="HL44">
        <v>32.2</v>
      </c>
      <c r="HM44">
        <v>26.1138</v>
      </c>
      <c r="HN44">
        <v>60.603</v>
      </c>
      <c r="HO44">
        <v>24.363</v>
      </c>
      <c r="HP44">
        <v>1</v>
      </c>
      <c r="HQ44">
        <v>-0.0331809</v>
      </c>
      <c r="HR44">
        <v>-0.6127939999999999</v>
      </c>
      <c r="HS44">
        <v>20.2788</v>
      </c>
      <c r="HT44">
        <v>5.22268</v>
      </c>
      <c r="HU44">
        <v>11.98</v>
      </c>
      <c r="HV44">
        <v>4.96575</v>
      </c>
      <c r="HW44">
        <v>3.27508</v>
      </c>
      <c r="HX44">
        <v>9999</v>
      </c>
      <c r="HY44">
        <v>9999</v>
      </c>
      <c r="HZ44">
        <v>9999</v>
      </c>
      <c r="IA44">
        <v>540.3</v>
      </c>
      <c r="IB44">
        <v>1.86401</v>
      </c>
      <c r="IC44">
        <v>1.86005</v>
      </c>
      <c r="ID44">
        <v>1.85837</v>
      </c>
      <c r="IE44">
        <v>1.85975</v>
      </c>
      <c r="IF44">
        <v>1.85989</v>
      </c>
      <c r="IG44">
        <v>1.85837</v>
      </c>
      <c r="IH44">
        <v>1.85744</v>
      </c>
      <c r="II44">
        <v>1.85241</v>
      </c>
      <c r="IJ44">
        <v>0</v>
      </c>
      <c r="IK44">
        <v>0</v>
      </c>
      <c r="IL44">
        <v>0</v>
      </c>
      <c r="IM44">
        <v>0</v>
      </c>
      <c r="IN44" t="s">
        <v>442</v>
      </c>
      <c r="IO44" t="s">
        <v>443</v>
      </c>
      <c r="IP44" t="s">
        <v>444</v>
      </c>
      <c r="IQ44" t="s">
        <v>444</v>
      </c>
      <c r="IR44" t="s">
        <v>444</v>
      </c>
      <c r="IS44" t="s">
        <v>444</v>
      </c>
      <c r="IT44">
        <v>0</v>
      </c>
      <c r="IU44">
        <v>100</v>
      </c>
      <c r="IV44">
        <v>100</v>
      </c>
      <c r="IW44">
        <v>1.264</v>
      </c>
      <c r="IX44">
        <v>0.1926</v>
      </c>
      <c r="IY44">
        <v>0.3971615310492796</v>
      </c>
      <c r="IZ44">
        <v>0.002194383670526158</v>
      </c>
      <c r="JA44">
        <v>-2.614430836048478E-07</v>
      </c>
      <c r="JB44">
        <v>2.831566818974657E-11</v>
      </c>
      <c r="JC44">
        <v>-0.02387284111826243</v>
      </c>
      <c r="JD44">
        <v>-0.004919592197158782</v>
      </c>
      <c r="JE44">
        <v>0.0008186423644796414</v>
      </c>
      <c r="JF44">
        <v>-8.268116151049551E-06</v>
      </c>
      <c r="JG44">
        <v>6</v>
      </c>
      <c r="JH44">
        <v>2002</v>
      </c>
      <c r="JI44">
        <v>0</v>
      </c>
      <c r="JJ44">
        <v>28</v>
      </c>
      <c r="JK44">
        <v>28375124.7</v>
      </c>
      <c r="JL44">
        <v>28375124.7</v>
      </c>
      <c r="JM44">
        <v>1.13281</v>
      </c>
      <c r="JN44">
        <v>2.64038</v>
      </c>
      <c r="JO44">
        <v>1.49658</v>
      </c>
      <c r="JP44">
        <v>2.33521</v>
      </c>
      <c r="JQ44">
        <v>1.54907</v>
      </c>
      <c r="JR44">
        <v>2.37915</v>
      </c>
      <c r="JS44">
        <v>35.801</v>
      </c>
      <c r="JT44">
        <v>24.105</v>
      </c>
      <c r="JU44">
        <v>18</v>
      </c>
      <c r="JV44">
        <v>485.653</v>
      </c>
      <c r="JW44">
        <v>497.93</v>
      </c>
      <c r="JX44">
        <v>28.632</v>
      </c>
      <c r="JY44">
        <v>26.8128</v>
      </c>
      <c r="JZ44">
        <v>30.0014</v>
      </c>
      <c r="KA44">
        <v>26.7167</v>
      </c>
      <c r="KB44">
        <v>26.6332</v>
      </c>
      <c r="KC44">
        <v>22.7937</v>
      </c>
      <c r="KD44">
        <v>17.5906</v>
      </c>
      <c r="KE44">
        <v>46.9387</v>
      </c>
      <c r="KF44">
        <v>28.6396</v>
      </c>
      <c r="KG44">
        <v>420</v>
      </c>
      <c r="KH44">
        <v>22.3325</v>
      </c>
      <c r="KI44">
        <v>101.913</v>
      </c>
      <c r="KJ44">
        <v>93.4585</v>
      </c>
    </row>
    <row r="45" spans="1:296">
      <c r="A45">
        <v>27</v>
      </c>
      <c r="B45">
        <v>1702507549.1</v>
      </c>
      <c r="C45">
        <v>8113.099999904633</v>
      </c>
      <c r="D45" t="s">
        <v>523</v>
      </c>
      <c r="E45" t="s">
        <v>524</v>
      </c>
      <c r="F45">
        <v>5</v>
      </c>
      <c r="G45" t="s">
        <v>500</v>
      </c>
      <c r="H45">
        <v>1702507541.099999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429.5874007828892</v>
      </c>
      <c r="AJ45">
        <v>425.3853575757573</v>
      </c>
      <c r="AK45">
        <v>-0.002239974091913199</v>
      </c>
      <c r="AL45">
        <v>66.17765514871137</v>
      </c>
      <c r="AM45">
        <f>(AO45 - AN45 + DX45*1E3/(8.314*(DZ45+273.15)) * AQ45/DW45 * AP45) * DW45/(100*DK45) * 1000/(1000 - AO45)</f>
        <v>0</v>
      </c>
      <c r="AN45">
        <v>22.38400685108242</v>
      </c>
      <c r="AO45">
        <v>23.0205206060606</v>
      </c>
      <c r="AP45">
        <v>-8.333851031199701E-07</v>
      </c>
      <c r="AQ45">
        <v>106.8061510528358</v>
      </c>
      <c r="AR45">
        <v>0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437</v>
      </c>
      <c r="AX45">
        <v>0</v>
      </c>
      <c r="AY45">
        <v>0.7</v>
      </c>
      <c r="AZ45">
        <v>0.7</v>
      </c>
      <c r="BA45">
        <f>1-AY45/AZ45</f>
        <v>0</v>
      </c>
      <c r="BB45">
        <v>-1</v>
      </c>
      <c r="BC45" t="s">
        <v>525</v>
      </c>
      <c r="BD45">
        <v>8163.09</v>
      </c>
      <c r="BE45">
        <v>269.4821923076923</v>
      </c>
      <c r="BF45">
        <v>289.51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437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2</v>
      </c>
      <c r="DL45">
        <v>0.5</v>
      </c>
      <c r="DM45" t="s">
        <v>439</v>
      </c>
      <c r="DN45">
        <v>2</v>
      </c>
      <c r="DO45" t="b">
        <v>1</v>
      </c>
      <c r="DP45">
        <v>1702507541.099999</v>
      </c>
      <c r="DQ45">
        <v>415.645935483871</v>
      </c>
      <c r="DR45">
        <v>419.999935483871</v>
      </c>
      <c r="DS45">
        <v>23.0215935483871</v>
      </c>
      <c r="DT45">
        <v>22.38136451612904</v>
      </c>
      <c r="DU45">
        <v>414.3823225806452</v>
      </c>
      <c r="DV45">
        <v>22.8295</v>
      </c>
      <c r="DW45">
        <v>500.0256451612902</v>
      </c>
      <c r="DX45">
        <v>90.80433548387097</v>
      </c>
      <c r="DY45">
        <v>0.1000023677419355</v>
      </c>
      <c r="DZ45">
        <v>29.63966774193548</v>
      </c>
      <c r="EA45">
        <v>30.03643870967743</v>
      </c>
      <c r="EB45">
        <v>999.9000000000003</v>
      </c>
      <c r="EC45">
        <v>0</v>
      </c>
      <c r="ED45">
        <v>0</v>
      </c>
      <c r="EE45">
        <v>10004.45322580645</v>
      </c>
      <c r="EF45">
        <v>0</v>
      </c>
      <c r="EG45">
        <v>11.64215806451613</v>
      </c>
      <c r="EH45">
        <v>-4.354002258064517</v>
      </c>
      <c r="EI45">
        <v>425.4402258064516</v>
      </c>
      <c r="EJ45">
        <v>429.6154193548387</v>
      </c>
      <c r="EK45">
        <v>0.6402286451612903</v>
      </c>
      <c r="EL45">
        <v>419.999935483871</v>
      </c>
      <c r="EM45">
        <v>22.38136451612904</v>
      </c>
      <c r="EN45">
        <v>2.090460322580645</v>
      </c>
      <c r="EO45">
        <v>2.032326129032258</v>
      </c>
      <c r="EP45">
        <v>18.14667741935483</v>
      </c>
      <c r="EQ45">
        <v>17.69844838709677</v>
      </c>
      <c r="ER45">
        <v>1500.005483870968</v>
      </c>
      <c r="ES45">
        <v>0.9729933548387096</v>
      </c>
      <c r="ET45">
        <v>0.02700660967741935</v>
      </c>
      <c r="EU45">
        <v>0</v>
      </c>
      <c r="EV45">
        <v>269.457935483871</v>
      </c>
      <c r="EW45">
        <v>4.999599999999997</v>
      </c>
      <c r="EX45">
        <v>4102.568064516128</v>
      </c>
      <c r="EY45">
        <v>14076.43225806452</v>
      </c>
      <c r="EZ45">
        <v>38.55016129032258</v>
      </c>
      <c r="FA45">
        <v>39.71545161290322</v>
      </c>
      <c r="FB45">
        <v>39.1934193548387</v>
      </c>
      <c r="FC45">
        <v>39.33038709677418</v>
      </c>
      <c r="FD45">
        <v>40.278</v>
      </c>
      <c r="FE45">
        <v>1454.634516129032</v>
      </c>
      <c r="FF45">
        <v>40.37806451612905</v>
      </c>
      <c r="FG45">
        <v>0</v>
      </c>
      <c r="FH45">
        <v>65.80000019073486</v>
      </c>
      <c r="FI45">
        <v>0</v>
      </c>
      <c r="FJ45">
        <v>269.4821923076923</v>
      </c>
      <c r="FK45">
        <v>0.03230770178953473</v>
      </c>
      <c r="FL45">
        <v>3.514529925780268</v>
      </c>
      <c r="FM45">
        <v>4102.585384615385</v>
      </c>
      <c r="FN45">
        <v>15</v>
      </c>
      <c r="FO45">
        <v>0</v>
      </c>
      <c r="FP45" t="s">
        <v>440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-4.361900243902439</v>
      </c>
      <c r="GC45">
        <v>0.1095388850174195</v>
      </c>
      <c r="GD45">
        <v>0.04538051287415114</v>
      </c>
      <c r="GE45">
        <v>1</v>
      </c>
      <c r="GF45">
        <v>269.4703823529412</v>
      </c>
      <c r="GG45">
        <v>-0.04148204361932329</v>
      </c>
      <c r="GH45">
        <v>0.2241803390006912</v>
      </c>
      <c r="GI45">
        <v>1</v>
      </c>
      <c r="GJ45">
        <v>0.6413971951219513</v>
      </c>
      <c r="GK45">
        <v>-0.02669220209059262</v>
      </c>
      <c r="GL45">
        <v>0.003183054670453861</v>
      </c>
      <c r="GM45">
        <v>1</v>
      </c>
      <c r="GN45">
        <v>3</v>
      </c>
      <c r="GO45">
        <v>3</v>
      </c>
      <c r="GP45" t="s">
        <v>441</v>
      </c>
      <c r="GQ45">
        <v>3.10256</v>
      </c>
      <c r="GR45">
        <v>2.75806</v>
      </c>
      <c r="GS45">
        <v>0.0878622</v>
      </c>
      <c r="GT45">
        <v>0.0888234</v>
      </c>
      <c r="GU45">
        <v>0.105941</v>
      </c>
      <c r="GV45">
        <v>0.104953</v>
      </c>
      <c r="GW45">
        <v>23807.9</v>
      </c>
      <c r="GX45">
        <v>22103.3</v>
      </c>
      <c r="GY45">
        <v>26658</v>
      </c>
      <c r="GZ45">
        <v>24477.2</v>
      </c>
      <c r="HA45">
        <v>38189.1</v>
      </c>
      <c r="HB45">
        <v>32407</v>
      </c>
      <c r="HC45">
        <v>46624.5</v>
      </c>
      <c r="HD45">
        <v>38754.7</v>
      </c>
      <c r="HE45">
        <v>1.90475</v>
      </c>
      <c r="HF45">
        <v>1.89942</v>
      </c>
      <c r="HG45">
        <v>0.164017</v>
      </c>
      <c r="HH45">
        <v>0</v>
      </c>
      <c r="HI45">
        <v>27.3559</v>
      </c>
      <c r="HJ45">
        <v>999.9</v>
      </c>
      <c r="HK45">
        <v>49.5</v>
      </c>
      <c r="HL45">
        <v>32.2</v>
      </c>
      <c r="HM45">
        <v>26.326</v>
      </c>
      <c r="HN45">
        <v>60.4321</v>
      </c>
      <c r="HO45">
        <v>24.2348</v>
      </c>
      <c r="HP45">
        <v>1</v>
      </c>
      <c r="HQ45">
        <v>-0.0168064</v>
      </c>
      <c r="HR45">
        <v>-0.143794</v>
      </c>
      <c r="HS45">
        <v>20.2802</v>
      </c>
      <c r="HT45">
        <v>5.22238</v>
      </c>
      <c r="HU45">
        <v>11.98</v>
      </c>
      <c r="HV45">
        <v>4.9657</v>
      </c>
      <c r="HW45">
        <v>3.27518</v>
      </c>
      <c r="HX45">
        <v>9999</v>
      </c>
      <c r="HY45">
        <v>9999</v>
      </c>
      <c r="HZ45">
        <v>9999</v>
      </c>
      <c r="IA45">
        <v>540.4</v>
      </c>
      <c r="IB45">
        <v>1.864</v>
      </c>
      <c r="IC45">
        <v>1.86006</v>
      </c>
      <c r="ID45">
        <v>1.85837</v>
      </c>
      <c r="IE45">
        <v>1.85975</v>
      </c>
      <c r="IF45">
        <v>1.85987</v>
      </c>
      <c r="IG45">
        <v>1.85837</v>
      </c>
      <c r="IH45">
        <v>1.85743</v>
      </c>
      <c r="II45">
        <v>1.85238</v>
      </c>
      <c r="IJ45">
        <v>0</v>
      </c>
      <c r="IK45">
        <v>0</v>
      </c>
      <c r="IL45">
        <v>0</v>
      </c>
      <c r="IM45">
        <v>0</v>
      </c>
      <c r="IN45" t="s">
        <v>442</v>
      </c>
      <c r="IO45" t="s">
        <v>443</v>
      </c>
      <c r="IP45" t="s">
        <v>444</v>
      </c>
      <c r="IQ45" t="s">
        <v>444</v>
      </c>
      <c r="IR45" t="s">
        <v>444</v>
      </c>
      <c r="IS45" t="s">
        <v>444</v>
      </c>
      <c r="IT45">
        <v>0</v>
      </c>
      <c r="IU45">
        <v>100</v>
      </c>
      <c r="IV45">
        <v>100</v>
      </c>
      <c r="IW45">
        <v>1.264</v>
      </c>
      <c r="IX45">
        <v>0.192</v>
      </c>
      <c r="IY45">
        <v>0.3971615310492796</v>
      </c>
      <c r="IZ45">
        <v>0.002194383670526158</v>
      </c>
      <c r="JA45">
        <v>-2.614430836048478E-07</v>
      </c>
      <c r="JB45">
        <v>2.831566818974657E-11</v>
      </c>
      <c r="JC45">
        <v>-0.02387284111826243</v>
      </c>
      <c r="JD45">
        <v>-0.004919592197158782</v>
      </c>
      <c r="JE45">
        <v>0.0008186423644796414</v>
      </c>
      <c r="JF45">
        <v>-8.268116151049551E-06</v>
      </c>
      <c r="JG45">
        <v>6</v>
      </c>
      <c r="JH45">
        <v>2002</v>
      </c>
      <c r="JI45">
        <v>0</v>
      </c>
      <c r="JJ45">
        <v>28</v>
      </c>
      <c r="JK45">
        <v>28375125.8</v>
      </c>
      <c r="JL45">
        <v>28375125.8</v>
      </c>
      <c r="JM45">
        <v>1.13403</v>
      </c>
      <c r="JN45">
        <v>2.64038</v>
      </c>
      <c r="JO45">
        <v>1.49658</v>
      </c>
      <c r="JP45">
        <v>2.33521</v>
      </c>
      <c r="JQ45">
        <v>1.54907</v>
      </c>
      <c r="JR45">
        <v>2.45239</v>
      </c>
      <c r="JS45">
        <v>35.8477</v>
      </c>
      <c r="JT45">
        <v>24.105</v>
      </c>
      <c r="JU45">
        <v>18</v>
      </c>
      <c r="JV45">
        <v>485.933</v>
      </c>
      <c r="JW45">
        <v>497.425</v>
      </c>
      <c r="JX45">
        <v>28.2126</v>
      </c>
      <c r="JY45">
        <v>26.998</v>
      </c>
      <c r="JZ45">
        <v>30.0012</v>
      </c>
      <c r="KA45">
        <v>26.9</v>
      </c>
      <c r="KB45">
        <v>26.8142</v>
      </c>
      <c r="KC45">
        <v>22.7928</v>
      </c>
      <c r="KD45">
        <v>18.4189</v>
      </c>
      <c r="KE45">
        <v>47.6855</v>
      </c>
      <c r="KF45">
        <v>28.1992</v>
      </c>
      <c r="KG45">
        <v>420</v>
      </c>
      <c r="KH45">
        <v>22.3161</v>
      </c>
      <c r="KI45">
        <v>101.882</v>
      </c>
      <c r="KJ45">
        <v>93.4346</v>
      </c>
    </row>
    <row r="46" spans="1:296">
      <c r="A46">
        <v>28</v>
      </c>
      <c r="B46">
        <v>1702507971.1</v>
      </c>
      <c r="C46">
        <v>8535.099999904633</v>
      </c>
      <c r="D46" t="s">
        <v>526</v>
      </c>
      <c r="E46" t="s">
        <v>527</v>
      </c>
      <c r="F46">
        <v>5</v>
      </c>
      <c r="G46" t="s">
        <v>500</v>
      </c>
      <c r="H46">
        <v>1702507963.349999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433.063102978635</v>
      </c>
      <c r="AJ46">
        <v>429.8635575757576</v>
      </c>
      <c r="AK46">
        <v>-0.002546530742891788</v>
      </c>
      <c r="AL46">
        <v>66.17765514871137</v>
      </c>
      <c r="AM46">
        <f>(AO46 - AN46 + DX46*1E3/(8.314*(DZ46+273.15)) * AQ46/DW46 * AP46) * DW46/(100*DK46) * 1000/(1000 - AO46)</f>
        <v>0</v>
      </c>
      <c r="AN46">
        <v>30.22575676516926</v>
      </c>
      <c r="AO46">
        <v>31.03947878787879</v>
      </c>
      <c r="AP46">
        <v>-1.484241996702545E-07</v>
      </c>
      <c r="AQ46">
        <v>106.8061510528358</v>
      </c>
      <c r="AR46">
        <v>0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437</v>
      </c>
      <c r="AX46">
        <v>0</v>
      </c>
      <c r="AY46">
        <v>0.7</v>
      </c>
      <c r="AZ46">
        <v>0.7</v>
      </c>
      <c r="BA46">
        <f>1-AY46/AZ46</f>
        <v>0</v>
      </c>
      <c r="BB46">
        <v>-1</v>
      </c>
      <c r="BC46" t="s">
        <v>528</v>
      </c>
      <c r="BD46">
        <v>8153.33</v>
      </c>
      <c r="BE46">
        <v>263.5566</v>
      </c>
      <c r="BF46">
        <v>283.33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437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2</v>
      </c>
      <c r="DL46">
        <v>0.5</v>
      </c>
      <c r="DM46" t="s">
        <v>439</v>
      </c>
      <c r="DN46">
        <v>2</v>
      </c>
      <c r="DO46" t="b">
        <v>1</v>
      </c>
      <c r="DP46">
        <v>1702507963.349999</v>
      </c>
      <c r="DQ46">
        <v>416.5278666666667</v>
      </c>
      <c r="DR46">
        <v>419.9934000000001</v>
      </c>
      <c r="DS46">
        <v>31.04122</v>
      </c>
      <c r="DT46">
        <v>30.23027</v>
      </c>
      <c r="DU46">
        <v>415.2625333333334</v>
      </c>
      <c r="DV46">
        <v>30.74403666666667</v>
      </c>
      <c r="DW46">
        <v>500.0384666666666</v>
      </c>
      <c r="DX46">
        <v>90.77937333333333</v>
      </c>
      <c r="DY46">
        <v>0.1000401033333334</v>
      </c>
      <c r="DZ46">
        <v>35.82552666666666</v>
      </c>
      <c r="EA46">
        <v>35.94109</v>
      </c>
      <c r="EB46">
        <v>999.9000000000002</v>
      </c>
      <c r="EC46">
        <v>0</v>
      </c>
      <c r="ED46">
        <v>0</v>
      </c>
      <c r="EE46">
        <v>10010.317</v>
      </c>
      <c r="EF46">
        <v>0</v>
      </c>
      <c r="EG46">
        <v>11.64622</v>
      </c>
      <c r="EH46">
        <v>-3.465441666666666</v>
      </c>
      <c r="EI46">
        <v>429.8717333333333</v>
      </c>
      <c r="EJ46">
        <v>433.0856000000001</v>
      </c>
      <c r="EK46">
        <v>0.8109533333333333</v>
      </c>
      <c r="EL46">
        <v>419.9934000000001</v>
      </c>
      <c r="EM46">
        <v>30.23027</v>
      </c>
      <c r="EN46">
        <v>2.817903333333334</v>
      </c>
      <c r="EO46">
        <v>2.744284999999999</v>
      </c>
      <c r="EP46">
        <v>22.98933333333333</v>
      </c>
      <c r="EQ46">
        <v>22.55272</v>
      </c>
      <c r="ER46">
        <v>1499.99</v>
      </c>
      <c r="ES46">
        <v>0.9730029999999997</v>
      </c>
      <c r="ET46">
        <v>0.0269967</v>
      </c>
      <c r="EU46">
        <v>0</v>
      </c>
      <c r="EV46">
        <v>263.5304666666667</v>
      </c>
      <c r="EW46">
        <v>4.999599999999998</v>
      </c>
      <c r="EX46">
        <v>4032.481</v>
      </c>
      <c r="EY46">
        <v>14076.33333333333</v>
      </c>
      <c r="EZ46">
        <v>39.529</v>
      </c>
      <c r="FA46">
        <v>40.5746</v>
      </c>
      <c r="FB46">
        <v>40.154</v>
      </c>
      <c r="FC46">
        <v>40.32893333333332</v>
      </c>
      <c r="FD46">
        <v>41.76653333333333</v>
      </c>
      <c r="FE46">
        <v>1454.63</v>
      </c>
      <c r="FF46">
        <v>40.35999999999999</v>
      </c>
      <c r="FG46">
        <v>0</v>
      </c>
      <c r="FH46">
        <v>421.3999998569489</v>
      </c>
      <c r="FI46">
        <v>0</v>
      </c>
      <c r="FJ46">
        <v>263.5566</v>
      </c>
      <c r="FK46">
        <v>-0.5296923028497291</v>
      </c>
      <c r="FL46">
        <v>0.8330769143111281</v>
      </c>
      <c r="FM46">
        <v>4032.4832</v>
      </c>
      <c r="FN46">
        <v>15</v>
      </c>
      <c r="FO46">
        <v>0</v>
      </c>
      <c r="FP46" t="s">
        <v>440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-3.463545609756097</v>
      </c>
      <c r="GC46">
        <v>0.04799268292683242</v>
      </c>
      <c r="GD46">
        <v>0.04383266451274365</v>
      </c>
      <c r="GE46">
        <v>1</v>
      </c>
      <c r="GF46">
        <v>263.5515588235294</v>
      </c>
      <c r="GG46">
        <v>-0.04780748404532584</v>
      </c>
      <c r="GH46">
        <v>0.1815019350369149</v>
      </c>
      <c r="GI46">
        <v>1</v>
      </c>
      <c r="GJ46">
        <v>0.8095818536585365</v>
      </c>
      <c r="GK46">
        <v>0.02785682926829422</v>
      </c>
      <c r="GL46">
        <v>0.002911176943797193</v>
      </c>
      <c r="GM46">
        <v>1</v>
      </c>
      <c r="GN46">
        <v>3</v>
      </c>
      <c r="GO46">
        <v>3</v>
      </c>
      <c r="GP46" t="s">
        <v>441</v>
      </c>
      <c r="GQ46">
        <v>3.10466</v>
      </c>
      <c r="GR46">
        <v>2.75798</v>
      </c>
      <c r="GS46">
        <v>0.0877764</v>
      </c>
      <c r="GT46">
        <v>0.088606</v>
      </c>
      <c r="GU46">
        <v>0.129758</v>
      </c>
      <c r="GV46">
        <v>0.128626</v>
      </c>
      <c r="GW46">
        <v>23754.3</v>
      </c>
      <c r="GX46">
        <v>22044.1</v>
      </c>
      <c r="GY46">
        <v>26599.5</v>
      </c>
      <c r="GZ46">
        <v>24410.6</v>
      </c>
      <c r="HA46">
        <v>37081</v>
      </c>
      <c r="HB46">
        <v>31451.9</v>
      </c>
      <c r="HC46">
        <v>46522.7</v>
      </c>
      <c r="HD46">
        <v>38639.9</v>
      </c>
      <c r="HE46">
        <v>1.89268</v>
      </c>
      <c r="HF46">
        <v>1.89403</v>
      </c>
      <c r="HG46">
        <v>0.243802</v>
      </c>
      <c r="HH46">
        <v>0</v>
      </c>
      <c r="HI46">
        <v>32.0451</v>
      </c>
      <c r="HJ46">
        <v>999.9</v>
      </c>
      <c r="HK46">
        <v>58.2</v>
      </c>
      <c r="HL46">
        <v>32.1</v>
      </c>
      <c r="HM46">
        <v>30.7892</v>
      </c>
      <c r="HN46">
        <v>60.3821</v>
      </c>
      <c r="HO46">
        <v>23.125</v>
      </c>
      <c r="HP46">
        <v>1</v>
      </c>
      <c r="HQ46">
        <v>0.08823930000000001</v>
      </c>
      <c r="HR46">
        <v>-2.78809</v>
      </c>
      <c r="HS46">
        <v>20.2575</v>
      </c>
      <c r="HT46">
        <v>5.22178</v>
      </c>
      <c r="HU46">
        <v>11.98</v>
      </c>
      <c r="HV46">
        <v>4.96555</v>
      </c>
      <c r="HW46">
        <v>3.27508</v>
      </c>
      <c r="HX46">
        <v>9999</v>
      </c>
      <c r="HY46">
        <v>9999</v>
      </c>
      <c r="HZ46">
        <v>9999</v>
      </c>
      <c r="IA46">
        <v>540.5</v>
      </c>
      <c r="IB46">
        <v>1.86401</v>
      </c>
      <c r="IC46">
        <v>1.86009</v>
      </c>
      <c r="ID46">
        <v>1.85837</v>
      </c>
      <c r="IE46">
        <v>1.85975</v>
      </c>
      <c r="IF46">
        <v>1.85988</v>
      </c>
      <c r="IG46">
        <v>1.85837</v>
      </c>
      <c r="IH46">
        <v>1.85745</v>
      </c>
      <c r="II46">
        <v>1.8524</v>
      </c>
      <c r="IJ46">
        <v>0</v>
      </c>
      <c r="IK46">
        <v>0</v>
      </c>
      <c r="IL46">
        <v>0</v>
      </c>
      <c r="IM46">
        <v>0</v>
      </c>
      <c r="IN46" t="s">
        <v>442</v>
      </c>
      <c r="IO46" t="s">
        <v>443</v>
      </c>
      <c r="IP46" t="s">
        <v>444</v>
      </c>
      <c r="IQ46" t="s">
        <v>444</v>
      </c>
      <c r="IR46" t="s">
        <v>444</v>
      </c>
      <c r="IS46" t="s">
        <v>444</v>
      </c>
      <c r="IT46">
        <v>0</v>
      </c>
      <c r="IU46">
        <v>100</v>
      </c>
      <c r="IV46">
        <v>100</v>
      </c>
      <c r="IW46">
        <v>1.266</v>
      </c>
      <c r="IX46">
        <v>0.2972</v>
      </c>
      <c r="IY46">
        <v>0.3971615310492796</v>
      </c>
      <c r="IZ46">
        <v>0.002194383670526158</v>
      </c>
      <c r="JA46">
        <v>-2.614430836048478E-07</v>
      </c>
      <c r="JB46">
        <v>2.831566818974657E-11</v>
      </c>
      <c r="JC46">
        <v>0.2971757232965693</v>
      </c>
      <c r="JD46">
        <v>0</v>
      </c>
      <c r="JE46">
        <v>0</v>
      </c>
      <c r="JF46">
        <v>0</v>
      </c>
      <c r="JG46">
        <v>6</v>
      </c>
      <c r="JH46">
        <v>2002</v>
      </c>
      <c r="JI46">
        <v>0</v>
      </c>
      <c r="JJ46">
        <v>28</v>
      </c>
      <c r="JK46">
        <v>28375132.9</v>
      </c>
      <c r="JL46">
        <v>28375132.9</v>
      </c>
      <c r="JM46">
        <v>1.14258</v>
      </c>
      <c r="JN46">
        <v>2.64038</v>
      </c>
      <c r="JO46">
        <v>1.49658</v>
      </c>
      <c r="JP46">
        <v>2.33765</v>
      </c>
      <c r="JQ46">
        <v>1.54907</v>
      </c>
      <c r="JR46">
        <v>2.39746</v>
      </c>
      <c r="JS46">
        <v>36.2694</v>
      </c>
      <c r="JT46">
        <v>24.0875</v>
      </c>
      <c r="JU46">
        <v>18</v>
      </c>
      <c r="JV46">
        <v>488.827</v>
      </c>
      <c r="JW46">
        <v>504.62</v>
      </c>
      <c r="JX46">
        <v>36.4486</v>
      </c>
      <c r="JY46">
        <v>28.395</v>
      </c>
      <c r="JZ46">
        <v>30.0012</v>
      </c>
      <c r="KA46">
        <v>28.1668</v>
      </c>
      <c r="KB46">
        <v>28.0446</v>
      </c>
      <c r="KC46">
        <v>22.9612</v>
      </c>
      <c r="KD46">
        <v>0</v>
      </c>
      <c r="KE46">
        <v>100</v>
      </c>
      <c r="KF46">
        <v>36.4492</v>
      </c>
      <c r="KG46">
        <v>420</v>
      </c>
      <c r="KH46">
        <v>37.4036</v>
      </c>
      <c r="KI46">
        <v>101.659</v>
      </c>
      <c r="KJ46">
        <v>93.1666</v>
      </c>
    </row>
    <row r="47" spans="1:296">
      <c r="A47">
        <v>29</v>
      </c>
      <c r="B47">
        <v>1702508131.1</v>
      </c>
      <c r="C47">
        <v>8695.099999904633</v>
      </c>
      <c r="D47" t="s">
        <v>529</v>
      </c>
      <c r="E47" t="s">
        <v>530</v>
      </c>
      <c r="F47">
        <v>5</v>
      </c>
      <c r="G47" t="s">
        <v>500</v>
      </c>
      <c r="H47">
        <v>1702508123.099999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433.0825777765697</v>
      </c>
      <c r="AJ47">
        <v>429.4855212121212</v>
      </c>
      <c r="AK47">
        <v>-0.002491362255874534</v>
      </c>
      <c r="AL47">
        <v>66.17765514871137</v>
      </c>
      <c r="AM47">
        <f>(AO47 - AN47 + DX47*1E3/(8.314*(DZ47+273.15)) * AQ47/DW47 * AP47) * DW47/(100*DK47) * 1000/(1000 - AO47)</f>
        <v>0</v>
      </c>
      <c r="AN47">
        <v>30.20305354327126</v>
      </c>
      <c r="AO47">
        <v>31.07322606060604</v>
      </c>
      <c r="AP47">
        <v>3.857618058100692E-06</v>
      </c>
      <c r="AQ47">
        <v>106.8061510528358</v>
      </c>
      <c r="AR47">
        <v>0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437</v>
      </c>
      <c r="AX47">
        <v>0</v>
      </c>
      <c r="AY47">
        <v>0.7</v>
      </c>
      <c r="AZ47">
        <v>0.7</v>
      </c>
      <c r="BA47">
        <f>1-AY47/AZ47</f>
        <v>0</v>
      </c>
      <c r="BB47">
        <v>-1</v>
      </c>
      <c r="BC47" t="s">
        <v>531</v>
      </c>
      <c r="BD47">
        <v>8159.07</v>
      </c>
      <c r="BE47">
        <v>263.3705384615384</v>
      </c>
      <c r="BF47">
        <v>284.55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437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2</v>
      </c>
      <c r="DL47">
        <v>0.5</v>
      </c>
      <c r="DM47" t="s">
        <v>439</v>
      </c>
      <c r="DN47">
        <v>2</v>
      </c>
      <c r="DO47" t="b">
        <v>1</v>
      </c>
      <c r="DP47">
        <v>1702508123.099999</v>
      </c>
      <c r="DQ47">
        <v>416.2037096774195</v>
      </c>
      <c r="DR47">
        <v>420.0059032258065</v>
      </c>
      <c r="DS47">
        <v>31.0701064516129</v>
      </c>
      <c r="DT47">
        <v>30.20297096774194</v>
      </c>
      <c r="DU47">
        <v>414.9390967741934</v>
      </c>
      <c r="DV47">
        <v>30.77295161290323</v>
      </c>
      <c r="DW47">
        <v>500.0085806451613</v>
      </c>
      <c r="DX47">
        <v>90.78918709677417</v>
      </c>
      <c r="DY47">
        <v>0.09996838709677421</v>
      </c>
      <c r="DZ47">
        <v>35.80200967741936</v>
      </c>
      <c r="EA47">
        <v>36.03811290322581</v>
      </c>
      <c r="EB47">
        <v>999.9000000000003</v>
      </c>
      <c r="EC47">
        <v>0</v>
      </c>
      <c r="ED47">
        <v>0</v>
      </c>
      <c r="EE47">
        <v>10007.03548387097</v>
      </c>
      <c r="EF47">
        <v>0</v>
      </c>
      <c r="EG47">
        <v>11.61122580645161</v>
      </c>
      <c r="EH47">
        <v>-3.802193870967742</v>
      </c>
      <c r="EI47">
        <v>429.5499032258065</v>
      </c>
      <c r="EJ47">
        <v>433.0865483870968</v>
      </c>
      <c r="EK47">
        <v>0.8671495483870968</v>
      </c>
      <c r="EL47">
        <v>420.0059032258065</v>
      </c>
      <c r="EM47">
        <v>30.20297096774194</v>
      </c>
      <c r="EN47">
        <v>2.820830967741935</v>
      </c>
      <c r="EO47">
        <v>2.742102258064516</v>
      </c>
      <c r="EP47">
        <v>23.0065</v>
      </c>
      <c r="EQ47">
        <v>22.53962580645161</v>
      </c>
      <c r="ER47">
        <v>1499.985483870968</v>
      </c>
      <c r="ES47">
        <v>0.9730075161290322</v>
      </c>
      <c r="ET47">
        <v>0.02699245161290323</v>
      </c>
      <c r="EU47">
        <v>0</v>
      </c>
      <c r="EV47">
        <v>263.4002580645161</v>
      </c>
      <c r="EW47">
        <v>4.999599999999997</v>
      </c>
      <c r="EX47">
        <v>4039.452580645161</v>
      </c>
      <c r="EY47">
        <v>14076.31612903226</v>
      </c>
      <c r="EZ47">
        <v>39.99367741935482</v>
      </c>
      <c r="FA47">
        <v>41.02799999999999</v>
      </c>
      <c r="FB47">
        <v>40.60458064516127</v>
      </c>
      <c r="FC47">
        <v>40.76996774193547</v>
      </c>
      <c r="FD47">
        <v>42.19932258064515</v>
      </c>
      <c r="FE47">
        <v>1454.635483870968</v>
      </c>
      <c r="FF47">
        <v>40.34999999999999</v>
      </c>
      <c r="FG47">
        <v>0</v>
      </c>
      <c r="FH47">
        <v>159.3999998569489</v>
      </c>
      <c r="FI47">
        <v>0</v>
      </c>
      <c r="FJ47">
        <v>263.3705384615384</v>
      </c>
      <c r="FK47">
        <v>1.025982905863569</v>
      </c>
      <c r="FL47">
        <v>2.611623933175611</v>
      </c>
      <c r="FM47">
        <v>4039.533461538462</v>
      </c>
      <c r="FN47">
        <v>15</v>
      </c>
      <c r="FO47">
        <v>0</v>
      </c>
      <c r="FP47" t="s">
        <v>440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-3.790961219512195</v>
      </c>
      <c r="GC47">
        <v>-0.325814843205574</v>
      </c>
      <c r="GD47">
        <v>0.0361119575625664</v>
      </c>
      <c r="GE47">
        <v>1</v>
      </c>
      <c r="GF47">
        <v>263.3931470588236</v>
      </c>
      <c r="GG47">
        <v>0.365454546306872</v>
      </c>
      <c r="GH47">
        <v>0.2302128340513169</v>
      </c>
      <c r="GI47">
        <v>1</v>
      </c>
      <c r="GJ47">
        <v>0.865677512195122</v>
      </c>
      <c r="GK47">
        <v>0.03189091986062707</v>
      </c>
      <c r="GL47">
        <v>0.003254893562546983</v>
      </c>
      <c r="GM47">
        <v>1</v>
      </c>
      <c r="GN47">
        <v>3</v>
      </c>
      <c r="GO47">
        <v>3</v>
      </c>
      <c r="GP47" t="s">
        <v>441</v>
      </c>
      <c r="GQ47">
        <v>3.10468</v>
      </c>
      <c r="GR47">
        <v>2.75826</v>
      </c>
      <c r="GS47">
        <v>0.08762780000000001</v>
      </c>
      <c r="GT47">
        <v>0.08850710000000001</v>
      </c>
      <c r="GU47">
        <v>0.129735</v>
      </c>
      <c r="GV47">
        <v>0.128443</v>
      </c>
      <c r="GW47">
        <v>23740.1</v>
      </c>
      <c r="GX47">
        <v>22031.2</v>
      </c>
      <c r="GY47">
        <v>26580.7</v>
      </c>
      <c r="GZ47">
        <v>24395.2</v>
      </c>
      <c r="HA47">
        <v>37058.8</v>
      </c>
      <c r="HB47">
        <v>31441.3</v>
      </c>
      <c r="HC47">
        <v>46490.7</v>
      </c>
      <c r="HD47">
        <v>38617.4</v>
      </c>
      <c r="HE47">
        <v>1.88778</v>
      </c>
      <c r="HF47">
        <v>1.88717</v>
      </c>
      <c r="HG47">
        <v>0.216756</v>
      </c>
      <c r="HH47">
        <v>0</v>
      </c>
      <c r="HI47">
        <v>32.5156</v>
      </c>
      <c r="HJ47">
        <v>999.9</v>
      </c>
      <c r="HK47">
        <v>58.8</v>
      </c>
      <c r="HL47">
        <v>32.1</v>
      </c>
      <c r="HM47">
        <v>31.1007</v>
      </c>
      <c r="HN47">
        <v>60.4921</v>
      </c>
      <c r="HO47">
        <v>23.2452</v>
      </c>
      <c r="HP47">
        <v>1</v>
      </c>
      <c r="HQ47">
        <v>0.120663</v>
      </c>
      <c r="HR47">
        <v>-2.25627</v>
      </c>
      <c r="HS47">
        <v>20.2659</v>
      </c>
      <c r="HT47">
        <v>5.22178</v>
      </c>
      <c r="HU47">
        <v>11.98</v>
      </c>
      <c r="HV47">
        <v>4.96515</v>
      </c>
      <c r="HW47">
        <v>3.27513</v>
      </c>
      <c r="HX47">
        <v>9999</v>
      </c>
      <c r="HY47">
        <v>9999</v>
      </c>
      <c r="HZ47">
        <v>9999</v>
      </c>
      <c r="IA47">
        <v>540.5</v>
      </c>
      <c r="IB47">
        <v>1.864</v>
      </c>
      <c r="IC47">
        <v>1.86007</v>
      </c>
      <c r="ID47">
        <v>1.85837</v>
      </c>
      <c r="IE47">
        <v>1.85976</v>
      </c>
      <c r="IF47">
        <v>1.85989</v>
      </c>
      <c r="IG47">
        <v>1.85837</v>
      </c>
      <c r="IH47">
        <v>1.85745</v>
      </c>
      <c r="II47">
        <v>1.85238</v>
      </c>
      <c r="IJ47">
        <v>0</v>
      </c>
      <c r="IK47">
        <v>0</v>
      </c>
      <c r="IL47">
        <v>0</v>
      </c>
      <c r="IM47">
        <v>0</v>
      </c>
      <c r="IN47" t="s">
        <v>442</v>
      </c>
      <c r="IO47" t="s">
        <v>443</v>
      </c>
      <c r="IP47" t="s">
        <v>444</v>
      </c>
      <c r="IQ47" t="s">
        <v>444</v>
      </c>
      <c r="IR47" t="s">
        <v>444</v>
      </c>
      <c r="IS47" t="s">
        <v>444</v>
      </c>
      <c r="IT47">
        <v>0</v>
      </c>
      <c r="IU47">
        <v>100</v>
      </c>
      <c r="IV47">
        <v>100</v>
      </c>
      <c r="IW47">
        <v>1.265</v>
      </c>
      <c r="IX47">
        <v>0.2972</v>
      </c>
      <c r="IY47">
        <v>0.3971615310492796</v>
      </c>
      <c r="IZ47">
        <v>0.002194383670526158</v>
      </c>
      <c r="JA47">
        <v>-2.614430836048478E-07</v>
      </c>
      <c r="JB47">
        <v>2.831566818974657E-11</v>
      </c>
      <c r="JC47">
        <v>0.2971757232965693</v>
      </c>
      <c r="JD47">
        <v>0</v>
      </c>
      <c r="JE47">
        <v>0</v>
      </c>
      <c r="JF47">
        <v>0</v>
      </c>
      <c r="JG47">
        <v>6</v>
      </c>
      <c r="JH47">
        <v>2002</v>
      </c>
      <c r="JI47">
        <v>0</v>
      </c>
      <c r="JJ47">
        <v>28</v>
      </c>
      <c r="JK47">
        <v>28375135.5</v>
      </c>
      <c r="JL47">
        <v>28375135.5</v>
      </c>
      <c r="JM47">
        <v>1.14258</v>
      </c>
      <c r="JN47">
        <v>2.63428</v>
      </c>
      <c r="JO47">
        <v>1.49658</v>
      </c>
      <c r="JP47">
        <v>2.33765</v>
      </c>
      <c r="JQ47">
        <v>1.54907</v>
      </c>
      <c r="JR47">
        <v>2.47314</v>
      </c>
      <c r="JS47">
        <v>36.3871</v>
      </c>
      <c r="JT47">
        <v>24.0963</v>
      </c>
      <c r="JU47">
        <v>18</v>
      </c>
      <c r="JV47">
        <v>489.461</v>
      </c>
      <c r="JW47">
        <v>504.082</v>
      </c>
      <c r="JX47">
        <v>35.967</v>
      </c>
      <c r="JY47">
        <v>28.7985</v>
      </c>
      <c r="JZ47">
        <v>30.001</v>
      </c>
      <c r="KA47">
        <v>28.6201</v>
      </c>
      <c r="KB47">
        <v>28.5106</v>
      </c>
      <c r="KC47">
        <v>22.9546</v>
      </c>
      <c r="KD47">
        <v>0</v>
      </c>
      <c r="KE47">
        <v>100</v>
      </c>
      <c r="KF47">
        <v>35.9187</v>
      </c>
      <c r="KG47">
        <v>420</v>
      </c>
      <c r="KH47">
        <v>37.4036</v>
      </c>
      <c r="KI47">
        <v>101.589</v>
      </c>
      <c r="KJ47">
        <v>93.11060000000001</v>
      </c>
    </row>
    <row r="48" spans="1:296">
      <c r="A48">
        <v>30</v>
      </c>
      <c r="B48">
        <v>1702508199.6</v>
      </c>
      <c r="C48">
        <v>8763.599999904633</v>
      </c>
      <c r="D48" t="s">
        <v>532</v>
      </c>
      <c r="E48" t="s">
        <v>533</v>
      </c>
      <c r="F48">
        <v>5</v>
      </c>
      <c r="G48" t="s">
        <v>500</v>
      </c>
      <c r="H48">
        <v>1702508191.849999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433.1037928807742</v>
      </c>
      <c r="AJ48">
        <v>429.3930181818184</v>
      </c>
      <c r="AK48">
        <v>0.001346717396745789</v>
      </c>
      <c r="AL48">
        <v>66.17765514871137</v>
      </c>
      <c r="AM48">
        <f>(AO48 - AN48 + DX48*1E3/(8.314*(DZ48+273.15)) * AQ48/DW48 * AP48) * DW48/(100*DK48) * 1000/(1000 - AO48)</f>
        <v>0</v>
      </c>
      <c r="AN48">
        <v>30.20991809816886</v>
      </c>
      <c r="AO48">
        <v>31.09070121212121</v>
      </c>
      <c r="AP48">
        <v>3.569489141701621E-05</v>
      </c>
      <c r="AQ48">
        <v>106.8061510528358</v>
      </c>
      <c r="AR48">
        <v>0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437</v>
      </c>
      <c r="AX48">
        <v>0</v>
      </c>
      <c r="AY48">
        <v>0.7</v>
      </c>
      <c r="AZ48">
        <v>0.7</v>
      </c>
      <c r="BA48">
        <f>1-AY48/AZ48</f>
        <v>0</v>
      </c>
      <c r="BB48">
        <v>-1</v>
      </c>
      <c r="BC48" t="s">
        <v>534</v>
      </c>
      <c r="BD48">
        <v>8150.66</v>
      </c>
      <c r="BE48">
        <v>263.4314230769231</v>
      </c>
      <c r="BF48">
        <v>284.72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437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2</v>
      </c>
      <c r="DL48">
        <v>0.5</v>
      </c>
      <c r="DM48" t="s">
        <v>439</v>
      </c>
      <c r="DN48">
        <v>2</v>
      </c>
      <c r="DO48" t="b">
        <v>1</v>
      </c>
      <c r="DP48">
        <v>1702508191.849999</v>
      </c>
      <c r="DQ48">
        <v>416.0147</v>
      </c>
      <c r="DR48">
        <v>419.9935666666667</v>
      </c>
      <c r="DS48">
        <v>31.08614</v>
      </c>
      <c r="DT48">
        <v>30.20813</v>
      </c>
      <c r="DU48">
        <v>414.7503666666667</v>
      </c>
      <c r="DV48">
        <v>30.78896333333334</v>
      </c>
      <c r="DW48">
        <v>500.0191666666666</v>
      </c>
      <c r="DX48">
        <v>90.79507</v>
      </c>
      <c r="DY48">
        <v>0.1000260633333333</v>
      </c>
      <c r="DZ48">
        <v>35.72118999999999</v>
      </c>
      <c r="EA48">
        <v>35.98227333333333</v>
      </c>
      <c r="EB48">
        <v>999.9000000000002</v>
      </c>
      <c r="EC48">
        <v>0</v>
      </c>
      <c r="ED48">
        <v>0</v>
      </c>
      <c r="EE48">
        <v>9993.749000000002</v>
      </c>
      <c r="EF48">
        <v>0</v>
      </c>
      <c r="EG48">
        <v>11.58612333333333</v>
      </c>
      <c r="EH48">
        <v>-3.978879333333333</v>
      </c>
      <c r="EI48">
        <v>429.3618666666667</v>
      </c>
      <c r="EJ48">
        <v>433.0759999999999</v>
      </c>
      <c r="EK48">
        <v>0.8780160666666667</v>
      </c>
      <c r="EL48">
        <v>419.9935666666667</v>
      </c>
      <c r="EM48">
        <v>30.20813</v>
      </c>
      <c r="EN48">
        <v>2.822468666666667</v>
      </c>
      <c r="EO48">
        <v>2.742747333333333</v>
      </c>
      <c r="EP48">
        <v>23.01608666666668</v>
      </c>
      <c r="EQ48">
        <v>22.54349666666667</v>
      </c>
      <c r="ER48">
        <v>1500.010666666667</v>
      </c>
      <c r="ES48">
        <v>0.9729944999999999</v>
      </c>
      <c r="ET48">
        <v>0.02700546666666667</v>
      </c>
      <c r="EU48">
        <v>0</v>
      </c>
      <c r="EV48">
        <v>263.426</v>
      </c>
      <c r="EW48">
        <v>4.999599999999998</v>
      </c>
      <c r="EX48">
        <v>4043.793333333334</v>
      </c>
      <c r="EY48">
        <v>14076.46333333334</v>
      </c>
      <c r="EZ48">
        <v>40.19966666666666</v>
      </c>
      <c r="FA48">
        <v>41.21849999999998</v>
      </c>
      <c r="FB48">
        <v>40.49976666666666</v>
      </c>
      <c r="FC48">
        <v>40.93293333333333</v>
      </c>
      <c r="FD48">
        <v>42.35813333333332</v>
      </c>
      <c r="FE48">
        <v>1454.637666666666</v>
      </c>
      <c r="FF48">
        <v>40.37300000000001</v>
      </c>
      <c r="FG48">
        <v>0</v>
      </c>
      <c r="FH48">
        <v>68.20000004768372</v>
      </c>
      <c r="FI48">
        <v>0</v>
      </c>
      <c r="FJ48">
        <v>263.4314230769231</v>
      </c>
      <c r="FK48">
        <v>0.6993846292251198</v>
      </c>
      <c r="FL48">
        <v>4.501196584897996</v>
      </c>
      <c r="FM48">
        <v>4043.849230769231</v>
      </c>
      <c r="FN48">
        <v>15</v>
      </c>
      <c r="FO48">
        <v>0</v>
      </c>
      <c r="FP48" t="s">
        <v>440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-3.986211</v>
      </c>
      <c r="GC48">
        <v>-0.03880953095684436</v>
      </c>
      <c r="GD48">
        <v>0.04447647410710518</v>
      </c>
      <c r="GE48">
        <v>1</v>
      </c>
      <c r="GF48">
        <v>263.4689411764706</v>
      </c>
      <c r="GG48">
        <v>-0.0753246697250699</v>
      </c>
      <c r="GH48">
        <v>0.2120934784443297</v>
      </c>
      <c r="GI48">
        <v>1</v>
      </c>
      <c r="GJ48">
        <v>0.8787965999999999</v>
      </c>
      <c r="GK48">
        <v>-0.01592640900562929</v>
      </c>
      <c r="GL48">
        <v>0.002124471496631565</v>
      </c>
      <c r="GM48">
        <v>1</v>
      </c>
      <c r="GN48">
        <v>3</v>
      </c>
      <c r="GO48">
        <v>3</v>
      </c>
      <c r="GP48" t="s">
        <v>441</v>
      </c>
      <c r="GQ48">
        <v>3.10455</v>
      </c>
      <c r="GR48">
        <v>2.7581</v>
      </c>
      <c r="GS48">
        <v>0.0875797</v>
      </c>
      <c r="GT48">
        <v>0.08847670000000001</v>
      </c>
      <c r="GU48">
        <v>0.129748</v>
      </c>
      <c r="GV48">
        <v>0.12842</v>
      </c>
      <c r="GW48">
        <v>23734.3</v>
      </c>
      <c r="GX48">
        <v>22027</v>
      </c>
      <c r="GY48">
        <v>26573.3</v>
      </c>
      <c r="GZ48">
        <v>24390.3</v>
      </c>
      <c r="HA48">
        <v>37048.9</v>
      </c>
      <c r="HB48">
        <v>31437.4</v>
      </c>
      <c r="HC48">
        <v>46478</v>
      </c>
      <c r="HD48">
        <v>38611</v>
      </c>
      <c r="HE48">
        <v>1.8863</v>
      </c>
      <c r="HF48">
        <v>1.8849</v>
      </c>
      <c r="HG48">
        <v>0.209883</v>
      </c>
      <c r="HH48">
        <v>0</v>
      </c>
      <c r="HI48">
        <v>32.5695</v>
      </c>
      <c r="HJ48">
        <v>999.9</v>
      </c>
      <c r="HK48">
        <v>58.9</v>
      </c>
      <c r="HL48">
        <v>32</v>
      </c>
      <c r="HM48">
        <v>30.9741</v>
      </c>
      <c r="HN48">
        <v>61.0421</v>
      </c>
      <c r="HO48">
        <v>23.2292</v>
      </c>
      <c r="HP48">
        <v>1</v>
      </c>
      <c r="HQ48">
        <v>0.132566</v>
      </c>
      <c r="HR48">
        <v>-2.5399</v>
      </c>
      <c r="HS48">
        <v>20.2616</v>
      </c>
      <c r="HT48">
        <v>5.22148</v>
      </c>
      <c r="HU48">
        <v>11.98</v>
      </c>
      <c r="HV48">
        <v>4.9653</v>
      </c>
      <c r="HW48">
        <v>3.275</v>
      </c>
      <c r="HX48">
        <v>9999</v>
      </c>
      <c r="HY48">
        <v>9999</v>
      </c>
      <c r="HZ48">
        <v>9999</v>
      </c>
      <c r="IA48">
        <v>540.6</v>
      </c>
      <c r="IB48">
        <v>1.86401</v>
      </c>
      <c r="IC48">
        <v>1.86008</v>
      </c>
      <c r="ID48">
        <v>1.85838</v>
      </c>
      <c r="IE48">
        <v>1.85975</v>
      </c>
      <c r="IF48">
        <v>1.85989</v>
      </c>
      <c r="IG48">
        <v>1.85837</v>
      </c>
      <c r="IH48">
        <v>1.85745</v>
      </c>
      <c r="II48">
        <v>1.85241</v>
      </c>
      <c r="IJ48">
        <v>0</v>
      </c>
      <c r="IK48">
        <v>0</v>
      </c>
      <c r="IL48">
        <v>0</v>
      </c>
      <c r="IM48">
        <v>0</v>
      </c>
      <c r="IN48" t="s">
        <v>442</v>
      </c>
      <c r="IO48" t="s">
        <v>443</v>
      </c>
      <c r="IP48" t="s">
        <v>444</v>
      </c>
      <c r="IQ48" t="s">
        <v>444</v>
      </c>
      <c r="IR48" t="s">
        <v>444</v>
      </c>
      <c r="IS48" t="s">
        <v>444</v>
      </c>
      <c r="IT48">
        <v>0</v>
      </c>
      <c r="IU48">
        <v>100</v>
      </c>
      <c r="IV48">
        <v>100</v>
      </c>
      <c r="IW48">
        <v>1.264</v>
      </c>
      <c r="IX48">
        <v>0.2972</v>
      </c>
      <c r="IY48">
        <v>0.3971615310492796</v>
      </c>
      <c r="IZ48">
        <v>0.002194383670526158</v>
      </c>
      <c r="JA48">
        <v>-2.614430836048478E-07</v>
      </c>
      <c r="JB48">
        <v>2.831566818974657E-11</v>
      </c>
      <c r="JC48">
        <v>0.2971757232965693</v>
      </c>
      <c r="JD48">
        <v>0</v>
      </c>
      <c r="JE48">
        <v>0</v>
      </c>
      <c r="JF48">
        <v>0</v>
      </c>
      <c r="JG48">
        <v>6</v>
      </c>
      <c r="JH48">
        <v>2002</v>
      </c>
      <c r="JI48">
        <v>0</v>
      </c>
      <c r="JJ48">
        <v>28</v>
      </c>
      <c r="JK48">
        <v>28375136.7</v>
      </c>
      <c r="JL48">
        <v>28375136.7</v>
      </c>
      <c r="JM48">
        <v>1.14136</v>
      </c>
      <c r="JN48">
        <v>2.63916</v>
      </c>
      <c r="JO48">
        <v>1.49658</v>
      </c>
      <c r="JP48">
        <v>2.33765</v>
      </c>
      <c r="JQ48">
        <v>1.54907</v>
      </c>
      <c r="JR48">
        <v>2.47803</v>
      </c>
      <c r="JS48">
        <v>36.4343</v>
      </c>
      <c r="JT48">
        <v>24.0963</v>
      </c>
      <c r="JU48">
        <v>18</v>
      </c>
      <c r="JV48">
        <v>489.939</v>
      </c>
      <c r="JW48">
        <v>504.113</v>
      </c>
      <c r="JX48">
        <v>35.811</v>
      </c>
      <c r="JY48">
        <v>28.9474</v>
      </c>
      <c r="JZ48">
        <v>30.001</v>
      </c>
      <c r="KA48">
        <v>28.7948</v>
      </c>
      <c r="KB48">
        <v>28.691</v>
      </c>
      <c r="KC48">
        <v>22.9532</v>
      </c>
      <c r="KD48">
        <v>0</v>
      </c>
      <c r="KE48">
        <v>100</v>
      </c>
      <c r="KF48">
        <v>35.8113</v>
      </c>
      <c r="KG48">
        <v>420</v>
      </c>
      <c r="KH48">
        <v>37.4036</v>
      </c>
      <c r="KI48">
        <v>101.561</v>
      </c>
      <c r="KJ48">
        <v>93.09399999999999</v>
      </c>
    </row>
    <row r="49" spans="1:296">
      <c r="A49">
        <v>31</v>
      </c>
      <c r="B49">
        <v>1702508699.6</v>
      </c>
      <c r="C49">
        <v>9263.599999904633</v>
      </c>
      <c r="D49" t="s">
        <v>535</v>
      </c>
      <c r="E49" t="s">
        <v>536</v>
      </c>
      <c r="F49">
        <v>5</v>
      </c>
      <c r="G49" t="s">
        <v>500</v>
      </c>
      <c r="H49">
        <v>1702508691.599999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433.1598250606647</v>
      </c>
      <c r="AJ49">
        <v>430.7557575757576</v>
      </c>
      <c r="AK49">
        <v>0.000834088323972001</v>
      </c>
      <c r="AL49">
        <v>66.17765514871137</v>
      </c>
      <c r="AM49">
        <f>(AO49 - AN49 + DX49*1E3/(8.314*(DZ49+273.15)) * AQ49/DW49 * AP49) * DW49/(100*DK49) * 1000/(1000 - AO49)</f>
        <v>0</v>
      </c>
      <c r="AN49">
        <v>30.29753557020785</v>
      </c>
      <c r="AO49">
        <v>31.57508484848486</v>
      </c>
      <c r="AP49">
        <v>2.230886230776121E-06</v>
      </c>
      <c r="AQ49">
        <v>106.8061510528358</v>
      </c>
      <c r="AR49">
        <v>0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437</v>
      </c>
      <c r="AX49">
        <v>0</v>
      </c>
      <c r="AY49">
        <v>0.7</v>
      </c>
      <c r="AZ49">
        <v>0.7</v>
      </c>
      <c r="BA49">
        <f>1-AY49/AZ49</f>
        <v>0</v>
      </c>
      <c r="BB49">
        <v>-1</v>
      </c>
      <c r="BC49" t="s">
        <v>537</v>
      </c>
      <c r="BD49">
        <v>8149.49</v>
      </c>
      <c r="BE49">
        <v>258.66816</v>
      </c>
      <c r="BF49">
        <v>276.23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437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2</v>
      </c>
      <c r="DL49">
        <v>0.5</v>
      </c>
      <c r="DM49" t="s">
        <v>439</v>
      </c>
      <c r="DN49">
        <v>2</v>
      </c>
      <c r="DO49" t="b">
        <v>1</v>
      </c>
      <c r="DP49">
        <v>1702508691.599999</v>
      </c>
      <c r="DQ49">
        <v>417.131935483871</v>
      </c>
      <c r="DR49">
        <v>419.992064516129</v>
      </c>
      <c r="DS49">
        <v>31.57502580645162</v>
      </c>
      <c r="DT49">
        <v>30.29538064516129</v>
      </c>
      <c r="DU49">
        <v>415.8654838709678</v>
      </c>
      <c r="DV49">
        <v>31.27785483870968</v>
      </c>
      <c r="DW49">
        <v>500.0168064516129</v>
      </c>
      <c r="DX49">
        <v>90.79184516129033</v>
      </c>
      <c r="DY49">
        <v>0.1000516516129032</v>
      </c>
      <c r="DZ49">
        <v>42.07194838709678</v>
      </c>
      <c r="EA49">
        <v>41.91397741935482</v>
      </c>
      <c r="EB49">
        <v>999.9000000000003</v>
      </c>
      <c r="EC49">
        <v>0</v>
      </c>
      <c r="ED49">
        <v>0</v>
      </c>
      <c r="EE49">
        <v>9991.290645161291</v>
      </c>
      <c r="EF49">
        <v>0</v>
      </c>
      <c r="EG49">
        <v>0.303423129032258</v>
      </c>
      <c r="EH49">
        <v>-2.86008</v>
      </c>
      <c r="EI49">
        <v>430.7324193548388</v>
      </c>
      <c r="EJ49">
        <v>433.1134838709677</v>
      </c>
      <c r="EK49">
        <v>1.279642580645161</v>
      </c>
      <c r="EL49">
        <v>419.992064516129</v>
      </c>
      <c r="EM49">
        <v>30.29538064516129</v>
      </c>
      <c r="EN49">
        <v>2.866754838709678</v>
      </c>
      <c r="EO49">
        <v>2.750572903225806</v>
      </c>
      <c r="EP49">
        <v>23.27359032258064</v>
      </c>
      <c r="EQ49">
        <v>22.59041612903226</v>
      </c>
      <c r="ER49">
        <v>1500.001612903227</v>
      </c>
      <c r="ES49">
        <v>0.972999935483871</v>
      </c>
      <c r="ET49">
        <v>0.02699982903225806</v>
      </c>
      <c r="EU49">
        <v>0</v>
      </c>
      <c r="EV49">
        <v>258.6835161290322</v>
      </c>
      <c r="EW49">
        <v>4.999599999999997</v>
      </c>
      <c r="EX49">
        <v>3995.694193548386</v>
      </c>
      <c r="EY49">
        <v>14076.42580645161</v>
      </c>
      <c r="EZ49">
        <v>41.56022580645159</v>
      </c>
      <c r="FA49">
        <v>42.33232258064515</v>
      </c>
      <c r="FB49">
        <v>42.15312903225806</v>
      </c>
      <c r="FC49">
        <v>42.20341935483869</v>
      </c>
      <c r="FD49">
        <v>44.23958064516127</v>
      </c>
      <c r="FE49">
        <v>1454.637096774194</v>
      </c>
      <c r="FF49">
        <v>40.36129032258062</v>
      </c>
      <c r="FG49">
        <v>0</v>
      </c>
      <c r="FH49">
        <v>499.2000000476837</v>
      </c>
      <c r="FI49">
        <v>0</v>
      </c>
      <c r="FJ49">
        <v>258.66816</v>
      </c>
      <c r="FK49">
        <v>0.3313076857022896</v>
      </c>
      <c r="FL49">
        <v>-5.366153868200789</v>
      </c>
      <c r="FM49">
        <v>3995.6256</v>
      </c>
      <c r="FN49">
        <v>15</v>
      </c>
      <c r="FO49">
        <v>0</v>
      </c>
      <c r="FP49" t="s">
        <v>440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-2.87918675</v>
      </c>
      <c r="GC49">
        <v>0.2103258911819952</v>
      </c>
      <c r="GD49">
        <v>0.06771177232902338</v>
      </c>
      <c r="GE49">
        <v>1</v>
      </c>
      <c r="GF49">
        <v>258.6813823529412</v>
      </c>
      <c r="GG49">
        <v>0.3500840326932304</v>
      </c>
      <c r="GH49">
        <v>0.1866910021313745</v>
      </c>
      <c r="GI49">
        <v>1</v>
      </c>
      <c r="GJ49">
        <v>1.28208625</v>
      </c>
      <c r="GK49">
        <v>-0.04081722326454243</v>
      </c>
      <c r="GL49">
        <v>0.004172027497212829</v>
      </c>
      <c r="GM49">
        <v>1</v>
      </c>
      <c r="GN49">
        <v>3</v>
      </c>
      <c r="GO49">
        <v>3</v>
      </c>
      <c r="GP49" t="s">
        <v>441</v>
      </c>
      <c r="GQ49">
        <v>3.10472</v>
      </c>
      <c r="GR49">
        <v>2.75816</v>
      </c>
      <c r="GS49">
        <v>0.0875105</v>
      </c>
      <c r="GT49">
        <v>0.0882136</v>
      </c>
      <c r="GU49">
        <v>0.130792</v>
      </c>
      <c r="GV49">
        <v>0.128347</v>
      </c>
      <c r="GW49">
        <v>23692.6</v>
      </c>
      <c r="GX49">
        <v>22005.2</v>
      </c>
      <c r="GY49">
        <v>26528.7</v>
      </c>
      <c r="GZ49">
        <v>24363.9</v>
      </c>
      <c r="HA49">
        <v>36949.5</v>
      </c>
      <c r="HB49">
        <v>31416.3</v>
      </c>
      <c r="HC49">
        <v>46401.4</v>
      </c>
      <c r="HD49">
        <v>38578</v>
      </c>
      <c r="HE49">
        <v>1.87535</v>
      </c>
      <c r="HF49">
        <v>1.86578</v>
      </c>
      <c r="HG49">
        <v>0.306405</v>
      </c>
      <c r="HH49">
        <v>0</v>
      </c>
      <c r="HI49">
        <v>37.054</v>
      </c>
      <c r="HJ49">
        <v>999.9</v>
      </c>
      <c r="HK49">
        <v>59.4</v>
      </c>
      <c r="HL49">
        <v>32.1</v>
      </c>
      <c r="HM49">
        <v>31.4195</v>
      </c>
      <c r="HN49">
        <v>60.2421</v>
      </c>
      <c r="HO49">
        <v>22.6442</v>
      </c>
      <c r="HP49">
        <v>1</v>
      </c>
      <c r="HQ49">
        <v>0.225577</v>
      </c>
      <c r="HR49">
        <v>-4.64564</v>
      </c>
      <c r="HS49">
        <v>20.2212</v>
      </c>
      <c r="HT49">
        <v>5.21924</v>
      </c>
      <c r="HU49">
        <v>11.98</v>
      </c>
      <c r="HV49">
        <v>4.96565</v>
      </c>
      <c r="HW49">
        <v>3.27535</v>
      </c>
      <c r="HX49">
        <v>9999</v>
      </c>
      <c r="HY49">
        <v>9999</v>
      </c>
      <c r="HZ49">
        <v>9999</v>
      </c>
      <c r="IA49">
        <v>540.7</v>
      </c>
      <c r="IB49">
        <v>1.86401</v>
      </c>
      <c r="IC49">
        <v>1.86007</v>
      </c>
      <c r="ID49">
        <v>1.8584</v>
      </c>
      <c r="IE49">
        <v>1.85975</v>
      </c>
      <c r="IF49">
        <v>1.85987</v>
      </c>
      <c r="IG49">
        <v>1.85837</v>
      </c>
      <c r="IH49">
        <v>1.85745</v>
      </c>
      <c r="II49">
        <v>1.8524</v>
      </c>
      <c r="IJ49">
        <v>0</v>
      </c>
      <c r="IK49">
        <v>0</v>
      </c>
      <c r="IL49">
        <v>0</v>
      </c>
      <c r="IM49">
        <v>0</v>
      </c>
      <c r="IN49" t="s">
        <v>442</v>
      </c>
      <c r="IO49" t="s">
        <v>443</v>
      </c>
      <c r="IP49" t="s">
        <v>444</v>
      </c>
      <c r="IQ49" t="s">
        <v>444</v>
      </c>
      <c r="IR49" t="s">
        <v>444</v>
      </c>
      <c r="IS49" t="s">
        <v>444</v>
      </c>
      <c r="IT49">
        <v>0</v>
      </c>
      <c r="IU49">
        <v>100</v>
      </c>
      <c r="IV49">
        <v>100</v>
      </c>
      <c r="IW49">
        <v>1.267</v>
      </c>
      <c r="IX49">
        <v>0.2972</v>
      </c>
      <c r="IY49">
        <v>0.3971615310492796</v>
      </c>
      <c r="IZ49">
        <v>0.002194383670526158</v>
      </c>
      <c r="JA49">
        <v>-2.614430836048478E-07</v>
      </c>
      <c r="JB49">
        <v>2.831566818974657E-11</v>
      </c>
      <c r="JC49">
        <v>0.2971757232965693</v>
      </c>
      <c r="JD49">
        <v>0</v>
      </c>
      <c r="JE49">
        <v>0</v>
      </c>
      <c r="JF49">
        <v>0</v>
      </c>
      <c r="JG49">
        <v>6</v>
      </c>
      <c r="JH49">
        <v>2002</v>
      </c>
      <c r="JI49">
        <v>0</v>
      </c>
      <c r="JJ49">
        <v>28</v>
      </c>
      <c r="JK49">
        <v>28375145</v>
      </c>
      <c r="JL49">
        <v>28375145</v>
      </c>
      <c r="JM49">
        <v>1.14136</v>
      </c>
      <c r="JN49">
        <v>2.6355</v>
      </c>
      <c r="JO49">
        <v>1.49658</v>
      </c>
      <c r="JP49">
        <v>2.33765</v>
      </c>
      <c r="JQ49">
        <v>1.54907</v>
      </c>
      <c r="JR49">
        <v>2.37061</v>
      </c>
      <c r="JS49">
        <v>36.8842</v>
      </c>
      <c r="JT49">
        <v>24.0612</v>
      </c>
      <c r="JU49">
        <v>18</v>
      </c>
      <c r="JV49">
        <v>492.083</v>
      </c>
      <c r="JW49">
        <v>500.768</v>
      </c>
      <c r="JX49">
        <v>44.3547</v>
      </c>
      <c r="JY49">
        <v>30.1432</v>
      </c>
      <c r="JZ49">
        <v>30.0009</v>
      </c>
      <c r="KA49">
        <v>29.9246</v>
      </c>
      <c r="KB49">
        <v>29.8082</v>
      </c>
      <c r="KC49">
        <v>22.9591</v>
      </c>
      <c r="KD49">
        <v>0</v>
      </c>
      <c r="KE49">
        <v>100</v>
      </c>
      <c r="KF49">
        <v>44.3789</v>
      </c>
      <c r="KG49">
        <v>420</v>
      </c>
      <c r="KH49">
        <v>37.4036</v>
      </c>
      <c r="KI49">
        <v>101.392</v>
      </c>
      <c r="KJ49">
        <v>93.0061</v>
      </c>
    </row>
    <row r="50" spans="1:296">
      <c r="A50">
        <v>32</v>
      </c>
      <c r="B50">
        <v>1702508767.1</v>
      </c>
      <c r="C50">
        <v>9331.099999904633</v>
      </c>
      <c r="D50" t="s">
        <v>538</v>
      </c>
      <c r="E50" t="s">
        <v>539</v>
      </c>
      <c r="F50">
        <v>5</v>
      </c>
      <c r="G50" t="s">
        <v>500</v>
      </c>
      <c r="H50">
        <v>1702508759.349999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433.1396596271916</v>
      </c>
      <c r="AJ50">
        <v>430.9575636363637</v>
      </c>
      <c r="AK50">
        <v>0.008500930232644376</v>
      </c>
      <c r="AL50">
        <v>66.17765514871137</v>
      </c>
      <c r="AM50">
        <f>(AO50 - AN50 + DX50*1E3/(8.314*(DZ50+273.15)) * AQ50/DW50 * AP50) * DW50/(100*DK50) * 1000/(1000 - AO50)</f>
        <v>0</v>
      </c>
      <c r="AN50">
        <v>30.31875979981843</v>
      </c>
      <c r="AO50">
        <v>31.55827030303029</v>
      </c>
      <c r="AP50">
        <v>-1.291046819842411E-05</v>
      </c>
      <c r="AQ50">
        <v>106.8061510528358</v>
      </c>
      <c r="AR50">
        <v>0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437</v>
      </c>
      <c r="AX50">
        <v>0</v>
      </c>
      <c r="AY50">
        <v>0.7</v>
      </c>
      <c r="AZ50">
        <v>0.7</v>
      </c>
      <c r="BA50">
        <f>1-AY50/AZ50</f>
        <v>0</v>
      </c>
      <c r="BB50">
        <v>-1</v>
      </c>
      <c r="BC50" t="s">
        <v>540</v>
      </c>
      <c r="BD50">
        <v>8152.37</v>
      </c>
      <c r="BE50">
        <v>258.1247692307692</v>
      </c>
      <c r="BF50">
        <v>275.04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437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2</v>
      </c>
      <c r="DL50">
        <v>0.5</v>
      </c>
      <c r="DM50" t="s">
        <v>439</v>
      </c>
      <c r="DN50">
        <v>2</v>
      </c>
      <c r="DO50" t="b">
        <v>1</v>
      </c>
      <c r="DP50">
        <v>1702508759.349999</v>
      </c>
      <c r="DQ50">
        <v>417.286</v>
      </c>
      <c r="DR50">
        <v>419.9959000000001</v>
      </c>
      <c r="DS50">
        <v>31.56201</v>
      </c>
      <c r="DT50">
        <v>30.31688666666667</v>
      </c>
      <c r="DU50">
        <v>416.0191333333333</v>
      </c>
      <c r="DV50">
        <v>31.26482666666667</v>
      </c>
      <c r="DW50">
        <v>500.0027</v>
      </c>
      <c r="DX50">
        <v>90.79131999999998</v>
      </c>
      <c r="DY50">
        <v>0.09992550333333332</v>
      </c>
      <c r="DZ50">
        <v>42.1202</v>
      </c>
      <c r="EA50">
        <v>42.03560333333334</v>
      </c>
      <c r="EB50">
        <v>999.9000000000002</v>
      </c>
      <c r="EC50">
        <v>0</v>
      </c>
      <c r="ED50">
        <v>0</v>
      </c>
      <c r="EE50">
        <v>10007.26933333333</v>
      </c>
      <c r="EF50">
        <v>0</v>
      </c>
      <c r="EG50">
        <v>0.3030134999999999</v>
      </c>
      <c r="EH50">
        <v>-2.709855666666667</v>
      </c>
      <c r="EI50">
        <v>430.8856000000001</v>
      </c>
      <c r="EJ50">
        <v>433.1269333333333</v>
      </c>
      <c r="EK50">
        <v>1.245120666666667</v>
      </c>
      <c r="EL50">
        <v>419.9959000000001</v>
      </c>
      <c r="EM50">
        <v>30.31688666666667</v>
      </c>
      <c r="EN50">
        <v>2.865556333333333</v>
      </c>
      <c r="EO50">
        <v>2.75251</v>
      </c>
      <c r="EP50">
        <v>23.26666666666667</v>
      </c>
      <c r="EQ50">
        <v>22.60201</v>
      </c>
      <c r="ER50">
        <v>1500.000333333333</v>
      </c>
      <c r="ES50">
        <v>0.9730013999999998</v>
      </c>
      <c r="ET50">
        <v>0.02699839333333334</v>
      </c>
      <c r="EU50">
        <v>0</v>
      </c>
      <c r="EV50">
        <v>258.1125333333333</v>
      </c>
      <c r="EW50">
        <v>4.999599999999998</v>
      </c>
      <c r="EX50">
        <v>3993.576333333333</v>
      </c>
      <c r="EY50">
        <v>14076.42666666666</v>
      </c>
      <c r="EZ50">
        <v>41.75803333333333</v>
      </c>
      <c r="FA50">
        <v>42.51233333333332</v>
      </c>
      <c r="FB50">
        <v>41.85803333333332</v>
      </c>
      <c r="FC50">
        <v>42.33716666666666</v>
      </c>
      <c r="FD50">
        <v>44.452</v>
      </c>
      <c r="FE50">
        <v>1454.640333333333</v>
      </c>
      <c r="FF50">
        <v>40.35999999999999</v>
      </c>
      <c r="FG50">
        <v>0</v>
      </c>
      <c r="FH50">
        <v>66.79999995231628</v>
      </c>
      <c r="FI50">
        <v>0</v>
      </c>
      <c r="FJ50">
        <v>258.1247692307692</v>
      </c>
      <c r="FK50">
        <v>-0.04717948713194076</v>
      </c>
      <c r="FL50">
        <v>-0.3596581229121994</v>
      </c>
      <c r="FM50">
        <v>3993.576923076924</v>
      </c>
      <c r="FN50">
        <v>15</v>
      </c>
      <c r="FO50">
        <v>0</v>
      </c>
      <c r="FP50" t="s">
        <v>440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-2.716339024390244</v>
      </c>
      <c r="GC50">
        <v>0.1471584668989516</v>
      </c>
      <c r="GD50">
        <v>0.02787882873671543</v>
      </c>
      <c r="GE50">
        <v>1</v>
      </c>
      <c r="GF50">
        <v>258.1463823529412</v>
      </c>
      <c r="GG50">
        <v>-0.5109702085726541</v>
      </c>
      <c r="GH50">
        <v>0.193229673568541</v>
      </c>
      <c r="GI50">
        <v>1</v>
      </c>
      <c r="GJ50">
        <v>1.248039756097561</v>
      </c>
      <c r="GK50">
        <v>-0.04464564459930155</v>
      </c>
      <c r="GL50">
        <v>0.004489069373817987</v>
      </c>
      <c r="GM50">
        <v>1</v>
      </c>
      <c r="GN50">
        <v>3</v>
      </c>
      <c r="GO50">
        <v>3</v>
      </c>
      <c r="GP50" t="s">
        <v>441</v>
      </c>
      <c r="GQ50">
        <v>3.10462</v>
      </c>
      <c r="GR50">
        <v>2.75806</v>
      </c>
      <c r="GS50">
        <v>0.0875088</v>
      </c>
      <c r="GT50">
        <v>0.08819440000000001</v>
      </c>
      <c r="GU50">
        <v>0.130703</v>
      </c>
      <c r="GV50">
        <v>0.128369</v>
      </c>
      <c r="GW50">
        <v>23688</v>
      </c>
      <c r="GX50">
        <v>22002.6</v>
      </c>
      <c r="GY50">
        <v>26523.8</v>
      </c>
      <c r="GZ50">
        <v>24360.9</v>
      </c>
      <c r="HA50">
        <v>36947.2</v>
      </c>
      <c r="HB50">
        <v>31413</v>
      </c>
      <c r="HC50">
        <v>46392.9</v>
      </c>
      <c r="HD50">
        <v>38574.6</v>
      </c>
      <c r="HE50">
        <v>1.87367</v>
      </c>
      <c r="HF50">
        <v>1.86365</v>
      </c>
      <c r="HG50">
        <v>0.300482</v>
      </c>
      <c r="HH50">
        <v>0</v>
      </c>
      <c r="HI50">
        <v>37.2463</v>
      </c>
      <c r="HJ50">
        <v>999.9</v>
      </c>
      <c r="HK50">
        <v>59.5</v>
      </c>
      <c r="HL50">
        <v>32.1</v>
      </c>
      <c r="HM50">
        <v>31.4718</v>
      </c>
      <c r="HN50">
        <v>59.9821</v>
      </c>
      <c r="HO50">
        <v>22.6482</v>
      </c>
      <c r="HP50">
        <v>1</v>
      </c>
      <c r="HQ50">
        <v>0.233791</v>
      </c>
      <c r="HR50">
        <v>-4.12452</v>
      </c>
      <c r="HS50">
        <v>20.2334</v>
      </c>
      <c r="HT50">
        <v>5.21894</v>
      </c>
      <c r="HU50">
        <v>11.98</v>
      </c>
      <c r="HV50">
        <v>4.96495</v>
      </c>
      <c r="HW50">
        <v>3.27478</v>
      </c>
      <c r="HX50">
        <v>9999</v>
      </c>
      <c r="HY50">
        <v>9999</v>
      </c>
      <c r="HZ50">
        <v>9999</v>
      </c>
      <c r="IA50">
        <v>540.7</v>
      </c>
      <c r="IB50">
        <v>1.86401</v>
      </c>
      <c r="IC50">
        <v>1.86013</v>
      </c>
      <c r="ID50">
        <v>1.8584</v>
      </c>
      <c r="IE50">
        <v>1.85982</v>
      </c>
      <c r="IF50">
        <v>1.85989</v>
      </c>
      <c r="IG50">
        <v>1.85837</v>
      </c>
      <c r="IH50">
        <v>1.85745</v>
      </c>
      <c r="II50">
        <v>1.85242</v>
      </c>
      <c r="IJ50">
        <v>0</v>
      </c>
      <c r="IK50">
        <v>0</v>
      </c>
      <c r="IL50">
        <v>0</v>
      </c>
      <c r="IM50">
        <v>0</v>
      </c>
      <c r="IN50" t="s">
        <v>442</v>
      </c>
      <c r="IO50" t="s">
        <v>443</v>
      </c>
      <c r="IP50" t="s">
        <v>444</v>
      </c>
      <c r="IQ50" t="s">
        <v>444</v>
      </c>
      <c r="IR50" t="s">
        <v>444</v>
      </c>
      <c r="IS50" t="s">
        <v>444</v>
      </c>
      <c r="IT50">
        <v>0</v>
      </c>
      <c r="IU50">
        <v>100</v>
      </c>
      <c r="IV50">
        <v>100</v>
      </c>
      <c r="IW50">
        <v>1.267</v>
      </c>
      <c r="IX50">
        <v>0.2972</v>
      </c>
      <c r="IY50">
        <v>0.3971615310492796</v>
      </c>
      <c r="IZ50">
        <v>0.002194383670526158</v>
      </c>
      <c r="JA50">
        <v>-2.614430836048478E-07</v>
      </c>
      <c r="JB50">
        <v>2.831566818974657E-11</v>
      </c>
      <c r="JC50">
        <v>0.2971757232965693</v>
      </c>
      <c r="JD50">
        <v>0</v>
      </c>
      <c r="JE50">
        <v>0</v>
      </c>
      <c r="JF50">
        <v>0</v>
      </c>
      <c r="JG50">
        <v>6</v>
      </c>
      <c r="JH50">
        <v>2002</v>
      </c>
      <c r="JI50">
        <v>0</v>
      </c>
      <c r="JJ50">
        <v>28</v>
      </c>
      <c r="JK50">
        <v>28375146.1</v>
      </c>
      <c r="JL50">
        <v>28375146.1</v>
      </c>
      <c r="JM50">
        <v>1.14258</v>
      </c>
      <c r="JN50">
        <v>2.64038</v>
      </c>
      <c r="JO50">
        <v>1.49658</v>
      </c>
      <c r="JP50">
        <v>2.33765</v>
      </c>
      <c r="JQ50">
        <v>1.54907</v>
      </c>
      <c r="JR50">
        <v>2.40967</v>
      </c>
      <c r="JS50">
        <v>36.9317</v>
      </c>
      <c r="JT50">
        <v>24.07</v>
      </c>
      <c r="JU50">
        <v>18</v>
      </c>
      <c r="JV50">
        <v>492.104</v>
      </c>
      <c r="JW50">
        <v>500.488</v>
      </c>
      <c r="JX50">
        <v>43.9961</v>
      </c>
      <c r="JY50">
        <v>30.2647</v>
      </c>
      <c r="JZ50">
        <v>30.0007</v>
      </c>
      <c r="KA50">
        <v>30.059</v>
      </c>
      <c r="KB50">
        <v>29.9453</v>
      </c>
      <c r="KC50">
        <v>22.9596</v>
      </c>
      <c r="KD50">
        <v>0</v>
      </c>
      <c r="KE50">
        <v>100</v>
      </c>
      <c r="KF50">
        <v>43.9629</v>
      </c>
      <c r="KG50">
        <v>420</v>
      </c>
      <c r="KH50">
        <v>37.4036</v>
      </c>
      <c r="KI50">
        <v>101.373</v>
      </c>
      <c r="KJ50">
        <v>92.9967</v>
      </c>
    </row>
    <row r="51" spans="1:296">
      <c r="A51">
        <v>33</v>
      </c>
      <c r="B51">
        <v>1702508866.6</v>
      </c>
      <c r="C51">
        <v>9430.599999904633</v>
      </c>
      <c r="D51" t="s">
        <v>541</v>
      </c>
      <c r="E51" t="s">
        <v>542</v>
      </c>
      <c r="F51">
        <v>5</v>
      </c>
      <c r="G51" t="s">
        <v>500</v>
      </c>
      <c r="H51">
        <v>1702508858.849999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433.0986256865727</v>
      </c>
      <c r="AJ51">
        <v>431.0365454545455</v>
      </c>
      <c r="AK51">
        <v>-0.0009804886246469</v>
      </c>
      <c r="AL51">
        <v>66.17765514871137</v>
      </c>
      <c r="AM51">
        <f>(AO51 - AN51 + DX51*1E3/(8.314*(DZ51+273.15)) * AQ51/DW51 * AP51) * DW51/(100*DK51) * 1000/(1000 - AO51)</f>
        <v>0</v>
      </c>
      <c r="AN51">
        <v>30.35497625490961</v>
      </c>
      <c r="AO51">
        <v>31.50824787878787</v>
      </c>
      <c r="AP51">
        <v>-6.81366927908462E-06</v>
      </c>
      <c r="AQ51">
        <v>106.8061510528358</v>
      </c>
      <c r="AR51">
        <v>0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437</v>
      </c>
      <c r="AX51">
        <v>0</v>
      </c>
      <c r="AY51">
        <v>0.7</v>
      </c>
      <c r="AZ51">
        <v>0.7</v>
      </c>
      <c r="BA51">
        <f>1-AY51/AZ51</f>
        <v>0</v>
      </c>
      <c r="BB51">
        <v>-1</v>
      </c>
      <c r="BC51" t="s">
        <v>543</v>
      </c>
      <c r="BD51">
        <v>8154.36</v>
      </c>
      <c r="BE51">
        <v>257.69952</v>
      </c>
      <c r="BF51">
        <v>273.83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437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2</v>
      </c>
      <c r="DL51">
        <v>0.5</v>
      </c>
      <c r="DM51" t="s">
        <v>439</v>
      </c>
      <c r="DN51">
        <v>2</v>
      </c>
      <c r="DO51" t="b">
        <v>1</v>
      </c>
      <c r="DP51">
        <v>1702508858.849999</v>
      </c>
      <c r="DQ51">
        <v>417.4483</v>
      </c>
      <c r="DR51">
        <v>420.0015666666666</v>
      </c>
      <c r="DS51">
        <v>31.51085</v>
      </c>
      <c r="DT51">
        <v>30.35295333333333</v>
      </c>
      <c r="DU51">
        <v>416.1811666666666</v>
      </c>
      <c r="DV51">
        <v>31.21366666666667</v>
      </c>
      <c r="DW51">
        <v>500.0288000000001</v>
      </c>
      <c r="DX51">
        <v>90.80113333333334</v>
      </c>
      <c r="DY51">
        <v>0.10002076</v>
      </c>
      <c r="DZ51">
        <v>42.01405333333334</v>
      </c>
      <c r="EA51">
        <v>42.01004000000001</v>
      </c>
      <c r="EB51">
        <v>999.9000000000002</v>
      </c>
      <c r="EC51">
        <v>0</v>
      </c>
      <c r="ED51">
        <v>0</v>
      </c>
      <c r="EE51">
        <v>9999.058666666668</v>
      </c>
      <c r="EF51">
        <v>0</v>
      </c>
      <c r="EG51">
        <v>0.3004838333333333</v>
      </c>
      <c r="EH51">
        <v>-2.55315</v>
      </c>
      <c r="EI51">
        <v>431.0304666666667</v>
      </c>
      <c r="EJ51">
        <v>433.1489000000001</v>
      </c>
      <c r="EK51">
        <v>1.157897333333334</v>
      </c>
      <c r="EL51">
        <v>420.0015666666666</v>
      </c>
      <c r="EM51">
        <v>30.35295333333333</v>
      </c>
      <c r="EN51">
        <v>2.861221333333334</v>
      </c>
      <c r="EO51">
        <v>2.756083</v>
      </c>
      <c r="EP51">
        <v>23.2416</v>
      </c>
      <c r="EQ51">
        <v>22.62336999999999</v>
      </c>
      <c r="ER51">
        <v>1500.011</v>
      </c>
      <c r="ES51">
        <v>0.9730039999999996</v>
      </c>
      <c r="ET51">
        <v>0.02699586333333335</v>
      </c>
      <c r="EU51">
        <v>0</v>
      </c>
      <c r="EV51">
        <v>257.7047666666667</v>
      </c>
      <c r="EW51">
        <v>4.999599999999998</v>
      </c>
      <c r="EX51">
        <v>3991.960666666666</v>
      </c>
      <c r="EY51">
        <v>14076.51666666667</v>
      </c>
      <c r="EZ51">
        <v>42.01226666666665</v>
      </c>
      <c r="FA51">
        <v>42.79133333333332</v>
      </c>
      <c r="FB51">
        <v>42.02059999999999</v>
      </c>
      <c r="FC51">
        <v>42.56633333333332</v>
      </c>
      <c r="FD51">
        <v>44.64139999999999</v>
      </c>
      <c r="FE51">
        <v>1454.650999999999</v>
      </c>
      <c r="FF51">
        <v>40.35999999999999</v>
      </c>
      <c r="FG51">
        <v>0</v>
      </c>
      <c r="FH51">
        <v>98.80000019073486</v>
      </c>
      <c r="FI51">
        <v>0</v>
      </c>
      <c r="FJ51">
        <v>257.69952</v>
      </c>
      <c r="FK51">
        <v>-0.1390000163129459</v>
      </c>
      <c r="FL51">
        <v>-1.436923059990828</v>
      </c>
      <c r="FM51">
        <v>3991.9616</v>
      </c>
      <c r="FN51">
        <v>15</v>
      </c>
      <c r="FO51">
        <v>0</v>
      </c>
      <c r="FP51" t="s">
        <v>440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-2.5563025</v>
      </c>
      <c r="GC51">
        <v>0.2163124953095746</v>
      </c>
      <c r="GD51">
        <v>0.03838597587335768</v>
      </c>
      <c r="GE51">
        <v>1</v>
      </c>
      <c r="GF51">
        <v>257.7389705882353</v>
      </c>
      <c r="GG51">
        <v>-0.3648128451398964</v>
      </c>
      <c r="GH51">
        <v>0.2520472044133693</v>
      </c>
      <c r="GI51">
        <v>1</v>
      </c>
      <c r="GJ51">
        <v>1.16016625</v>
      </c>
      <c r="GK51">
        <v>-0.04355200750469458</v>
      </c>
      <c r="GL51">
        <v>0.004353118817296405</v>
      </c>
      <c r="GM51">
        <v>1</v>
      </c>
      <c r="GN51">
        <v>3</v>
      </c>
      <c r="GO51">
        <v>3</v>
      </c>
      <c r="GP51" t="s">
        <v>441</v>
      </c>
      <c r="GQ51">
        <v>3.10477</v>
      </c>
      <c r="GR51">
        <v>2.75811</v>
      </c>
      <c r="GS51">
        <v>0.0874939</v>
      </c>
      <c r="GT51">
        <v>0.0881595</v>
      </c>
      <c r="GU51">
        <v>0.130523</v>
      </c>
      <c r="GV51">
        <v>0.128431</v>
      </c>
      <c r="GW51">
        <v>23681.9</v>
      </c>
      <c r="GX51">
        <v>21999.2</v>
      </c>
      <c r="GY51">
        <v>26517.1</v>
      </c>
      <c r="GZ51">
        <v>24356.8</v>
      </c>
      <c r="HA51">
        <v>36946.5</v>
      </c>
      <c r="HB51">
        <v>31407</v>
      </c>
      <c r="HC51">
        <v>46381.3</v>
      </c>
      <c r="HD51">
        <v>38569.4</v>
      </c>
      <c r="HE51">
        <v>1.87208</v>
      </c>
      <c r="HF51">
        <v>1.86115</v>
      </c>
      <c r="HG51">
        <v>0.288598</v>
      </c>
      <c r="HH51">
        <v>0</v>
      </c>
      <c r="HI51">
        <v>37.3805</v>
      </c>
      <c r="HJ51">
        <v>999.9</v>
      </c>
      <c r="HK51">
        <v>59.5</v>
      </c>
      <c r="HL51">
        <v>32.1</v>
      </c>
      <c r="HM51">
        <v>31.4704</v>
      </c>
      <c r="HN51">
        <v>60.7621</v>
      </c>
      <c r="HO51">
        <v>22.6002</v>
      </c>
      <c r="HP51">
        <v>1</v>
      </c>
      <c r="HQ51">
        <v>0.245546</v>
      </c>
      <c r="HR51">
        <v>-4.05932</v>
      </c>
      <c r="HS51">
        <v>20.2356</v>
      </c>
      <c r="HT51">
        <v>5.22178</v>
      </c>
      <c r="HU51">
        <v>11.98</v>
      </c>
      <c r="HV51">
        <v>4.96555</v>
      </c>
      <c r="HW51">
        <v>3.27555</v>
      </c>
      <c r="HX51">
        <v>9999</v>
      </c>
      <c r="HY51">
        <v>9999</v>
      </c>
      <c r="HZ51">
        <v>9999</v>
      </c>
      <c r="IA51">
        <v>540.7</v>
      </c>
      <c r="IB51">
        <v>1.86401</v>
      </c>
      <c r="IC51">
        <v>1.86011</v>
      </c>
      <c r="ID51">
        <v>1.85839</v>
      </c>
      <c r="IE51">
        <v>1.8598</v>
      </c>
      <c r="IF51">
        <v>1.85988</v>
      </c>
      <c r="IG51">
        <v>1.85837</v>
      </c>
      <c r="IH51">
        <v>1.85745</v>
      </c>
      <c r="II51">
        <v>1.85242</v>
      </c>
      <c r="IJ51">
        <v>0</v>
      </c>
      <c r="IK51">
        <v>0</v>
      </c>
      <c r="IL51">
        <v>0</v>
      </c>
      <c r="IM51">
        <v>0</v>
      </c>
      <c r="IN51" t="s">
        <v>442</v>
      </c>
      <c r="IO51" t="s">
        <v>443</v>
      </c>
      <c r="IP51" t="s">
        <v>444</v>
      </c>
      <c r="IQ51" t="s">
        <v>444</v>
      </c>
      <c r="IR51" t="s">
        <v>444</v>
      </c>
      <c r="IS51" t="s">
        <v>444</v>
      </c>
      <c r="IT51">
        <v>0</v>
      </c>
      <c r="IU51">
        <v>100</v>
      </c>
      <c r="IV51">
        <v>100</v>
      </c>
      <c r="IW51">
        <v>1.267</v>
      </c>
      <c r="IX51">
        <v>0.2971</v>
      </c>
      <c r="IY51">
        <v>0.3971615310492796</v>
      </c>
      <c r="IZ51">
        <v>0.002194383670526158</v>
      </c>
      <c r="JA51">
        <v>-2.614430836048478E-07</v>
      </c>
      <c r="JB51">
        <v>2.831566818974657E-11</v>
      </c>
      <c r="JC51">
        <v>0.2971757232965693</v>
      </c>
      <c r="JD51">
        <v>0</v>
      </c>
      <c r="JE51">
        <v>0</v>
      </c>
      <c r="JF51">
        <v>0</v>
      </c>
      <c r="JG51">
        <v>6</v>
      </c>
      <c r="JH51">
        <v>2002</v>
      </c>
      <c r="JI51">
        <v>0</v>
      </c>
      <c r="JJ51">
        <v>28</v>
      </c>
      <c r="JK51">
        <v>28375147.8</v>
      </c>
      <c r="JL51">
        <v>28375147.8</v>
      </c>
      <c r="JM51">
        <v>1.14258</v>
      </c>
      <c r="JN51">
        <v>2.63428</v>
      </c>
      <c r="JO51">
        <v>1.49658</v>
      </c>
      <c r="JP51">
        <v>2.33765</v>
      </c>
      <c r="JQ51">
        <v>1.54907</v>
      </c>
      <c r="JR51">
        <v>2.43408</v>
      </c>
      <c r="JS51">
        <v>37.0032</v>
      </c>
      <c r="JT51">
        <v>24.07</v>
      </c>
      <c r="JU51">
        <v>18</v>
      </c>
      <c r="JV51">
        <v>492.47</v>
      </c>
      <c r="JW51">
        <v>500.321</v>
      </c>
      <c r="JX51">
        <v>43.5561</v>
      </c>
      <c r="JY51">
        <v>30.412</v>
      </c>
      <c r="JZ51">
        <v>30.0006</v>
      </c>
      <c r="KA51">
        <v>30.2339</v>
      </c>
      <c r="KB51">
        <v>30.1269</v>
      </c>
      <c r="KC51">
        <v>22.9601</v>
      </c>
      <c r="KD51">
        <v>0</v>
      </c>
      <c r="KE51">
        <v>100</v>
      </c>
      <c r="KF51">
        <v>43.5572</v>
      </c>
      <c r="KG51">
        <v>420</v>
      </c>
      <c r="KH51">
        <v>37.4036</v>
      </c>
      <c r="KI51">
        <v>101.348</v>
      </c>
      <c r="KJ51">
        <v>92.98309999999999</v>
      </c>
    </row>
    <row r="52" spans="1:296">
      <c r="A52">
        <v>34</v>
      </c>
      <c r="B52">
        <v>1702509678</v>
      </c>
      <c r="C52">
        <v>10242</v>
      </c>
      <c r="D52" t="s">
        <v>544</v>
      </c>
      <c r="E52" t="s">
        <v>545</v>
      </c>
      <c r="F52">
        <v>5</v>
      </c>
      <c r="G52" t="s">
        <v>500</v>
      </c>
      <c r="H52">
        <v>1702509670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433.3238503684487</v>
      </c>
      <c r="AJ52">
        <v>433.2129454545455</v>
      </c>
      <c r="AK52">
        <v>0.001729997632375407</v>
      </c>
      <c r="AL52">
        <v>66.17765514871137</v>
      </c>
      <c r="AM52">
        <f>(AO52 - AN52 + DX52*1E3/(8.314*(DZ52+273.15)) * AQ52/DW52 * AP52) * DW52/(100*DK52) * 1000/(1000 - AO52)</f>
        <v>0</v>
      </c>
      <c r="AN52">
        <v>30.71413093936361</v>
      </c>
      <c r="AO52">
        <v>33.10419515151514</v>
      </c>
      <c r="AP52">
        <v>5.654952683510864E-06</v>
      </c>
      <c r="AQ52">
        <v>106.8061510528358</v>
      </c>
      <c r="AR52">
        <v>0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437</v>
      </c>
      <c r="AX52">
        <v>0</v>
      </c>
      <c r="AY52">
        <v>0.7</v>
      </c>
      <c r="AZ52">
        <v>0.7</v>
      </c>
      <c r="BA52">
        <f>1-AY52/AZ52</f>
        <v>0</v>
      </c>
      <c r="BB52">
        <v>-1</v>
      </c>
      <c r="BC52" t="s">
        <v>546</v>
      </c>
      <c r="BD52">
        <v>8147.74</v>
      </c>
      <c r="BE52">
        <v>248.5149230769231</v>
      </c>
      <c r="BF52">
        <v>257.04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437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2</v>
      </c>
      <c r="DL52">
        <v>0.5</v>
      </c>
      <c r="DM52" t="s">
        <v>439</v>
      </c>
      <c r="DN52">
        <v>2</v>
      </c>
      <c r="DO52" t="b">
        <v>1</v>
      </c>
      <c r="DP52">
        <v>1702509670</v>
      </c>
      <c r="DQ52">
        <v>418.840806451613</v>
      </c>
      <c r="DR52">
        <v>420.0112580645162</v>
      </c>
      <c r="DS52">
        <v>33.08912258064516</v>
      </c>
      <c r="DT52">
        <v>30.70872258064517</v>
      </c>
      <c r="DU52">
        <v>417.570870967742</v>
      </c>
      <c r="DV52">
        <v>32.79193870967742</v>
      </c>
      <c r="DW52">
        <v>500.0354516129032</v>
      </c>
      <c r="DX52">
        <v>90.80882903225806</v>
      </c>
      <c r="DY52">
        <v>0.1000911548387097</v>
      </c>
      <c r="DZ52">
        <v>49.05439032258064</v>
      </c>
      <c r="EA52">
        <v>47.52887419354839</v>
      </c>
      <c r="EB52">
        <v>999.9000000000003</v>
      </c>
      <c r="EC52">
        <v>0</v>
      </c>
      <c r="ED52">
        <v>0</v>
      </c>
      <c r="EE52">
        <v>9990.961935483871</v>
      </c>
      <c r="EF52">
        <v>0</v>
      </c>
      <c r="EG52">
        <v>7.877798387096773</v>
      </c>
      <c r="EH52">
        <v>-1.170431935483871</v>
      </c>
      <c r="EI52">
        <v>433.1742580645161</v>
      </c>
      <c r="EJ52">
        <v>433.3178709677419</v>
      </c>
      <c r="EK52">
        <v>2.380406451612903</v>
      </c>
      <c r="EL52">
        <v>420.0112580645162</v>
      </c>
      <c r="EM52">
        <v>30.70872258064517</v>
      </c>
      <c r="EN52">
        <v>3.004783870967742</v>
      </c>
      <c r="EO52">
        <v>2.788622903225806</v>
      </c>
      <c r="EP52">
        <v>24.05444193548387</v>
      </c>
      <c r="EQ52">
        <v>22.81688387096775</v>
      </c>
      <c r="ER52">
        <v>1500.002903225806</v>
      </c>
      <c r="ES52">
        <v>0.9729963225806453</v>
      </c>
      <c r="ET52">
        <v>0.02700352903225806</v>
      </c>
      <c r="EU52">
        <v>0</v>
      </c>
      <c r="EV52">
        <v>248.515</v>
      </c>
      <c r="EW52">
        <v>4.999599999999997</v>
      </c>
      <c r="EX52">
        <v>3884.706129032259</v>
      </c>
      <c r="EY52">
        <v>14076.42580645161</v>
      </c>
      <c r="EZ52">
        <v>43.78403225806451</v>
      </c>
      <c r="FA52">
        <v>44.32419354838707</v>
      </c>
      <c r="FB52">
        <v>43.9231935483871</v>
      </c>
      <c r="FC52">
        <v>44.21751612903225</v>
      </c>
      <c r="FD52">
        <v>46.85464516129031</v>
      </c>
      <c r="FE52">
        <v>1454.632903225807</v>
      </c>
      <c r="FF52">
        <v>40.36999999999998</v>
      </c>
      <c r="FG52">
        <v>0</v>
      </c>
      <c r="FH52">
        <v>811</v>
      </c>
      <c r="FI52">
        <v>0</v>
      </c>
      <c r="FJ52">
        <v>248.5149230769231</v>
      </c>
      <c r="FK52">
        <v>-1.27617093440126</v>
      </c>
      <c r="FL52">
        <v>-19.22188032661414</v>
      </c>
      <c r="FM52">
        <v>3884.474615384615</v>
      </c>
      <c r="FN52">
        <v>15</v>
      </c>
      <c r="FO52">
        <v>0</v>
      </c>
      <c r="FP52" t="s">
        <v>440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-1.167488</v>
      </c>
      <c r="GC52">
        <v>0.03126821763602467</v>
      </c>
      <c r="GD52">
        <v>0.03027697030747957</v>
      </c>
      <c r="GE52">
        <v>1</v>
      </c>
      <c r="GF52">
        <v>248.6077352941177</v>
      </c>
      <c r="GG52">
        <v>-1.568693653807819</v>
      </c>
      <c r="GH52">
        <v>0.2744465349007544</v>
      </c>
      <c r="GI52">
        <v>0</v>
      </c>
      <c r="GJ52">
        <v>2.37738</v>
      </c>
      <c r="GK52">
        <v>0.06412727954971738</v>
      </c>
      <c r="GL52">
        <v>0.006201952515135846</v>
      </c>
      <c r="GM52">
        <v>1</v>
      </c>
      <c r="GN52">
        <v>2</v>
      </c>
      <c r="GO52">
        <v>3</v>
      </c>
      <c r="GP52" t="s">
        <v>463</v>
      </c>
      <c r="GQ52">
        <v>3.10488</v>
      </c>
      <c r="GR52">
        <v>2.75789</v>
      </c>
      <c r="GS52">
        <v>0.08746230000000001</v>
      </c>
      <c r="GT52">
        <v>0.0878869</v>
      </c>
      <c r="GU52">
        <v>0.134639</v>
      </c>
      <c r="GV52">
        <v>0.129103</v>
      </c>
      <c r="GW52">
        <v>23631.6</v>
      </c>
      <c r="GX52">
        <v>21972</v>
      </c>
      <c r="GY52">
        <v>26464.4</v>
      </c>
      <c r="GZ52">
        <v>24324.7</v>
      </c>
      <c r="HA52">
        <v>36706</v>
      </c>
      <c r="HB52">
        <v>31352.6</v>
      </c>
      <c r="HC52">
        <v>46290.5</v>
      </c>
      <c r="HD52">
        <v>38528.1</v>
      </c>
      <c r="HE52">
        <v>1.85998</v>
      </c>
      <c r="HF52">
        <v>1.83897</v>
      </c>
      <c r="HG52">
        <v>0.32926</v>
      </c>
      <c r="HH52">
        <v>0</v>
      </c>
      <c r="HI52">
        <v>42.3351</v>
      </c>
      <c r="HJ52">
        <v>999.9</v>
      </c>
      <c r="HK52">
        <v>59.3</v>
      </c>
      <c r="HL52">
        <v>32.5</v>
      </c>
      <c r="HM52">
        <v>32.0753</v>
      </c>
      <c r="HN52">
        <v>60.172</v>
      </c>
      <c r="HO52">
        <v>22.2716</v>
      </c>
      <c r="HP52">
        <v>1</v>
      </c>
      <c r="HQ52">
        <v>0.358836</v>
      </c>
      <c r="HR52">
        <v>-6.66667</v>
      </c>
      <c r="HS52">
        <v>20.1662</v>
      </c>
      <c r="HT52">
        <v>5.22163</v>
      </c>
      <c r="HU52">
        <v>11.9855</v>
      </c>
      <c r="HV52">
        <v>4.96515</v>
      </c>
      <c r="HW52">
        <v>3.2756</v>
      </c>
      <c r="HX52">
        <v>9999</v>
      </c>
      <c r="HY52">
        <v>9999</v>
      </c>
      <c r="HZ52">
        <v>9999</v>
      </c>
      <c r="IA52">
        <v>541</v>
      </c>
      <c r="IB52">
        <v>1.86401</v>
      </c>
      <c r="IC52">
        <v>1.86016</v>
      </c>
      <c r="ID52">
        <v>1.85844</v>
      </c>
      <c r="IE52">
        <v>1.85985</v>
      </c>
      <c r="IF52">
        <v>1.85989</v>
      </c>
      <c r="IG52">
        <v>1.85838</v>
      </c>
      <c r="IH52">
        <v>1.85746</v>
      </c>
      <c r="II52">
        <v>1.85242</v>
      </c>
      <c r="IJ52">
        <v>0</v>
      </c>
      <c r="IK52">
        <v>0</v>
      </c>
      <c r="IL52">
        <v>0</v>
      </c>
      <c r="IM52">
        <v>0</v>
      </c>
      <c r="IN52" t="s">
        <v>442</v>
      </c>
      <c r="IO52" t="s">
        <v>443</v>
      </c>
      <c r="IP52" t="s">
        <v>444</v>
      </c>
      <c r="IQ52" t="s">
        <v>444</v>
      </c>
      <c r="IR52" t="s">
        <v>444</v>
      </c>
      <c r="IS52" t="s">
        <v>444</v>
      </c>
      <c r="IT52">
        <v>0</v>
      </c>
      <c r="IU52">
        <v>100</v>
      </c>
      <c r="IV52">
        <v>100</v>
      </c>
      <c r="IW52">
        <v>1.27</v>
      </c>
      <c r="IX52">
        <v>0.2972</v>
      </c>
      <c r="IY52">
        <v>0.3971615310492796</v>
      </c>
      <c r="IZ52">
        <v>0.002194383670526158</v>
      </c>
      <c r="JA52">
        <v>-2.614430836048478E-07</v>
      </c>
      <c r="JB52">
        <v>2.831566818974657E-11</v>
      </c>
      <c r="JC52">
        <v>0.2971757232965693</v>
      </c>
      <c r="JD52">
        <v>0</v>
      </c>
      <c r="JE52">
        <v>0</v>
      </c>
      <c r="JF52">
        <v>0</v>
      </c>
      <c r="JG52">
        <v>6</v>
      </c>
      <c r="JH52">
        <v>2002</v>
      </c>
      <c r="JI52">
        <v>0</v>
      </c>
      <c r="JJ52">
        <v>28</v>
      </c>
      <c r="JK52">
        <v>28375161.3</v>
      </c>
      <c r="JL52">
        <v>28375161.3</v>
      </c>
      <c r="JM52">
        <v>1.14258</v>
      </c>
      <c r="JN52">
        <v>2.6355</v>
      </c>
      <c r="JO52">
        <v>1.49658</v>
      </c>
      <c r="JP52">
        <v>2.33765</v>
      </c>
      <c r="JQ52">
        <v>1.54907</v>
      </c>
      <c r="JR52">
        <v>2.41943</v>
      </c>
      <c r="JS52">
        <v>37.554</v>
      </c>
      <c r="JT52">
        <v>24.0175</v>
      </c>
      <c r="JU52">
        <v>18</v>
      </c>
      <c r="JV52">
        <v>494.887</v>
      </c>
      <c r="JW52">
        <v>495.847</v>
      </c>
      <c r="JX52">
        <v>53.9581</v>
      </c>
      <c r="JY52">
        <v>31.7805</v>
      </c>
      <c r="JZ52">
        <v>30.0005</v>
      </c>
      <c r="KA52">
        <v>31.5283</v>
      </c>
      <c r="KB52">
        <v>31.4016</v>
      </c>
      <c r="KC52">
        <v>22.9707</v>
      </c>
      <c r="KD52">
        <v>0</v>
      </c>
      <c r="KE52">
        <v>100</v>
      </c>
      <c r="KF52">
        <v>295.572</v>
      </c>
      <c r="KG52">
        <v>420</v>
      </c>
      <c r="KH52">
        <v>37.4036</v>
      </c>
      <c r="KI52">
        <v>101.148</v>
      </c>
      <c r="KJ52">
        <v>92.8746</v>
      </c>
    </row>
    <row r="53" spans="1:296">
      <c r="A53">
        <v>35</v>
      </c>
      <c r="B53">
        <v>1702509804.5</v>
      </c>
      <c r="C53">
        <v>10368.5</v>
      </c>
      <c r="D53" t="s">
        <v>547</v>
      </c>
      <c r="E53" t="s">
        <v>548</v>
      </c>
      <c r="F53">
        <v>5</v>
      </c>
      <c r="G53" t="s">
        <v>500</v>
      </c>
      <c r="H53">
        <v>1702509796.75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433.3663112943332</v>
      </c>
      <c r="AJ53">
        <v>433.4370727272727</v>
      </c>
      <c r="AK53">
        <v>-0.0004923755043716561</v>
      </c>
      <c r="AL53">
        <v>66.17765514871137</v>
      </c>
      <c r="AM53">
        <f>(AO53 - AN53 + DX53*1E3/(8.314*(DZ53+273.15)) * AQ53/DW53 * AP53) * DW53/(100*DK53) * 1000/(1000 - AO53)</f>
        <v>0</v>
      </c>
      <c r="AN53">
        <v>30.77884159203335</v>
      </c>
      <c r="AO53">
        <v>33.3949793939394</v>
      </c>
      <c r="AP53">
        <v>5.033678520939535E-05</v>
      </c>
      <c r="AQ53">
        <v>106.8061510528358</v>
      </c>
      <c r="AR53">
        <v>0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437</v>
      </c>
      <c r="AX53">
        <v>0</v>
      </c>
      <c r="AY53">
        <v>0.7</v>
      </c>
      <c r="AZ53">
        <v>0.7</v>
      </c>
      <c r="BA53">
        <f>1-AY53/AZ53</f>
        <v>0</v>
      </c>
      <c r="BB53">
        <v>-1</v>
      </c>
      <c r="BC53" t="s">
        <v>549</v>
      </c>
      <c r="BD53">
        <v>8132.53</v>
      </c>
      <c r="BE53">
        <v>244.9835384615385</v>
      </c>
      <c r="BF53">
        <v>253.19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437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2</v>
      </c>
      <c r="DL53">
        <v>0.5</v>
      </c>
      <c r="DM53" t="s">
        <v>439</v>
      </c>
      <c r="DN53">
        <v>2</v>
      </c>
      <c r="DO53" t="b">
        <v>1</v>
      </c>
      <c r="DP53">
        <v>1702509796.75</v>
      </c>
      <c r="DQ53">
        <v>419.0024999999999</v>
      </c>
      <c r="DR53">
        <v>420.0107666666665</v>
      </c>
      <c r="DS53">
        <v>33.37335666666667</v>
      </c>
      <c r="DT53">
        <v>30.77621666666666</v>
      </c>
      <c r="DU53">
        <v>417.7323</v>
      </c>
      <c r="DV53">
        <v>33.07617333333334</v>
      </c>
      <c r="DW53">
        <v>499.9885666666667</v>
      </c>
      <c r="DX53">
        <v>90.79852666666666</v>
      </c>
      <c r="DY53">
        <v>0.09997719999999997</v>
      </c>
      <c r="DZ53">
        <v>49.45884</v>
      </c>
      <c r="EA53">
        <v>47.78389666666667</v>
      </c>
      <c r="EB53">
        <v>999.9000000000002</v>
      </c>
      <c r="EC53">
        <v>0</v>
      </c>
      <c r="ED53">
        <v>0</v>
      </c>
      <c r="EE53">
        <v>10000.87633333333</v>
      </c>
      <c r="EF53">
        <v>0</v>
      </c>
      <c r="EG53">
        <v>7.909626666666667</v>
      </c>
      <c r="EH53">
        <v>-1.008249066666667</v>
      </c>
      <c r="EI53">
        <v>433.4687666666667</v>
      </c>
      <c r="EJ53">
        <v>433.3475333333334</v>
      </c>
      <c r="EK53">
        <v>2.597135333333334</v>
      </c>
      <c r="EL53">
        <v>420.0107666666665</v>
      </c>
      <c r="EM53">
        <v>30.77621666666666</v>
      </c>
      <c r="EN53">
        <v>3.030251666666667</v>
      </c>
      <c r="EO53">
        <v>2.794435333333333</v>
      </c>
      <c r="EP53">
        <v>24.19508333333333</v>
      </c>
      <c r="EQ53">
        <v>22.85125999999999</v>
      </c>
      <c r="ER53">
        <v>1500.001</v>
      </c>
      <c r="ES53">
        <v>0.9729996000000001</v>
      </c>
      <c r="ET53">
        <v>0.02700018333333333</v>
      </c>
      <c r="EU53">
        <v>0</v>
      </c>
      <c r="EV53">
        <v>244.9711666666667</v>
      </c>
      <c r="EW53">
        <v>4.999599999999998</v>
      </c>
      <c r="EX53">
        <v>3837.934333333333</v>
      </c>
      <c r="EY53">
        <v>14076.42333333334</v>
      </c>
      <c r="EZ53">
        <v>44.26626666666665</v>
      </c>
      <c r="FA53">
        <v>44.63739999999999</v>
      </c>
      <c r="FB53">
        <v>44.25813333333334</v>
      </c>
      <c r="FC53">
        <v>44.62053333333332</v>
      </c>
      <c r="FD53">
        <v>47.40813333333333</v>
      </c>
      <c r="FE53">
        <v>1454.634666666667</v>
      </c>
      <c r="FF53">
        <v>40.36633333333332</v>
      </c>
      <c r="FG53">
        <v>0</v>
      </c>
      <c r="FH53">
        <v>125.7999999523163</v>
      </c>
      <c r="FI53">
        <v>0</v>
      </c>
      <c r="FJ53">
        <v>244.9835384615385</v>
      </c>
      <c r="FK53">
        <v>-0.5084444378617644</v>
      </c>
      <c r="FL53">
        <v>-26.15350424351601</v>
      </c>
      <c r="FM53">
        <v>3837.885769230769</v>
      </c>
      <c r="FN53">
        <v>15</v>
      </c>
      <c r="FO53">
        <v>0</v>
      </c>
      <c r="FP53" t="s">
        <v>440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-1.008395</v>
      </c>
      <c r="GC53">
        <v>-0.09975667542213741</v>
      </c>
      <c r="GD53">
        <v>0.04151353799424953</v>
      </c>
      <c r="GE53">
        <v>1</v>
      </c>
      <c r="GF53">
        <v>245.1231176470588</v>
      </c>
      <c r="GG53">
        <v>-2.018915203353003</v>
      </c>
      <c r="GH53">
        <v>0.2912647637970636</v>
      </c>
      <c r="GI53">
        <v>0</v>
      </c>
      <c r="GJ53">
        <v>2.59151925</v>
      </c>
      <c r="GK53">
        <v>0.1059925328330166</v>
      </c>
      <c r="GL53">
        <v>0.01076652088362345</v>
      </c>
      <c r="GM53">
        <v>0</v>
      </c>
      <c r="GN53">
        <v>1</v>
      </c>
      <c r="GO53">
        <v>3</v>
      </c>
      <c r="GP53" t="s">
        <v>497</v>
      </c>
      <c r="GQ53">
        <v>3.10504</v>
      </c>
      <c r="GR53">
        <v>2.75819</v>
      </c>
      <c r="GS53">
        <v>0.08743570000000001</v>
      </c>
      <c r="GT53">
        <v>0.0878429</v>
      </c>
      <c r="GU53">
        <v>0.135379</v>
      </c>
      <c r="GV53">
        <v>0.129229</v>
      </c>
      <c r="GW53">
        <v>23625.3</v>
      </c>
      <c r="GX53">
        <v>21968.3</v>
      </c>
      <c r="GY53">
        <v>26457.1</v>
      </c>
      <c r="GZ53">
        <v>24320.1</v>
      </c>
      <c r="HA53">
        <v>36665.7</v>
      </c>
      <c r="HB53">
        <v>31343.4</v>
      </c>
      <c r="HC53">
        <v>46278.3</v>
      </c>
      <c r="HD53">
        <v>38521.9</v>
      </c>
      <c r="HE53">
        <v>1.85868</v>
      </c>
      <c r="HF53">
        <v>1.83605</v>
      </c>
      <c r="HG53">
        <v>0.316352</v>
      </c>
      <c r="HH53">
        <v>0</v>
      </c>
      <c r="HI53">
        <v>42.776</v>
      </c>
      <c r="HJ53">
        <v>999.9</v>
      </c>
      <c r="HK53">
        <v>59.2</v>
      </c>
      <c r="HL53">
        <v>32.6</v>
      </c>
      <c r="HM53">
        <v>32.205</v>
      </c>
      <c r="HN53">
        <v>60.382</v>
      </c>
      <c r="HO53">
        <v>22.4559</v>
      </c>
      <c r="HP53">
        <v>1</v>
      </c>
      <c r="HQ53">
        <v>0.371235</v>
      </c>
      <c r="HR53">
        <v>-6.66667</v>
      </c>
      <c r="HS53">
        <v>20.1666</v>
      </c>
      <c r="HT53">
        <v>5.22223</v>
      </c>
      <c r="HU53">
        <v>11.986</v>
      </c>
      <c r="HV53">
        <v>4.9653</v>
      </c>
      <c r="HW53">
        <v>3.2755</v>
      </c>
      <c r="HX53">
        <v>9999</v>
      </c>
      <c r="HY53">
        <v>9999</v>
      </c>
      <c r="HZ53">
        <v>9999</v>
      </c>
      <c r="IA53">
        <v>541</v>
      </c>
      <c r="IB53">
        <v>1.86401</v>
      </c>
      <c r="IC53">
        <v>1.86017</v>
      </c>
      <c r="ID53">
        <v>1.8584</v>
      </c>
      <c r="IE53">
        <v>1.85984</v>
      </c>
      <c r="IF53">
        <v>1.85989</v>
      </c>
      <c r="IG53">
        <v>1.85838</v>
      </c>
      <c r="IH53">
        <v>1.85745</v>
      </c>
      <c r="II53">
        <v>1.85242</v>
      </c>
      <c r="IJ53">
        <v>0</v>
      </c>
      <c r="IK53">
        <v>0</v>
      </c>
      <c r="IL53">
        <v>0</v>
      </c>
      <c r="IM53">
        <v>0</v>
      </c>
      <c r="IN53" t="s">
        <v>442</v>
      </c>
      <c r="IO53" t="s">
        <v>443</v>
      </c>
      <c r="IP53" t="s">
        <v>444</v>
      </c>
      <c r="IQ53" t="s">
        <v>444</v>
      </c>
      <c r="IR53" t="s">
        <v>444</v>
      </c>
      <c r="IS53" t="s">
        <v>444</v>
      </c>
      <c r="IT53">
        <v>0</v>
      </c>
      <c r="IU53">
        <v>100</v>
      </c>
      <c r="IV53">
        <v>100</v>
      </c>
      <c r="IW53">
        <v>1.27</v>
      </c>
      <c r="IX53">
        <v>0.2971</v>
      </c>
      <c r="IY53">
        <v>0.3971615310492796</v>
      </c>
      <c r="IZ53">
        <v>0.002194383670526158</v>
      </c>
      <c r="JA53">
        <v>-2.614430836048478E-07</v>
      </c>
      <c r="JB53">
        <v>2.831566818974657E-11</v>
      </c>
      <c r="JC53">
        <v>0.2971757232965693</v>
      </c>
      <c r="JD53">
        <v>0</v>
      </c>
      <c r="JE53">
        <v>0</v>
      </c>
      <c r="JF53">
        <v>0</v>
      </c>
      <c r="JG53">
        <v>6</v>
      </c>
      <c r="JH53">
        <v>2002</v>
      </c>
      <c r="JI53">
        <v>0</v>
      </c>
      <c r="JJ53">
        <v>28</v>
      </c>
      <c r="JK53">
        <v>28375163.4</v>
      </c>
      <c r="JL53">
        <v>28375163.4</v>
      </c>
      <c r="JM53">
        <v>1.14258</v>
      </c>
      <c r="JN53">
        <v>2.63062</v>
      </c>
      <c r="JO53">
        <v>1.49658</v>
      </c>
      <c r="JP53">
        <v>2.33765</v>
      </c>
      <c r="JQ53">
        <v>1.54907</v>
      </c>
      <c r="JR53">
        <v>2.47192</v>
      </c>
      <c r="JS53">
        <v>37.6263</v>
      </c>
      <c r="JT53">
        <v>24.0262</v>
      </c>
      <c r="JU53">
        <v>18</v>
      </c>
      <c r="JV53">
        <v>495.253</v>
      </c>
      <c r="JW53">
        <v>495.112</v>
      </c>
      <c r="JX53">
        <v>54.3038</v>
      </c>
      <c r="JY53">
        <v>31.9431</v>
      </c>
      <c r="JZ53">
        <v>30.0004</v>
      </c>
      <c r="KA53">
        <v>31.6839</v>
      </c>
      <c r="KB53">
        <v>31.5549</v>
      </c>
      <c r="KC53">
        <v>22.9714</v>
      </c>
      <c r="KD53">
        <v>0</v>
      </c>
      <c r="KE53">
        <v>100</v>
      </c>
      <c r="KF53">
        <v>58.7855</v>
      </c>
      <c r="KG53">
        <v>420</v>
      </c>
      <c r="KH53">
        <v>37.4036</v>
      </c>
      <c r="KI53">
        <v>101.121</v>
      </c>
      <c r="KJ53">
        <v>92.85850000000001</v>
      </c>
    </row>
    <row r="54" spans="1:296">
      <c r="A54">
        <v>36</v>
      </c>
      <c r="B54">
        <v>1702509973.5</v>
      </c>
      <c r="C54">
        <v>10537.5</v>
      </c>
      <c r="D54" t="s">
        <v>550</v>
      </c>
      <c r="E54" t="s">
        <v>551</v>
      </c>
      <c r="F54">
        <v>5</v>
      </c>
      <c r="G54" t="s">
        <v>500</v>
      </c>
      <c r="H54">
        <v>1702509965.5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433.3867028321158</v>
      </c>
      <c r="AJ54">
        <v>433.6741757575759</v>
      </c>
      <c r="AK54">
        <v>0.0004852374675865561</v>
      </c>
      <c r="AL54">
        <v>66.17765514871137</v>
      </c>
      <c r="AM54">
        <f>(AO54 - AN54 + DX54*1E3/(8.314*(DZ54+273.15)) * AQ54/DW54 * AP54) * DW54/(100*DK54) * 1000/(1000 - AO54)</f>
        <v>0</v>
      </c>
      <c r="AN54">
        <v>30.86465640629539</v>
      </c>
      <c r="AO54">
        <v>33.82684424242424</v>
      </c>
      <c r="AP54">
        <v>1.594996459515682E-05</v>
      </c>
      <c r="AQ54">
        <v>106.8061510528358</v>
      </c>
      <c r="AR54">
        <v>0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437</v>
      </c>
      <c r="AX54">
        <v>0</v>
      </c>
      <c r="AY54">
        <v>0.7</v>
      </c>
      <c r="AZ54">
        <v>0.7</v>
      </c>
      <c r="BA54">
        <f>1-AY54/AZ54</f>
        <v>0</v>
      </c>
      <c r="BB54">
        <v>-1</v>
      </c>
      <c r="BC54" t="s">
        <v>552</v>
      </c>
      <c r="BD54">
        <v>8131.62</v>
      </c>
      <c r="BE54">
        <v>239.7394230769231</v>
      </c>
      <c r="BF54">
        <v>246.53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437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2</v>
      </c>
      <c r="DL54">
        <v>0.5</v>
      </c>
      <c r="DM54" t="s">
        <v>439</v>
      </c>
      <c r="DN54">
        <v>2</v>
      </c>
      <c r="DO54" t="b">
        <v>1</v>
      </c>
      <c r="DP54">
        <v>1702509965.5</v>
      </c>
      <c r="DQ54">
        <v>418.9698064516128</v>
      </c>
      <c r="DR54">
        <v>419.9804838709678</v>
      </c>
      <c r="DS54">
        <v>33.81489032258064</v>
      </c>
      <c r="DT54">
        <v>30.86301935483871</v>
      </c>
      <c r="DU54">
        <v>417.6996129032258</v>
      </c>
      <c r="DV54">
        <v>33.5177193548387</v>
      </c>
      <c r="DW54">
        <v>500.0192258064516</v>
      </c>
      <c r="DX54">
        <v>90.78715806451615</v>
      </c>
      <c r="DY54">
        <v>0.1000036612903226</v>
      </c>
      <c r="DZ54">
        <v>49.78863225806452</v>
      </c>
      <c r="EA54">
        <v>47.85013225806452</v>
      </c>
      <c r="EB54">
        <v>999.9000000000003</v>
      </c>
      <c r="EC54">
        <v>0</v>
      </c>
      <c r="ED54">
        <v>0</v>
      </c>
      <c r="EE54">
        <v>9993.891935483871</v>
      </c>
      <c r="EF54">
        <v>0</v>
      </c>
      <c r="EG54">
        <v>7.843964516129033</v>
      </c>
      <c r="EH54">
        <v>-1.010683774193548</v>
      </c>
      <c r="EI54">
        <v>433.6330967741936</v>
      </c>
      <c r="EJ54">
        <v>433.3551612903225</v>
      </c>
      <c r="EK54">
        <v>2.951874516129033</v>
      </c>
      <c r="EL54">
        <v>419.9804838709678</v>
      </c>
      <c r="EM54">
        <v>30.86301935483871</v>
      </c>
      <c r="EN54">
        <v>3.069958387096774</v>
      </c>
      <c r="EO54">
        <v>2.801965483870968</v>
      </c>
      <c r="EP54">
        <v>24.41229677419355</v>
      </c>
      <c r="EQ54">
        <v>22.89567419354839</v>
      </c>
      <c r="ER54">
        <v>1500.019032258064</v>
      </c>
      <c r="ES54">
        <v>0.9730004516129032</v>
      </c>
      <c r="ET54">
        <v>0.02699934516129032</v>
      </c>
      <c r="EU54">
        <v>0</v>
      </c>
      <c r="EV54">
        <v>239.7680322580645</v>
      </c>
      <c r="EW54">
        <v>4.999599999999997</v>
      </c>
      <c r="EX54">
        <v>3764.587096774194</v>
      </c>
      <c r="EY54">
        <v>14076.59677419355</v>
      </c>
      <c r="EZ54">
        <v>44.44122580645159</v>
      </c>
      <c r="FA54">
        <v>44.81619354838707</v>
      </c>
      <c r="FB54">
        <v>44.5865806451613</v>
      </c>
      <c r="FC54">
        <v>44.74361290322579</v>
      </c>
      <c r="FD54">
        <v>47.64493548387097</v>
      </c>
      <c r="FE54">
        <v>1454.657096774193</v>
      </c>
      <c r="FF54">
        <v>40.36193548387094</v>
      </c>
      <c r="FG54">
        <v>0</v>
      </c>
      <c r="FH54">
        <v>168.2999999523163</v>
      </c>
      <c r="FI54">
        <v>0</v>
      </c>
      <c r="FJ54">
        <v>239.7394230769231</v>
      </c>
      <c r="FK54">
        <v>-2.162290593300729</v>
      </c>
      <c r="FL54">
        <v>-25.55589741096018</v>
      </c>
      <c r="FM54">
        <v>3764.332692307692</v>
      </c>
      <c r="FN54">
        <v>15</v>
      </c>
      <c r="FO54">
        <v>0</v>
      </c>
      <c r="FP54" t="s">
        <v>440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-1.00525865</v>
      </c>
      <c r="GC54">
        <v>-0.1578077223264538</v>
      </c>
      <c r="GD54">
        <v>0.04119616333686305</v>
      </c>
      <c r="GE54">
        <v>1</v>
      </c>
      <c r="GF54">
        <v>239.8271176470588</v>
      </c>
      <c r="GG54">
        <v>-2.023804428326073</v>
      </c>
      <c r="GH54">
        <v>0.2754368471127371</v>
      </c>
      <c r="GI54">
        <v>0</v>
      </c>
      <c r="GJ54">
        <v>2.94841425</v>
      </c>
      <c r="GK54">
        <v>0.08769557223263821</v>
      </c>
      <c r="GL54">
        <v>0.008542182650675436</v>
      </c>
      <c r="GM54">
        <v>1</v>
      </c>
      <c r="GN54">
        <v>2</v>
      </c>
      <c r="GO54">
        <v>3</v>
      </c>
      <c r="GP54" t="s">
        <v>463</v>
      </c>
      <c r="GQ54">
        <v>3.10492</v>
      </c>
      <c r="GR54">
        <v>2.75799</v>
      </c>
      <c r="GS54">
        <v>0.0873916</v>
      </c>
      <c r="GT54">
        <v>0.0878067</v>
      </c>
      <c r="GU54">
        <v>0.136502</v>
      </c>
      <c r="GV54">
        <v>0.129406</v>
      </c>
      <c r="GW54">
        <v>23620</v>
      </c>
      <c r="GX54">
        <v>21964.8</v>
      </c>
      <c r="GY54">
        <v>26450.5</v>
      </c>
      <c r="GZ54">
        <v>24315.9</v>
      </c>
      <c r="HA54">
        <v>36610</v>
      </c>
      <c r="HB54">
        <v>31332.8</v>
      </c>
      <c r="HC54">
        <v>46267.1</v>
      </c>
      <c r="HD54">
        <v>38516.1</v>
      </c>
      <c r="HE54">
        <v>1.85728</v>
      </c>
      <c r="HF54">
        <v>1.83315</v>
      </c>
      <c r="HG54">
        <v>0.304803</v>
      </c>
      <c r="HH54">
        <v>0</v>
      </c>
      <c r="HI54">
        <v>43.0103</v>
      </c>
      <c r="HJ54">
        <v>999.9</v>
      </c>
      <c r="HK54">
        <v>59.1</v>
      </c>
      <c r="HL54">
        <v>32.6</v>
      </c>
      <c r="HM54">
        <v>32.1573</v>
      </c>
      <c r="HN54">
        <v>60.192</v>
      </c>
      <c r="HO54">
        <v>22.3478</v>
      </c>
      <c r="HP54">
        <v>1</v>
      </c>
      <c r="HQ54">
        <v>0.383976</v>
      </c>
      <c r="HR54">
        <v>-6.66667</v>
      </c>
      <c r="HS54">
        <v>20.1667</v>
      </c>
      <c r="HT54">
        <v>5.22163</v>
      </c>
      <c r="HU54">
        <v>11.986</v>
      </c>
      <c r="HV54">
        <v>4.965</v>
      </c>
      <c r="HW54">
        <v>3.2756</v>
      </c>
      <c r="HX54">
        <v>9999</v>
      </c>
      <c r="HY54">
        <v>9999</v>
      </c>
      <c r="HZ54">
        <v>9999</v>
      </c>
      <c r="IA54">
        <v>541</v>
      </c>
      <c r="IB54">
        <v>1.86401</v>
      </c>
      <c r="IC54">
        <v>1.86018</v>
      </c>
      <c r="ID54">
        <v>1.85843</v>
      </c>
      <c r="IE54">
        <v>1.85985</v>
      </c>
      <c r="IF54">
        <v>1.85989</v>
      </c>
      <c r="IG54">
        <v>1.85838</v>
      </c>
      <c r="IH54">
        <v>1.85745</v>
      </c>
      <c r="II54">
        <v>1.85242</v>
      </c>
      <c r="IJ54">
        <v>0</v>
      </c>
      <c r="IK54">
        <v>0</v>
      </c>
      <c r="IL54">
        <v>0</v>
      </c>
      <c r="IM54">
        <v>0</v>
      </c>
      <c r="IN54" t="s">
        <v>442</v>
      </c>
      <c r="IO54" t="s">
        <v>443</v>
      </c>
      <c r="IP54" t="s">
        <v>444</v>
      </c>
      <c r="IQ54" t="s">
        <v>444</v>
      </c>
      <c r="IR54" t="s">
        <v>444</v>
      </c>
      <c r="IS54" t="s">
        <v>444</v>
      </c>
      <c r="IT54">
        <v>0</v>
      </c>
      <c r="IU54">
        <v>100</v>
      </c>
      <c r="IV54">
        <v>100</v>
      </c>
      <c r="IW54">
        <v>1.271</v>
      </c>
      <c r="IX54">
        <v>0.2972</v>
      </c>
      <c r="IY54">
        <v>0.3971615310492796</v>
      </c>
      <c r="IZ54">
        <v>0.002194383670526158</v>
      </c>
      <c r="JA54">
        <v>-2.614430836048478E-07</v>
      </c>
      <c r="JB54">
        <v>2.831566818974657E-11</v>
      </c>
      <c r="JC54">
        <v>0.2971757232965693</v>
      </c>
      <c r="JD54">
        <v>0</v>
      </c>
      <c r="JE54">
        <v>0</v>
      </c>
      <c r="JF54">
        <v>0</v>
      </c>
      <c r="JG54">
        <v>6</v>
      </c>
      <c r="JH54">
        <v>2002</v>
      </c>
      <c r="JI54">
        <v>0</v>
      </c>
      <c r="JJ54">
        <v>28</v>
      </c>
      <c r="JK54">
        <v>28375166.2</v>
      </c>
      <c r="JL54">
        <v>28375166.2</v>
      </c>
      <c r="JM54">
        <v>1.14258</v>
      </c>
      <c r="JN54">
        <v>2.63062</v>
      </c>
      <c r="JO54">
        <v>1.49658</v>
      </c>
      <c r="JP54">
        <v>2.33765</v>
      </c>
      <c r="JQ54">
        <v>1.54907</v>
      </c>
      <c r="JR54">
        <v>2.45483</v>
      </c>
      <c r="JS54">
        <v>37.7228</v>
      </c>
      <c r="JT54">
        <v>24.0262</v>
      </c>
      <c r="JU54">
        <v>18</v>
      </c>
      <c r="JV54">
        <v>495.689</v>
      </c>
      <c r="JW54">
        <v>494.549</v>
      </c>
      <c r="JX54">
        <v>54.5663</v>
      </c>
      <c r="JY54">
        <v>32.1125</v>
      </c>
      <c r="JZ54">
        <v>30.0004</v>
      </c>
      <c r="KA54">
        <v>31.8576</v>
      </c>
      <c r="KB54">
        <v>31.7282</v>
      </c>
      <c r="KC54">
        <v>22.9734</v>
      </c>
      <c r="KD54">
        <v>0</v>
      </c>
      <c r="KE54">
        <v>100</v>
      </c>
      <c r="KF54">
        <v>57.7303</v>
      </c>
      <c r="KG54">
        <v>420</v>
      </c>
      <c r="KH54">
        <v>37.4036</v>
      </c>
      <c r="KI54">
        <v>101.097</v>
      </c>
      <c r="KJ54">
        <v>92.8438</v>
      </c>
    </row>
    <row r="55" spans="1:296">
      <c r="A55">
        <v>37</v>
      </c>
      <c r="B55">
        <v>1702511606.6</v>
      </c>
      <c r="C55">
        <v>12170.59999990463</v>
      </c>
      <c r="D55" t="s">
        <v>553</v>
      </c>
      <c r="E55" t="s">
        <v>554</v>
      </c>
      <c r="F55">
        <v>5</v>
      </c>
      <c r="G55" t="s">
        <v>500</v>
      </c>
      <c r="H55">
        <v>1702511598.849999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K55*DK55*100.0/(AV55*EE55),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K55*DK55*100.0/(AV55*EE55),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424.6187031957884</v>
      </c>
      <c r="AJ55">
        <v>423.7706060606059</v>
      </c>
      <c r="AK55">
        <v>-0.0003615522525636602</v>
      </c>
      <c r="AL55">
        <v>66.16369902441471</v>
      </c>
      <c r="AM55">
        <f>(AO55 - AN55 + DX55*1E3/(8.314*(DZ55+273.15)) * AQ55/DW55 * AP55) * DW55/(100*DK55) * 1000/(1000 - AO55)</f>
        <v>0</v>
      </c>
      <c r="AN55">
        <v>10.90075483674401</v>
      </c>
      <c r="AO55">
        <v>11.00065757575757</v>
      </c>
      <c r="AP55">
        <v>2.49879249072638E-06</v>
      </c>
      <c r="AQ55">
        <v>108.2021162719711</v>
      </c>
      <c r="AR55">
        <v>6</v>
      </c>
      <c r="AS55">
        <v>1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437</v>
      </c>
      <c r="AX55">
        <v>0</v>
      </c>
      <c r="AY55">
        <v>0.7</v>
      </c>
      <c r="AZ55">
        <v>0.7</v>
      </c>
      <c r="BA55">
        <f>1-AY55/AZ55</f>
        <v>0</v>
      </c>
      <c r="BB55">
        <v>-1</v>
      </c>
      <c r="BC55" t="s">
        <v>555</v>
      </c>
      <c r="BD55">
        <v>8183.02</v>
      </c>
      <c r="BE55">
        <v>269.93964</v>
      </c>
      <c r="BF55">
        <v>272.14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437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2</v>
      </c>
      <c r="DL55">
        <v>0.5</v>
      </c>
      <c r="DM55" t="s">
        <v>439</v>
      </c>
      <c r="DN55">
        <v>2</v>
      </c>
      <c r="DO55" t="b">
        <v>1</v>
      </c>
      <c r="DP55">
        <v>1702511598.849999</v>
      </c>
      <c r="DQ55">
        <v>419.1249</v>
      </c>
      <c r="DR55">
        <v>420.0212333333333</v>
      </c>
      <c r="DS55">
        <v>10.99987333333334</v>
      </c>
      <c r="DT55">
        <v>10.90255</v>
      </c>
      <c r="DU55">
        <v>417.8544333333332</v>
      </c>
      <c r="DV55">
        <v>10.98990666666666</v>
      </c>
      <c r="DW55">
        <v>500.0026</v>
      </c>
      <c r="DX55">
        <v>90.7625633333333</v>
      </c>
      <c r="DY55">
        <v>0.09999633333333335</v>
      </c>
      <c r="DZ55">
        <v>17.47136333333334</v>
      </c>
      <c r="EA55">
        <v>18.02032333333333</v>
      </c>
      <c r="EB55">
        <v>999.9000000000002</v>
      </c>
      <c r="EC55">
        <v>0</v>
      </c>
      <c r="ED55">
        <v>0</v>
      </c>
      <c r="EE55">
        <v>10001.06266666667</v>
      </c>
      <c r="EF55">
        <v>0</v>
      </c>
      <c r="EG55">
        <v>7.815065666666666</v>
      </c>
      <c r="EH55">
        <v>-0.8962911000000002</v>
      </c>
      <c r="EI55">
        <v>423.7865666666667</v>
      </c>
      <c r="EJ55">
        <v>424.6509999999999</v>
      </c>
      <c r="EK55">
        <v>0.09732223666666664</v>
      </c>
      <c r="EL55">
        <v>420.0212333333333</v>
      </c>
      <c r="EM55">
        <v>10.90255</v>
      </c>
      <c r="EN55">
        <v>0.9983763333333334</v>
      </c>
      <c r="EO55">
        <v>0.9895431666666666</v>
      </c>
      <c r="EP55">
        <v>6.892705666666666</v>
      </c>
      <c r="EQ55">
        <v>6.763317</v>
      </c>
      <c r="ER55">
        <v>1500.015666666667</v>
      </c>
      <c r="ES55">
        <v>0.9730025999999999</v>
      </c>
      <c r="ET55">
        <v>0.02699775999999999</v>
      </c>
      <c r="EU55">
        <v>0</v>
      </c>
      <c r="EV55">
        <v>269.9320666666667</v>
      </c>
      <c r="EW55">
        <v>4.999599999999998</v>
      </c>
      <c r="EX55">
        <v>4119.611666666667</v>
      </c>
      <c r="EY55">
        <v>14076.57</v>
      </c>
      <c r="EZ55">
        <v>39.20599999999999</v>
      </c>
      <c r="FA55">
        <v>41.66849999999999</v>
      </c>
      <c r="FB55">
        <v>40.08516666666666</v>
      </c>
      <c r="FC55">
        <v>41.90186666666666</v>
      </c>
      <c r="FD55">
        <v>40.12259999999998</v>
      </c>
      <c r="FE55">
        <v>1454.655333333333</v>
      </c>
      <c r="FF55">
        <v>40.36033333333332</v>
      </c>
      <c r="FG55">
        <v>0</v>
      </c>
      <c r="FH55">
        <v>1632.399999856949</v>
      </c>
      <c r="FI55">
        <v>0</v>
      </c>
      <c r="FJ55">
        <v>269.93964</v>
      </c>
      <c r="FK55">
        <v>-0.01807693638522837</v>
      </c>
      <c r="FL55">
        <v>15.23076925036559</v>
      </c>
      <c r="FM55">
        <v>4119.7268</v>
      </c>
      <c r="FN55">
        <v>15</v>
      </c>
      <c r="FO55">
        <v>0</v>
      </c>
      <c r="FP55" t="s">
        <v>440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-0.8960288292682926</v>
      </c>
      <c r="GC55">
        <v>0.006939867595818518</v>
      </c>
      <c r="GD55">
        <v>0.04774801088279526</v>
      </c>
      <c r="GE55">
        <v>1</v>
      </c>
      <c r="GF55">
        <v>269.9659117647059</v>
      </c>
      <c r="GG55">
        <v>-0.4500382005810554</v>
      </c>
      <c r="GH55">
        <v>0.2081096102096003</v>
      </c>
      <c r="GI55">
        <v>1</v>
      </c>
      <c r="GJ55">
        <v>0.09377166341463415</v>
      </c>
      <c r="GK55">
        <v>0.05698646132404192</v>
      </c>
      <c r="GL55">
        <v>0.005979838316304992</v>
      </c>
      <c r="GM55">
        <v>1</v>
      </c>
      <c r="GN55">
        <v>3</v>
      </c>
      <c r="GO55">
        <v>3</v>
      </c>
      <c r="GP55" t="s">
        <v>441</v>
      </c>
      <c r="GQ55">
        <v>3.09999</v>
      </c>
      <c r="GR55">
        <v>2.75815</v>
      </c>
      <c r="GS55">
        <v>0.0879978</v>
      </c>
      <c r="GT55">
        <v>0.08838600000000001</v>
      </c>
      <c r="GU55">
        <v>0.0616256</v>
      </c>
      <c r="GV55">
        <v>0.0618166</v>
      </c>
      <c r="GW55">
        <v>23768.7</v>
      </c>
      <c r="GX55">
        <v>22089.7</v>
      </c>
      <c r="GY55">
        <v>26622</v>
      </c>
      <c r="GZ55">
        <v>24454.6</v>
      </c>
      <c r="HA55">
        <v>40052.1</v>
      </c>
      <c r="HB55">
        <v>33961.8</v>
      </c>
      <c r="HC55">
        <v>46564.5</v>
      </c>
      <c r="HD55">
        <v>38733.6</v>
      </c>
      <c r="HE55">
        <v>1.86472</v>
      </c>
      <c r="HF55">
        <v>1.85695</v>
      </c>
      <c r="HG55">
        <v>0.0321232</v>
      </c>
      <c r="HH55">
        <v>0</v>
      </c>
      <c r="HI55">
        <v>17.4664</v>
      </c>
      <c r="HJ55">
        <v>999.9</v>
      </c>
      <c r="HK55">
        <v>41.1</v>
      </c>
      <c r="HL55">
        <v>33.1</v>
      </c>
      <c r="HM55">
        <v>23.0091</v>
      </c>
      <c r="HN55">
        <v>62.3042</v>
      </c>
      <c r="HO55">
        <v>24.4591</v>
      </c>
      <c r="HP55">
        <v>1</v>
      </c>
      <c r="HQ55">
        <v>0.0552871</v>
      </c>
      <c r="HR55">
        <v>5.80314</v>
      </c>
      <c r="HS55">
        <v>20.1838</v>
      </c>
      <c r="HT55">
        <v>5.22148</v>
      </c>
      <c r="HU55">
        <v>11.98</v>
      </c>
      <c r="HV55">
        <v>4.9657</v>
      </c>
      <c r="HW55">
        <v>3.27555</v>
      </c>
      <c r="HX55">
        <v>9999</v>
      </c>
      <c r="HY55">
        <v>9999</v>
      </c>
      <c r="HZ55">
        <v>9999</v>
      </c>
      <c r="IA55">
        <v>541.5</v>
      </c>
      <c r="IB55">
        <v>1.86399</v>
      </c>
      <c r="IC55">
        <v>1.86005</v>
      </c>
      <c r="ID55">
        <v>1.85837</v>
      </c>
      <c r="IE55">
        <v>1.85974</v>
      </c>
      <c r="IF55">
        <v>1.85989</v>
      </c>
      <c r="IG55">
        <v>1.85835</v>
      </c>
      <c r="IH55">
        <v>1.85738</v>
      </c>
      <c r="II55">
        <v>1.85239</v>
      </c>
      <c r="IJ55">
        <v>0</v>
      </c>
      <c r="IK55">
        <v>0</v>
      </c>
      <c r="IL55">
        <v>0</v>
      </c>
      <c r="IM55">
        <v>0</v>
      </c>
      <c r="IN55" t="s">
        <v>442</v>
      </c>
      <c r="IO55" t="s">
        <v>443</v>
      </c>
      <c r="IP55" t="s">
        <v>444</v>
      </c>
      <c r="IQ55" t="s">
        <v>444</v>
      </c>
      <c r="IR55" t="s">
        <v>444</v>
      </c>
      <c r="IS55" t="s">
        <v>444</v>
      </c>
      <c r="IT55">
        <v>0</v>
      </c>
      <c r="IU55">
        <v>100</v>
      </c>
      <c r="IV55">
        <v>100</v>
      </c>
      <c r="IW55">
        <v>1.271</v>
      </c>
      <c r="IX55">
        <v>0.01</v>
      </c>
      <c r="IY55">
        <v>0.3971615310492796</v>
      </c>
      <c r="IZ55">
        <v>0.002194383670526158</v>
      </c>
      <c r="JA55">
        <v>-2.614430836048478E-07</v>
      </c>
      <c r="JB55">
        <v>2.831566818974657E-11</v>
      </c>
      <c r="JC55">
        <v>-0.02387284111826243</v>
      </c>
      <c r="JD55">
        <v>-0.004919592197158782</v>
      </c>
      <c r="JE55">
        <v>0.0008186423644796414</v>
      </c>
      <c r="JF55">
        <v>-8.268116151049551E-06</v>
      </c>
      <c r="JG55">
        <v>6</v>
      </c>
      <c r="JH55">
        <v>2002</v>
      </c>
      <c r="JI55">
        <v>0</v>
      </c>
      <c r="JJ55">
        <v>28</v>
      </c>
      <c r="JK55">
        <v>28375193.4</v>
      </c>
      <c r="JL55">
        <v>28375193.4</v>
      </c>
      <c r="JM55">
        <v>1.12183</v>
      </c>
      <c r="JN55">
        <v>2.64282</v>
      </c>
      <c r="JO55">
        <v>1.49658</v>
      </c>
      <c r="JP55">
        <v>2.33398</v>
      </c>
      <c r="JQ55">
        <v>1.54907</v>
      </c>
      <c r="JR55">
        <v>2.4231</v>
      </c>
      <c r="JS55">
        <v>36.6706</v>
      </c>
      <c r="JT55">
        <v>24.035</v>
      </c>
      <c r="JU55">
        <v>18</v>
      </c>
      <c r="JV55">
        <v>472.523</v>
      </c>
      <c r="JW55">
        <v>481.313</v>
      </c>
      <c r="JX55">
        <v>13.0662</v>
      </c>
      <c r="JY55">
        <v>27.7567</v>
      </c>
      <c r="JZ55">
        <v>29.9988</v>
      </c>
      <c r="KA55">
        <v>28.1444</v>
      </c>
      <c r="KB55">
        <v>28.1654</v>
      </c>
      <c r="KC55">
        <v>22.5581</v>
      </c>
      <c r="KD55">
        <v>48.4605</v>
      </c>
      <c r="KE55">
        <v>0</v>
      </c>
      <c r="KF55">
        <v>13.068</v>
      </c>
      <c r="KG55">
        <v>420</v>
      </c>
      <c r="KH55">
        <v>10.9347</v>
      </c>
      <c r="KI55">
        <v>101.749</v>
      </c>
      <c r="KJ55">
        <v>93.37009999999999</v>
      </c>
    </row>
    <row r="56" spans="1:296">
      <c r="A56">
        <v>38</v>
      </c>
      <c r="B56">
        <v>1702511754.1</v>
      </c>
      <c r="C56">
        <v>12318.09999990463</v>
      </c>
      <c r="D56" t="s">
        <v>556</v>
      </c>
      <c r="E56" t="s">
        <v>557</v>
      </c>
      <c r="F56">
        <v>5</v>
      </c>
      <c r="G56" t="s">
        <v>558</v>
      </c>
      <c r="H56">
        <v>1702511746.349999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K56*DK56*100.0/(AV56*EE56),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K56*DK56*100.0/(AV56*EE56),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424.6698054917201</v>
      </c>
      <c r="AJ56">
        <v>423.7302848484848</v>
      </c>
      <c r="AK56">
        <v>-0.000839500287713363</v>
      </c>
      <c r="AL56">
        <v>66.16369902441471</v>
      </c>
      <c r="AM56">
        <f>(AO56 - AN56 + DX56*1E3/(8.314*(DZ56+273.15)) * AQ56/DW56 * AP56) * DW56/(100*DK56) * 1000/(1000 - AO56)</f>
        <v>0</v>
      </c>
      <c r="AN56">
        <v>10.89555928640998</v>
      </c>
      <c r="AO56">
        <v>11.01110848484848</v>
      </c>
      <c r="AP56">
        <v>7.001128824533949E-06</v>
      </c>
      <c r="AQ56">
        <v>108.2021162719711</v>
      </c>
      <c r="AR56">
        <v>7</v>
      </c>
      <c r="AS56">
        <v>1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437</v>
      </c>
      <c r="AX56">
        <v>0</v>
      </c>
      <c r="AY56">
        <v>0.7</v>
      </c>
      <c r="AZ56">
        <v>0.7</v>
      </c>
      <c r="BA56">
        <f>1-AY56/AZ56</f>
        <v>0</v>
      </c>
      <c r="BB56">
        <v>-1</v>
      </c>
      <c r="BC56" t="s">
        <v>559</v>
      </c>
      <c r="BD56">
        <v>8192.799999999999</v>
      </c>
      <c r="BE56">
        <v>269.0859615384616</v>
      </c>
      <c r="BF56">
        <v>271.49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437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2</v>
      </c>
      <c r="DL56">
        <v>0.5</v>
      </c>
      <c r="DM56" t="s">
        <v>439</v>
      </c>
      <c r="DN56">
        <v>2</v>
      </c>
      <c r="DO56" t="b">
        <v>1</v>
      </c>
      <c r="DP56">
        <v>1702511746.349999</v>
      </c>
      <c r="DQ56">
        <v>419.0939666666667</v>
      </c>
      <c r="DR56">
        <v>420.0125666666667</v>
      </c>
      <c r="DS56">
        <v>11.00957</v>
      </c>
      <c r="DT56">
        <v>10.90047</v>
      </c>
      <c r="DU56">
        <v>417.8235666666666</v>
      </c>
      <c r="DV56">
        <v>10.99948666666667</v>
      </c>
      <c r="DW56">
        <v>499.9917333333333</v>
      </c>
      <c r="DX56">
        <v>90.76464000000001</v>
      </c>
      <c r="DY56">
        <v>0.09986487000000002</v>
      </c>
      <c r="DZ56">
        <v>17.43411333333334</v>
      </c>
      <c r="EA56">
        <v>17.96029666666667</v>
      </c>
      <c r="EB56">
        <v>999.9000000000002</v>
      </c>
      <c r="EC56">
        <v>0</v>
      </c>
      <c r="ED56">
        <v>0</v>
      </c>
      <c r="EE56">
        <v>10012.09833333333</v>
      </c>
      <c r="EF56">
        <v>0</v>
      </c>
      <c r="EG56">
        <v>7.881041666666667</v>
      </c>
      <c r="EH56">
        <v>-0.9186613000000001</v>
      </c>
      <c r="EI56">
        <v>423.7594666666666</v>
      </c>
      <c r="EJ56">
        <v>424.6414666666668</v>
      </c>
      <c r="EK56">
        <v>0.10908869</v>
      </c>
      <c r="EL56">
        <v>420.0125666666667</v>
      </c>
      <c r="EM56">
        <v>10.90047</v>
      </c>
      <c r="EN56">
        <v>0.9992786666666668</v>
      </c>
      <c r="EO56">
        <v>0.9893771666666668</v>
      </c>
      <c r="EP56">
        <v>6.905864666666668</v>
      </c>
      <c r="EQ56">
        <v>6.760875666666668</v>
      </c>
      <c r="ER56">
        <v>1499.991666666666</v>
      </c>
      <c r="ES56">
        <v>0.9730058666666666</v>
      </c>
      <c r="ET56">
        <v>0.02699408666666666</v>
      </c>
      <c r="EU56">
        <v>0</v>
      </c>
      <c r="EV56">
        <v>269.0729333333334</v>
      </c>
      <c r="EW56">
        <v>4.999599999999998</v>
      </c>
      <c r="EX56">
        <v>4080.264333333333</v>
      </c>
      <c r="EY56">
        <v>14076.36</v>
      </c>
      <c r="EZ56">
        <v>37.74143333333333</v>
      </c>
      <c r="FA56">
        <v>39.27479999999999</v>
      </c>
      <c r="FB56">
        <v>38.86839999999999</v>
      </c>
      <c r="FC56">
        <v>38.65803333333333</v>
      </c>
      <c r="FD56">
        <v>38.31019999999999</v>
      </c>
      <c r="FE56">
        <v>1454.633</v>
      </c>
      <c r="FF56">
        <v>40.35966666666665</v>
      </c>
      <c r="FG56">
        <v>0</v>
      </c>
      <c r="FH56">
        <v>146.7000000476837</v>
      </c>
      <c r="FI56">
        <v>0</v>
      </c>
      <c r="FJ56">
        <v>269.0859615384616</v>
      </c>
      <c r="FK56">
        <v>-0.3153846203686866</v>
      </c>
      <c r="FL56">
        <v>-13.06735039336492</v>
      </c>
      <c r="FM56">
        <v>4080.215384615384</v>
      </c>
      <c r="FN56">
        <v>15</v>
      </c>
      <c r="FO56">
        <v>0</v>
      </c>
      <c r="FP56" t="s">
        <v>440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-0.9070739249999999</v>
      </c>
      <c r="GC56">
        <v>-0.09707051031894716</v>
      </c>
      <c r="GD56">
        <v>0.07650193976736391</v>
      </c>
      <c r="GE56">
        <v>1</v>
      </c>
      <c r="GF56">
        <v>269.0844411764706</v>
      </c>
      <c r="GG56">
        <v>-0.2612528701079781</v>
      </c>
      <c r="GH56">
        <v>0.1744640854962102</v>
      </c>
      <c r="GI56">
        <v>1</v>
      </c>
      <c r="GJ56">
        <v>0.10793495</v>
      </c>
      <c r="GK56">
        <v>0.03129064165103184</v>
      </c>
      <c r="GL56">
        <v>0.004736448368820249</v>
      </c>
      <c r="GM56">
        <v>1</v>
      </c>
      <c r="GN56">
        <v>3</v>
      </c>
      <c r="GO56">
        <v>3</v>
      </c>
      <c r="GP56" t="s">
        <v>441</v>
      </c>
      <c r="GQ56">
        <v>3.09996</v>
      </c>
      <c r="GR56">
        <v>2.7583</v>
      </c>
      <c r="GS56">
        <v>0.0880951</v>
      </c>
      <c r="GT56">
        <v>0.0884722</v>
      </c>
      <c r="GU56">
        <v>0.0617418</v>
      </c>
      <c r="GV56">
        <v>0.0618702</v>
      </c>
      <c r="GW56">
        <v>23784.2</v>
      </c>
      <c r="GX56">
        <v>22101.3</v>
      </c>
      <c r="GY56">
        <v>26640.5</v>
      </c>
      <c r="GZ56">
        <v>24467.8</v>
      </c>
      <c r="HA56">
        <v>40074.3</v>
      </c>
      <c r="HB56">
        <v>33976.6</v>
      </c>
      <c r="HC56">
        <v>46596.1</v>
      </c>
      <c r="HD56">
        <v>38752.6</v>
      </c>
      <c r="HE56">
        <v>1.86852</v>
      </c>
      <c r="HF56">
        <v>1.86497</v>
      </c>
      <c r="HG56">
        <v>0.0392795</v>
      </c>
      <c r="HH56">
        <v>0</v>
      </c>
      <c r="HI56">
        <v>17.3021</v>
      </c>
      <c r="HJ56">
        <v>999.9</v>
      </c>
      <c r="HK56">
        <v>40.6</v>
      </c>
      <c r="HL56">
        <v>33.1</v>
      </c>
      <c r="HM56">
        <v>22.7266</v>
      </c>
      <c r="HN56">
        <v>61.6943</v>
      </c>
      <c r="HO56">
        <v>24.5473</v>
      </c>
      <c r="HP56">
        <v>1</v>
      </c>
      <c r="HQ56">
        <v>0.0158435</v>
      </c>
      <c r="HR56">
        <v>4.77188</v>
      </c>
      <c r="HS56">
        <v>20.2151</v>
      </c>
      <c r="HT56">
        <v>5.22193</v>
      </c>
      <c r="HU56">
        <v>11.98</v>
      </c>
      <c r="HV56">
        <v>4.96565</v>
      </c>
      <c r="HW56">
        <v>3.27525</v>
      </c>
      <c r="HX56">
        <v>9999</v>
      </c>
      <c r="HY56">
        <v>9999</v>
      </c>
      <c r="HZ56">
        <v>9999</v>
      </c>
      <c r="IA56">
        <v>541.5</v>
      </c>
      <c r="IB56">
        <v>1.86397</v>
      </c>
      <c r="IC56">
        <v>1.86006</v>
      </c>
      <c r="ID56">
        <v>1.85837</v>
      </c>
      <c r="IE56">
        <v>1.85974</v>
      </c>
      <c r="IF56">
        <v>1.85984</v>
      </c>
      <c r="IG56">
        <v>1.85833</v>
      </c>
      <c r="IH56">
        <v>1.85738</v>
      </c>
      <c r="II56">
        <v>1.85236</v>
      </c>
      <c r="IJ56">
        <v>0</v>
      </c>
      <c r="IK56">
        <v>0</v>
      </c>
      <c r="IL56">
        <v>0</v>
      </c>
      <c r="IM56">
        <v>0</v>
      </c>
      <c r="IN56" t="s">
        <v>442</v>
      </c>
      <c r="IO56" t="s">
        <v>443</v>
      </c>
      <c r="IP56" t="s">
        <v>444</v>
      </c>
      <c r="IQ56" t="s">
        <v>444</v>
      </c>
      <c r="IR56" t="s">
        <v>444</v>
      </c>
      <c r="IS56" t="s">
        <v>444</v>
      </c>
      <c r="IT56">
        <v>0</v>
      </c>
      <c r="IU56">
        <v>100</v>
      </c>
      <c r="IV56">
        <v>100</v>
      </c>
      <c r="IW56">
        <v>1.27</v>
      </c>
      <c r="IX56">
        <v>0.0101</v>
      </c>
      <c r="IY56">
        <v>0.3971615310492796</v>
      </c>
      <c r="IZ56">
        <v>0.002194383670526158</v>
      </c>
      <c r="JA56">
        <v>-2.614430836048478E-07</v>
      </c>
      <c r="JB56">
        <v>2.831566818974657E-11</v>
      </c>
      <c r="JC56">
        <v>-0.02387284111826243</v>
      </c>
      <c r="JD56">
        <v>-0.004919592197158782</v>
      </c>
      <c r="JE56">
        <v>0.0008186423644796414</v>
      </c>
      <c r="JF56">
        <v>-8.268116151049551E-06</v>
      </c>
      <c r="JG56">
        <v>6</v>
      </c>
      <c r="JH56">
        <v>2002</v>
      </c>
      <c r="JI56">
        <v>0</v>
      </c>
      <c r="JJ56">
        <v>28</v>
      </c>
      <c r="JK56">
        <v>28375195.9</v>
      </c>
      <c r="JL56">
        <v>28375195.9</v>
      </c>
      <c r="JM56">
        <v>1.12183</v>
      </c>
      <c r="JN56">
        <v>2.64282</v>
      </c>
      <c r="JO56">
        <v>1.49658</v>
      </c>
      <c r="JP56">
        <v>2.33521</v>
      </c>
      <c r="JQ56">
        <v>1.54907</v>
      </c>
      <c r="JR56">
        <v>2.3877</v>
      </c>
      <c r="JS56">
        <v>36.5287</v>
      </c>
      <c r="JT56">
        <v>24.0612</v>
      </c>
      <c r="JU56">
        <v>18</v>
      </c>
      <c r="JV56">
        <v>471.48</v>
      </c>
      <c r="JW56">
        <v>483.092</v>
      </c>
      <c r="JX56">
        <v>13.3441</v>
      </c>
      <c r="JY56">
        <v>27.2555</v>
      </c>
      <c r="JZ56">
        <v>29.9983</v>
      </c>
      <c r="KA56">
        <v>27.7161</v>
      </c>
      <c r="KB56">
        <v>27.7567</v>
      </c>
      <c r="KC56">
        <v>22.5515</v>
      </c>
      <c r="KD56">
        <v>47.9115</v>
      </c>
      <c r="KE56">
        <v>0</v>
      </c>
      <c r="KF56">
        <v>13.3644</v>
      </c>
      <c r="KG56">
        <v>420</v>
      </c>
      <c r="KH56">
        <v>10.9525</v>
      </c>
      <c r="KI56">
        <v>101.818</v>
      </c>
      <c r="KJ56">
        <v>93.41759999999999</v>
      </c>
    </row>
    <row r="57" spans="1:296">
      <c r="A57">
        <v>39</v>
      </c>
      <c r="B57">
        <v>1702511823.6</v>
      </c>
      <c r="C57">
        <v>12387.59999990463</v>
      </c>
      <c r="D57" t="s">
        <v>560</v>
      </c>
      <c r="E57" t="s">
        <v>561</v>
      </c>
      <c r="F57">
        <v>5</v>
      </c>
      <c r="G57" t="s">
        <v>558</v>
      </c>
      <c r="H57">
        <v>1702511815.849999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K57*DK57*100.0/(AV57*EE57),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K57*DK57*100.0/(AV57*EE57),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424.5848454572456</v>
      </c>
      <c r="AJ57">
        <v>423.6894606060603</v>
      </c>
      <c r="AK57">
        <v>-0.0001128471637107718</v>
      </c>
      <c r="AL57">
        <v>66.16369902441471</v>
      </c>
      <c r="AM57">
        <f>(AO57 - AN57 + DX57*1E3/(8.314*(DZ57+273.15)) * AQ57/DW57 * AP57) * DW57/(100*DK57) * 1000/(1000 - AO57)</f>
        <v>0</v>
      </c>
      <c r="AN57">
        <v>10.92657892507519</v>
      </c>
      <c r="AO57">
        <v>11.01884666666667</v>
      </c>
      <c r="AP57">
        <v>2.103032926773404E-05</v>
      </c>
      <c r="AQ57">
        <v>108.2021162719711</v>
      </c>
      <c r="AR57">
        <v>8</v>
      </c>
      <c r="AS57">
        <v>2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437</v>
      </c>
      <c r="AX57">
        <v>0</v>
      </c>
      <c r="AY57">
        <v>0.7</v>
      </c>
      <c r="AZ57">
        <v>0.7</v>
      </c>
      <c r="BA57">
        <f>1-AY57/AZ57</f>
        <v>0</v>
      </c>
      <c r="BB57">
        <v>-1</v>
      </c>
      <c r="BC57" t="s">
        <v>562</v>
      </c>
      <c r="BD57">
        <v>8190.41</v>
      </c>
      <c r="BE57">
        <v>268.84204</v>
      </c>
      <c r="BF57">
        <v>270.65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437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2</v>
      </c>
      <c r="DL57">
        <v>0.5</v>
      </c>
      <c r="DM57" t="s">
        <v>439</v>
      </c>
      <c r="DN57">
        <v>2</v>
      </c>
      <c r="DO57" t="b">
        <v>1</v>
      </c>
      <c r="DP57">
        <v>1702511815.849999</v>
      </c>
      <c r="DQ57">
        <v>419.0551666666667</v>
      </c>
      <c r="DR57">
        <v>419.9934333333333</v>
      </c>
      <c r="DS57">
        <v>11.00864</v>
      </c>
      <c r="DT57">
        <v>10.90298</v>
      </c>
      <c r="DU57">
        <v>417.7847666666665</v>
      </c>
      <c r="DV57">
        <v>10.99859</v>
      </c>
      <c r="DW57">
        <v>500.0073333333333</v>
      </c>
      <c r="DX57">
        <v>90.76687999999997</v>
      </c>
      <c r="DY57">
        <v>0.09997455666666664</v>
      </c>
      <c r="DZ57">
        <v>17.43013</v>
      </c>
      <c r="EA57">
        <v>17.96919</v>
      </c>
      <c r="EB57">
        <v>999.9000000000002</v>
      </c>
      <c r="EC57">
        <v>0</v>
      </c>
      <c r="ED57">
        <v>0</v>
      </c>
      <c r="EE57">
        <v>10009.39866666667</v>
      </c>
      <c r="EF57">
        <v>0</v>
      </c>
      <c r="EG57">
        <v>7.875526333333331</v>
      </c>
      <c r="EH57">
        <v>-0.9382823000000001</v>
      </c>
      <c r="EI57">
        <v>423.7197333333334</v>
      </c>
      <c r="EJ57">
        <v>424.6230333333334</v>
      </c>
      <c r="EK57">
        <v>0.1056662</v>
      </c>
      <c r="EL57">
        <v>419.9934333333333</v>
      </c>
      <c r="EM57">
        <v>10.90298</v>
      </c>
      <c r="EN57">
        <v>0.9992204666666668</v>
      </c>
      <c r="EO57">
        <v>0.9896291666666668</v>
      </c>
      <c r="EP57">
        <v>6.905013666666666</v>
      </c>
      <c r="EQ57">
        <v>6.764569333333335</v>
      </c>
      <c r="ER57">
        <v>1500.021666666667</v>
      </c>
      <c r="ES57">
        <v>0.9730035000000001</v>
      </c>
      <c r="ET57">
        <v>0.02699676333333333</v>
      </c>
      <c r="EU57">
        <v>0</v>
      </c>
      <c r="EV57">
        <v>268.8495</v>
      </c>
      <c r="EW57">
        <v>4.999599999999998</v>
      </c>
      <c r="EX57">
        <v>4065.509333333333</v>
      </c>
      <c r="EY57">
        <v>14076.62666666667</v>
      </c>
      <c r="EZ57">
        <v>37.20393333333332</v>
      </c>
      <c r="FA57">
        <v>38.74559999999998</v>
      </c>
      <c r="FB57">
        <v>38.63306666666666</v>
      </c>
      <c r="FC57">
        <v>38.09146666666666</v>
      </c>
      <c r="FD57">
        <v>37.92473333333332</v>
      </c>
      <c r="FE57">
        <v>1454.661666666667</v>
      </c>
      <c r="FF57">
        <v>40.35999999999999</v>
      </c>
      <c r="FG57">
        <v>0</v>
      </c>
      <c r="FH57">
        <v>68.79999995231628</v>
      </c>
      <c r="FI57">
        <v>0</v>
      </c>
      <c r="FJ57">
        <v>268.84204</v>
      </c>
      <c r="FK57">
        <v>-0.4711538392497429</v>
      </c>
      <c r="FL57">
        <v>-14.75999996346723</v>
      </c>
      <c r="FM57">
        <v>4065.4004</v>
      </c>
      <c r="FN57">
        <v>15</v>
      </c>
      <c r="FO57">
        <v>0</v>
      </c>
      <c r="FP57" t="s">
        <v>440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-0.9344050975609756</v>
      </c>
      <c r="GC57">
        <v>0.009525052264810376</v>
      </c>
      <c r="GD57">
        <v>0.03019709690036435</v>
      </c>
      <c r="GE57">
        <v>1</v>
      </c>
      <c r="GF57">
        <v>268.8446764705882</v>
      </c>
      <c r="GG57">
        <v>-0.2794957933565589</v>
      </c>
      <c r="GH57">
        <v>0.2563165231400465</v>
      </c>
      <c r="GI57">
        <v>1</v>
      </c>
      <c r="GJ57">
        <v>0.1098480487804878</v>
      </c>
      <c r="GK57">
        <v>-0.1087139477351916</v>
      </c>
      <c r="GL57">
        <v>0.01289895312492777</v>
      </c>
      <c r="GM57">
        <v>0</v>
      </c>
      <c r="GN57">
        <v>2</v>
      </c>
      <c r="GO57">
        <v>3</v>
      </c>
      <c r="GP57" t="s">
        <v>463</v>
      </c>
      <c r="GQ57">
        <v>3.09989</v>
      </c>
      <c r="GR57">
        <v>2.75817</v>
      </c>
      <c r="GS57">
        <v>0.0881363</v>
      </c>
      <c r="GT57">
        <v>0.0885215</v>
      </c>
      <c r="GU57">
        <v>0.0618184</v>
      </c>
      <c r="GV57">
        <v>0.0620374</v>
      </c>
      <c r="GW57">
        <v>23791.5</v>
      </c>
      <c r="GX57">
        <v>22106.6</v>
      </c>
      <c r="GY57">
        <v>26649</v>
      </c>
      <c r="GZ57">
        <v>24474.1</v>
      </c>
      <c r="HA57">
        <v>40083.5</v>
      </c>
      <c r="HB57">
        <v>33978.6</v>
      </c>
      <c r="HC57">
        <v>46610.7</v>
      </c>
      <c r="HD57">
        <v>38761.8</v>
      </c>
      <c r="HE57">
        <v>1.87018</v>
      </c>
      <c r="HF57">
        <v>1.8688</v>
      </c>
      <c r="HG57">
        <v>0.0425987</v>
      </c>
      <c r="HH57">
        <v>0</v>
      </c>
      <c r="HI57">
        <v>17.2614</v>
      </c>
      <c r="HJ57">
        <v>999.9</v>
      </c>
      <c r="HK57">
        <v>40.4</v>
      </c>
      <c r="HL57">
        <v>33.1</v>
      </c>
      <c r="HM57">
        <v>22.6124</v>
      </c>
      <c r="HN57">
        <v>61.4543</v>
      </c>
      <c r="HO57">
        <v>24.5753</v>
      </c>
      <c r="HP57">
        <v>1</v>
      </c>
      <c r="HQ57">
        <v>-0.00167175</v>
      </c>
      <c r="HR57">
        <v>4.56953</v>
      </c>
      <c r="HS57">
        <v>20.2207</v>
      </c>
      <c r="HT57">
        <v>5.22163</v>
      </c>
      <c r="HU57">
        <v>11.98</v>
      </c>
      <c r="HV57">
        <v>4.96575</v>
      </c>
      <c r="HW57">
        <v>3.27537</v>
      </c>
      <c r="HX57">
        <v>9999</v>
      </c>
      <c r="HY57">
        <v>9999</v>
      </c>
      <c r="HZ57">
        <v>9999</v>
      </c>
      <c r="IA57">
        <v>541.6</v>
      </c>
      <c r="IB57">
        <v>1.86401</v>
      </c>
      <c r="IC57">
        <v>1.86005</v>
      </c>
      <c r="ID57">
        <v>1.85836</v>
      </c>
      <c r="IE57">
        <v>1.85974</v>
      </c>
      <c r="IF57">
        <v>1.85988</v>
      </c>
      <c r="IG57">
        <v>1.85834</v>
      </c>
      <c r="IH57">
        <v>1.85739</v>
      </c>
      <c r="II57">
        <v>1.85236</v>
      </c>
      <c r="IJ57">
        <v>0</v>
      </c>
      <c r="IK57">
        <v>0</v>
      </c>
      <c r="IL57">
        <v>0</v>
      </c>
      <c r="IM57">
        <v>0</v>
      </c>
      <c r="IN57" t="s">
        <v>442</v>
      </c>
      <c r="IO57" t="s">
        <v>443</v>
      </c>
      <c r="IP57" t="s">
        <v>444</v>
      </c>
      <c r="IQ57" t="s">
        <v>444</v>
      </c>
      <c r="IR57" t="s">
        <v>444</v>
      </c>
      <c r="IS57" t="s">
        <v>444</v>
      </c>
      <c r="IT57">
        <v>0</v>
      </c>
      <c r="IU57">
        <v>100</v>
      </c>
      <c r="IV57">
        <v>100</v>
      </c>
      <c r="IW57">
        <v>1.271</v>
      </c>
      <c r="IX57">
        <v>0.0102</v>
      </c>
      <c r="IY57">
        <v>0.3971615310492796</v>
      </c>
      <c r="IZ57">
        <v>0.002194383670526158</v>
      </c>
      <c r="JA57">
        <v>-2.614430836048478E-07</v>
      </c>
      <c r="JB57">
        <v>2.831566818974657E-11</v>
      </c>
      <c r="JC57">
        <v>-0.02387284111826243</v>
      </c>
      <c r="JD57">
        <v>-0.004919592197158782</v>
      </c>
      <c r="JE57">
        <v>0.0008186423644796414</v>
      </c>
      <c r="JF57">
        <v>-8.268116151049551E-06</v>
      </c>
      <c r="JG57">
        <v>6</v>
      </c>
      <c r="JH57">
        <v>2002</v>
      </c>
      <c r="JI57">
        <v>0</v>
      </c>
      <c r="JJ57">
        <v>28</v>
      </c>
      <c r="JK57">
        <v>28375197.1</v>
      </c>
      <c r="JL57">
        <v>28375197.1</v>
      </c>
      <c r="JM57">
        <v>1.12183</v>
      </c>
      <c r="JN57">
        <v>2.63916</v>
      </c>
      <c r="JO57">
        <v>1.49658</v>
      </c>
      <c r="JP57">
        <v>2.33521</v>
      </c>
      <c r="JQ57">
        <v>1.54907</v>
      </c>
      <c r="JR57">
        <v>2.43774</v>
      </c>
      <c r="JS57">
        <v>36.4343</v>
      </c>
      <c r="JT57">
        <v>24.0612</v>
      </c>
      <c r="JU57">
        <v>18</v>
      </c>
      <c r="JV57">
        <v>470.893</v>
      </c>
      <c r="JW57">
        <v>483.931</v>
      </c>
      <c r="JX57">
        <v>13.5305</v>
      </c>
      <c r="JY57">
        <v>27.0301</v>
      </c>
      <c r="JZ57">
        <v>29.9989</v>
      </c>
      <c r="KA57">
        <v>27.5133</v>
      </c>
      <c r="KB57">
        <v>27.5625</v>
      </c>
      <c r="KC57">
        <v>22.5512</v>
      </c>
      <c r="KD57">
        <v>47.3578</v>
      </c>
      <c r="KE57">
        <v>0</v>
      </c>
      <c r="KF57">
        <v>13.5464</v>
      </c>
      <c r="KG57">
        <v>420</v>
      </c>
      <c r="KH57">
        <v>10.9525</v>
      </c>
      <c r="KI57">
        <v>101.85</v>
      </c>
      <c r="KJ57">
        <v>93.44070000000001</v>
      </c>
    </row>
    <row r="58" spans="1:296">
      <c r="A58">
        <v>40</v>
      </c>
      <c r="B58">
        <v>1702512098.1</v>
      </c>
      <c r="C58">
        <v>12662.09999990463</v>
      </c>
      <c r="D58" t="s">
        <v>563</v>
      </c>
      <c r="E58" t="s">
        <v>564</v>
      </c>
      <c r="F58">
        <v>5</v>
      </c>
      <c r="G58" t="s">
        <v>558</v>
      </c>
      <c r="H58">
        <v>1702512090.349999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K58*DK58*100.0/(AV58*EE58),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K58*DK58*100.0/(AV58*EE58),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426.7630185922926</v>
      </c>
      <c r="AJ58">
        <v>425.7103575757577</v>
      </c>
      <c r="AK58">
        <v>-0.002102172809149284</v>
      </c>
      <c r="AL58">
        <v>66.16369902441471</v>
      </c>
      <c r="AM58">
        <f>(AO58 - AN58 + DX58*1E3/(8.314*(DZ58+273.15)) * AQ58/DW58 * AP58) * DW58/(100*DK58) * 1000/(1000 - AO58)</f>
        <v>0</v>
      </c>
      <c r="AN58">
        <v>16.03784289885717</v>
      </c>
      <c r="AO58">
        <v>16.08353393939393</v>
      </c>
      <c r="AP58">
        <v>0.008575802610995581</v>
      </c>
      <c r="AQ58">
        <v>108.2021162719711</v>
      </c>
      <c r="AR58">
        <v>9</v>
      </c>
      <c r="AS58">
        <v>2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437</v>
      </c>
      <c r="AX58">
        <v>0</v>
      </c>
      <c r="AY58">
        <v>0.7</v>
      </c>
      <c r="AZ58">
        <v>0.7</v>
      </c>
      <c r="BA58">
        <f>1-AY58/AZ58</f>
        <v>0</v>
      </c>
      <c r="BB58">
        <v>-1</v>
      </c>
      <c r="BC58" t="s">
        <v>565</v>
      </c>
      <c r="BD58">
        <v>8173.31</v>
      </c>
      <c r="BE58">
        <v>255.607</v>
      </c>
      <c r="BF58">
        <v>258.74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437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2</v>
      </c>
      <c r="DL58">
        <v>0.5</v>
      </c>
      <c r="DM58" t="s">
        <v>439</v>
      </c>
      <c r="DN58">
        <v>2</v>
      </c>
      <c r="DO58" t="b">
        <v>1</v>
      </c>
      <c r="DP58">
        <v>1702512090.349999</v>
      </c>
      <c r="DQ58">
        <v>418.9132</v>
      </c>
      <c r="DR58">
        <v>419.9682666666668</v>
      </c>
      <c r="DS58">
        <v>16.05328</v>
      </c>
      <c r="DT58">
        <v>15.97098666666667</v>
      </c>
      <c r="DU58">
        <v>417.6430666666667</v>
      </c>
      <c r="DV58">
        <v>15.98045</v>
      </c>
      <c r="DW58">
        <v>499.9795</v>
      </c>
      <c r="DX58">
        <v>90.78171</v>
      </c>
      <c r="DY58">
        <v>0.09983352000000001</v>
      </c>
      <c r="DZ58">
        <v>23.69373666666667</v>
      </c>
      <c r="EA58">
        <v>24.05966</v>
      </c>
      <c r="EB58">
        <v>999.9000000000002</v>
      </c>
      <c r="EC58">
        <v>0</v>
      </c>
      <c r="ED58">
        <v>0</v>
      </c>
      <c r="EE58">
        <v>10017.54166666667</v>
      </c>
      <c r="EF58">
        <v>0</v>
      </c>
      <c r="EG58">
        <v>1.635485</v>
      </c>
      <c r="EH58">
        <v>-1.055267766666667</v>
      </c>
      <c r="EI58">
        <v>425.7477333333334</v>
      </c>
      <c r="EJ58">
        <v>426.7845666666666</v>
      </c>
      <c r="EK58">
        <v>0.08229318333333335</v>
      </c>
      <c r="EL58">
        <v>419.9682666666668</v>
      </c>
      <c r="EM58">
        <v>15.97098666666667</v>
      </c>
      <c r="EN58">
        <v>1.457343666666667</v>
      </c>
      <c r="EO58">
        <v>1.449873666666666</v>
      </c>
      <c r="EP58">
        <v>12.52781333333333</v>
      </c>
      <c r="EQ58">
        <v>12.44948666666667</v>
      </c>
      <c r="ER58">
        <v>1499.987</v>
      </c>
      <c r="ES58">
        <v>0.9729997666666669</v>
      </c>
      <c r="ET58">
        <v>0.02700042333333332</v>
      </c>
      <c r="EU58">
        <v>0</v>
      </c>
      <c r="EV58">
        <v>255.6071999999999</v>
      </c>
      <c r="EW58">
        <v>4.999599999999998</v>
      </c>
      <c r="EX58">
        <v>3898.653</v>
      </c>
      <c r="EY58">
        <v>14076.29</v>
      </c>
      <c r="EZ58">
        <v>38.61013333333332</v>
      </c>
      <c r="FA58">
        <v>40.779</v>
      </c>
      <c r="FB58">
        <v>38.88719999999999</v>
      </c>
      <c r="FC58">
        <v>40.86226666666666</v>
      </c>
      <c r="FD58">
        <v>40.17046666666666</v>
      </c>
      <c r="FE58">
        <v>1454.623333333333</v>
      </c>
      <c r="FF58">
        <v>40.36566666666666</v>
      </c>
      <c r="FG58">
        <v>0</v>
      </c>
      <c r="FH58">
        <v>273.7999999523163</v>
      </c>
      <c r="FI58">
        <v>0</v>
      </c>
      <c r="FJ58">
        <v>255.607</v>
      </c>
      <c r="FK58">
        <v>-1.008769232763847</v>
      </c>
      <c r="FL58">
        <v>1.719230775593656</v>
      </c>
      <c r="FM58">
        <v>3898.6776</v>
      </c>
      <c r="FN58">
        <v>15</v>
      </c>
      <c r="FO58">
        <v>0</v>
      </c>
      <c r="FP58" t="s">
        <v>440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-1.060396658536585</v>
      </c>
      <c r="GC58">
        <v>0.2593900975609763</v>
      </c>
      <c r="GD58">
        <v>0.05058641667127155</v>
      </c>
      <c r="GE58">
        <v>1</v>
      </c>
      <c r="GF58">
        <v>255.6778235294118</v>
      </c>
      <c r="GG58">
        <v>-1.068418640181549</v>
      </c>
      <c r="GH58">
        <v>0.2152487576773915</v>
      </c>
      <c r="GI58">
        <v>0</v>
      </c>
      <c r="GJ58">
        <v>0.0923975243902439</v>
      </c>
      <c r="GK58">
        <v>-0.331787970731707</v>
      </c>
      <c r="GL58">
        <v>0.03812905117449437</v>
      </c>
      <c r="GM58">
        <v>0</v>
      </c>
      <c r="GN58">
        <v>1</v>
      </c>
      <c r="GO58">
        <v>3</v>
      </c>
      <c r="GP58" t="s">
        <v>497</v>
      </c>
      <c r="GQ58">
        <v>3.10113</v>
      </c>
      <c r="GR58">
        <v>2.75812</v>
      </c>
      <c r="GS58">
        <v>0.088309</v>
      </c>
      <c r="GT58">
        <v>0.0887165</v>
      </c>
      <c r="GU58">
        <v>0.0820861</v>
      </c>
      <c r="GV58">
        <v>0.08274090000000001</v>
      </c>
      <c r="GW58">
        <v>23807.9</v>
      </c>
      <c r="GX58">
        <v>22116.6</v>
      </c>
      <c r="GY58">
        <v>26669.9</v>
      </c>
      <c r="GZ58">
        <v>24487.6</v>
      </c>
      <c r="HA58">
        <v>39239.4</v>
      </c>
      <c r="HB58">
        <v>33239.8</v>
      </c>
      <c r="HC58">
        <v>46646.8</v>
      </c>
      <c r="HD58">
        <v>38780.8</v>
      </c>
      <c r="HE58">
        <v>1.87728</v>
      </c>
      <c r="HF58">
        <v>1.88797</v>
      </c>
      <c r="HG58">
        <v>0.180952</v>
      </c>
      <c r="HH58">
        <v>0</v>
      </c>
      <c r="HI58">
        <v>21.0494</v>
      </c>
      <c r="HJ58">
        <v>999.9</v>
      </c>
      <c r="HK58">
        <v>39.9</v>
      </c>
      <c r="HL58">
        <v>33.1</v>
      </c>
      <c r="HM58">
        <v>22.3321</v>
      </c>
      <c r="HN58">
        <v>60.9843</v>
      </c>
      <c r="HO58">
        <v>24.6354</v>
      </c>
      <c r="HP58">
        <v>1</v>
      </c>
      <c r="HQ58">
        <v>-0.059718</v>
      </c>
      <c r="HR58">
        <v>2.03605</v>
      </c>
      <c r="HS58">
        <v>20.269</v>
      </c>
      <c r="HT58">
        <v>5.22163</v>
      </c>
      <c r="HU58">
        <v>11.98</v>
      </c>
      <c r="HV58">
        <v>4.9657</v>
      </c>
      <c r="HW58">
        <v>3.27523</v>
      </c>
      <c r="HX58">
        <v>9999</v>
      </c>
      <c r="HY58">
        <v>9999</v>
      </c>
      <c r="HZ58">
        <v>9999</v>
      </c>
      <c r="IA58">
        <v>541.6</v>
      </c>
      <c r="IB58">
        <v>1.86401</v>
      </c>
      <c r="IC58">
        <v>1.86005</v>
      </c>
      <c r="ID58">
        <v>1.85837</v>
      </c>
      <c r="IE58">
        <v>1.85974</v>
      </c>
      <c r="IF58">
        <v>1.85989</v>
      </c>
      <c r="IG58">
        <v>1.85835</v>
      </c>
      <c r="IH58">
        <v>1.85739</v>
      </c>
      <c r="II58">
        <v>1.85233</v>
      </c>
      <c r="IJ58">
        <v>0</v>
      </c>
      <c r="IK58">
        <v>0</v>
      </c>
      <c r="IL58">
        <v>0</v>
      </c>
      <c r="IM58">
        <v>0</v>
      </c>
      <c r="IN58" t="s">
        <v>442</v>
      </c>
      <c r="IO58" t="s">
        <v>443</v>
      </c>
      <c r="IP58" t="s">
        <v>444</v>
      </c>
      <c r="IQ58" t="s">
        <v>444</v>
      </c>
      <c r="IR58" t="s">
        <v>444</v>
      </c>
      <c r="IS58" t="s">
        <v>444</v>
      </c>
      <c r="IT58">
        <v>0</v>
      </c>
      <c r="IU58">
        <v>100</v>
      </c>
      <c r="IV58">
        <v>100</v>
      </c>
      <c r="IW58">
        <v>1.27</v>
      </c>
      <c r="IX58">
        <v>0.0733</v>
      </c>
      <c r="IY58">
        <v>0.3971615310492796</v>
      </c>
      <c r="IZ58">
        <v>0.002194383670526158</v>
      </c>
      <c r="JA58">
        <v>-2.614430836048478E-07</v>
      </c>
      <c r="JB58">
        <v>2.831566818974657E-11</v>
      </c>
      <c r="JC58">
        <v>-0.02387284111826243</v>
      </c>
      <c r="JD58">
        <v>-0.004919592197158782</v>
      </c>
      <c r="JE58">
        <v>0.0008186423644796414</v>
      </c>
      <c r="JF58">
        <v>-8.268116151049551E-06</v>
      </c>
      <c r="JG58">
        <v>6</v>
      </c>
      <c r="JH58">
        <v>2002</v>
      </c>
      <c r="JI58">
        <v>0</v>
      </c>
      <c r="JJ58">
        <v>28</v>
      </c>
      <c r="JK58">
        <v>28375201.6</v>
      </c>
      <c r="JL58">
        <v>28375201.6</v>
      </c>
      <c r="JM58">
        <v>1.12549</v>
      </c>
      <c r="JN58">
        <v>2.65137</v>
      </c>
      <c r="JO58">
        <v>1.49658</v>
      </c>
      <c r="JP58">
        <v>2.33398</v>
      </c>
      <c r="JQ58">
        <v>1.54907</v>
      </c>
      <c r="JR58">
        <v>2.33765</v>
      </c>
      <c r="JS58">
        <v>36.2224</v>
      </c>
      <c r="JT58">
        <v>24.0875</v>
      </c>
      <c r="JU58">
        <v>18</v>
      </c>
      <c r="JV58">
        <v>469.968</v>
      </c>
      <c r="JW58">
        <v>490.688</v>
      </c>
      <c r="JX58">
        <v>21.2135</v>
      </c>
      <c r="JY58">
        <v>26.4571</v>
      </c>
      <c r="JZ58">
        <v>29.9971</v>
      </c>
      <c r="KA58">
        <v>26.8606</v>
      </c>
      <c r="KB58">
        <v>26.8988</v>
      </c>
      <c r="KC58">
        <v>22.6365</v>
      </c>
      <c r="KD58">
        <v>25.8109</v>
      </c>
      <c r="KE58">
        <v>0</v>
      </c>
      <c r="KF58">
        <v>21.2705</v>
      </c>
      <c r="KG58">
        <v>420</v>
      </c>
      <c r="KH58">
        <v>16.1237</v>
      </c>
      <c r="KI58">
        <v>101.929</v>
      </c>
      <c r="KJ58">
        <v>93.48860000000001</v>
      </c>
    </row>
    <row r="59" spans="1:296">
      <c r="A59">
        <v>41</v>
      </c>
      <c r="B59">
        <v>1702512220.6</v>
      </c>
      <c r="C59">
        <v>12784.59999990463</v>
      </c>
      <c r="D59" t="s">
        <v>566</v>
      </c>
      <c r="E59" t="s">
        <v>567</v>
      </c>
      <c r="F59">
        <v>5</v>
      </c>
      <c r="G59" t="s">
        <v>558</v>
      </c>
      <c r="H59">
        <v>1702512212.849999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K59*DK59*100.0/(AV59*EE59),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K59*DK59*100.0/(AV59*EE59),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426.8847989030741</v>
      </c>
      <c r="AJ59">
        <v>425.9686181818183</v>
      </c>
      <c r="AK59">
        <v>0.01551185951548958</v>
      </c>
      <c r="AL59">
        <v>66.16369902441471</v>
      </c>
      <c r="AM59">
        <f>(AO59 - AN59 + DX59*1E3/(8.314*(DZ59+273.15)) * AQ59/DW59 * AP59) * DW59/(100*DK59) * 1000/(1000 - AO59)</f>
        <v>0</v>
      </c>
      <c r="AN59">
        <v>16.00089202907667</v>
      </c>
      <c r="AO59">
        <v>16.14212181818182</v>
      </c>
      <c r="AP59">
        <v>-3.480847636597246E-06</v>
      </c>
      <c r="AQ59">
        <v>108.2021162719711</v>
      </c>
      <c r="AR59">
        <v>9</v>
      </c>
      <c r="AS59">
        <v>2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437</v>
      </c>
      <c r="AX59">
        <v>0</v>
      </c>
      <c r="AY59">
        <v>0.7</v>
      </c>
      <c r="AZ59">
        <v>0.7</v>
      </c>
      <c r="BA59">
        <f>1-AY59/AZ59</f>
        <v>0</v>
      </c>
      <c r="BB59">
        <v>-1</v>
      </c>
      <c r="BC59" t="s">
        <v>568</v>
      </c>
      <c r="BD59">
        <v>8187</v>
      </c>
      <c r="BE59">
        <v>253.5378846153846</v>
      </c>
      <c r="BF59">
        <v>257.14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437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2</v>
      </c>
      <c r="DL59">
        <v>0.5</v>
      </c>
      <c r="DM59" t="s">
        <v>439</v>
      </c>
      <c r="DN59">
        <v>2</v>
      </c>
      <c r="DO59" t="b">
        <v>1</v>
      </c>
      <c r="DP59">
        <v>1702512212.849999</v>
      </c>
      <c r="DQ59">
        <v>419.0273333333334</v>
      </c>
      <c r="DR59">
        <v>420.0118333333334</v>
      </c>
      <c r="DS59">
        <v>16.14575</v>
      </c>
      <c r="DT59">
        <v>16.00480666666666</v>
      </c>
      <c r="DU59">
        <v>417.7568666666666</v>
      </c>
      <c r="DV59">
        <v>16.07156333333334</v>
      </c>
      <c r="DW59">
        <v>499.9928666666667</v>
      </c>
      <c r="DX59">
        <v>90.78097666666667</v>
      </c>
      <c r="DY59">
        <v>0.09996896666666663</v>
      </c>
      <c r="DZ59">
        <v>23.56080666666667</v>
      </c>
      <c r="EA59">
        <v>24.00653333333333</v>
      </c>
      <c r="EB59">
        <v>999.9000000000002</v>
      </c>
      <c r="EC59">
        <v>0</v>
      </c>
      <c r="ED59">
        <v>0</v>
      </c>
      <c r="EE59">
        <v>10001.43366666667</v>
      </c>
      <c r="EF59">
        <v>0</v>
      </c>
      <c r="EG59">
        <v>1.63928</v>
      </c>
      <c r="EH59">
        <v>-0.9846436666666665</v>
      </c>
      <c r="EI59">
        <v>425.9036333333333</v>
      </c>
      <c r="EJ59">
        <v>426.8433999999999</v>
      </c>
      <c r="EK59">
        <v>0.1409418333333333</v>
      </c>
      <c r="EL59">
        <v>420.0118333333334</v>
      </c>
      <c r="EM59">
        <v>16.00480666666666</v>
      </c>
      <c r="EN59">
        <v>1.465726666666667</v>
      </c>
      <c r="EO59">
        <v>1.452931666666667</v>
      </c>
      <c r="EP59">
        <v>12.61524666666667</v>
      </c>
      <c r="EQ59">
        <v>12.48163333333333</v>
      </c>
      <c r="ER59">
        <v>1500.028333333333</v>
      </c>
      <c r="ES59">
        <v>0.9729943333333334</v>
      </c>
      <c r="ET59">
        <v>0.02700548666666666</v>
      </c>
      <c r="EU59">
        <v>0</v>
      </c>
      <c r="EV59">
        <v>253.5167666666667</v>
      </c>
      <c r="EW59">
        <v>4.999599999999998</v>
      </c>
      <c r="EX59">
        <v>3872.467333333334</v>
      </c>
      <c r="EY59">
        <v>14076.65666666667</v>
      </c>
      <c r="EZ59">
        <v>38.76639999999999</v>
      </c>
      <c r="FA59">
        <v>40.04146666666666</v>
      </c>
      <c r="FB59">
        <v>39.12893333333332</v>
      </c>
      <c r="FC59">
        <v>39.79553333333332</v>
      </c>
      <c r="FD59">
        <v>39.82899999999999</v>
      </c>
      <c r="FE59">
        <v>1454.658333333334</v>
      </c>
      <c r="FF59">
        <v>40.37033333333332</v>
      </c>
      <c r="FG59">
        <v>0</v>
      </c>
      <c r="FH59">
        <v>122.2000000476837</v>
      </c>
      <c r="FI59">
        <v>0</v>
      </c>
      <c r="FJ59">
        <v>253.5378846153846</v>
      </c>
      <c r="FK59">
        <v>-0.3134700789045067</v>
      </c>
      <c r="FL59">
        <v>-19.81196581152387</v>
      </c>
      <c r="FM59">
        <v>3872.284615384616</v>
      </c>
      <c r="FN59">
        <v>15</v>
      </c>
      <c r="FO59">
        <v>0</v>
      </c>
      <c r="FP59" t="s">
        <v>440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-0.9919911463414633</v>
      </c>
      <c r="GC59">
        <v>0.03530824390243845</v>
      </c>
      <c r="GD59">
        <v>0.0624114809198815</v>
      </c>
      <c r="GE59">
        <v>1</v>
      </c>
      <c r="GF59">
        <v>253.6077352941176</v>
      </c>
      <c r="GG59">
        <v>-1.013521770597579</v>
      </c>
      <c r="GH59">
        <v>0.2563476854062648</v>
      </c>
      <c r="GI59">
        <v>0</v>
      </c>
      <c r="GJ59">
        <v>0.1416173414634146</v>
      </c>
      <c r="GK59">
        <v>-0.009095728222996379</v>
      </c>
      <c r="GL59">
        <v>0.001368711261570196</v>
      </c>
      <c r="GM59">
        <v>1</v>
      </c>
      <c r="GN59">
        <v>2</v>
      </c>
      <c r="GO59">
        <v>3</v>
      </c>
      <c r="GP59" t="s">
        <v>463</v>
      </c>
      <c r="GQ59">
        <v>3.10096</v>
      </c>
      <c r="GR59">
        <v>2.75806</v>
      </c>
      <c r="GS59">
        <v>0.0883911</v>
      </c>
      <c r="GT59">
        <v>0.0887669</v>
      </c>
      <c r="GU59">
        <v>0.08232879999999999</v>
      </c>
      <c r="GV59">
        <v>0.0826091</v>
      </c>
      <c r="GW59">
        <v>23813.5</v>
      </c>
      <c r="GX59">
        <v>22121.2</v>
      </c>
      <c r="GY59">
        <v>26678</v>
      </c>
      <c r="GZ59">
        <v>24493.4</v>
      </c>
      <c r="HA59">
        <v>39240.1</v>
      </c>
      <c r="HB59">
        <v>33251</v>
      </c>
      <c r="HC59">
        <v>46660.2</v>
      </c>
      <c r="HD59">
        <v>38788.3</v>
      </c>
      <c r="HE59">
        <v>1.87785</v>
      </c>
      <c r="HF59">
        <v>1.89182</v>
      </c>
      <c r="HG59">
        <v>0.144742</v>
      </c>
      <c r="HH59">
        <v>0</v>
      </c>
      <c r="HI59">
        <v>21.6191</v>
      </c>
      <c r="HJ59">
        <v>999.9</v>
      </c>
      <c r="HK59">
        <v>39.7</v>
      </c>
      <c r="HL59">
        <v>33</v>
      </c>
      <c r="HM59">
        <v>22.0953</v>
      </c>
      <c r="HN59">
        <v>60.7843</v>
      </c>
      <c r="HO59">
        <v>24.8157</v>
      </c>
      <c r="HP59">
        <v>1</v>
      </c>
      <c r="HQ59">
        <v>-0.0764533</v>
      </c>
      <c r="HR59">
        <v>1.37083</v>
      </c>
      <c r="HS59">
        <v>20.2747</v>
      </c>
      <c r="HT59">
        <v>5.22208</v>
      </c>
      <c r="HU59">
        <v>11.98</v>
      </c>
      <c r="HV59">
        <v>4.96575</v>
      </c>
      <c r="HW59">
        <v>3.2754</v>
      </c>
      <c r="HX59">
        <v>9999</v>
      </c>
      <c r="HY59">
        <v>9999</v>
      </c>
      <c r="HZ59">
        <v>9999</v>
      </c>
      <c r="IA59">
        <v>541.7</v>
      </c>
      <c r="IB59">
        <v>1.86399</v>
      </c>
      <c r="IC59">
        <v>1.86005</v>
      </c>
      <c r="ID59">
        <v>1.85834</v>
      </c>
      <c r="IE59">
        <v>1.85974</v>
      </c>
      <c r="IF59">
        <v>1.85986</v>
      </c>
      <c r="IG59">
        <v>1.85831</v>
      </c>
      <c r="IH59">
        <v>1.85734</v>
      </c>
      <c r="II59">
        <v>1.85234</v>
      </c>
      <c r="IJ59">
        <v>0</v>
      </c>
      <c r="IK59">
        <v>0</v>
      </c>
      <c r="IL59">
        <v>0</v>
      </c>
      <c r="IM59">
        <v>0</v>
      </c>
      <c r="IN59" t="s">
        <v>442</v>
      </c>
      <c r="IO59" t="s">
        <v>443</v>
      </c>
      <c r="IP59" t="s">
        <v>444</v>
      </c>
      <c r="IQ59" t="s">
        <v>444</v>
      </c>
      <c r="IR59" t="s">
        <v>444</v>
      </c>
      <c r="IS59" t="s">
        <v>444</v>
      </c>
      <c r="IT59">
        <v>0</v>
      </c>
      <c r="IU59">
        <v>100</v>
      </c>
      <c r="IV59">
        <v>100</v>
      </c>
      <c r="IW59">
        <v>1.271</v>
      </c>
      <c r="IX59">
        <v>0.0741</v>
      </c>
      <c r="IY59">
        <v>0.3971615310492796</v>
      </c>
      <c r="IZ59">
        <v>0.002194383670526158</v>
      </c>
      <c r="JA59">
        <v>-2.614430836048478E-07</v>
      </c>
      <c r="JB59">
        <v>2.831566818974657E-11</v>
      </c>
      <c r="JC59">
        <v>-0.02387284111826243</v>
      </c>
      <c r="JD59">
        <v>-0.004919592197158782</v>
      </c>
      <c r="JE59">
        <v>0.0008186423644796414</v>
      </c>
      <c r="JF59">
        <v>-8.268116151049551E-06</v>
      </c>
      <c r="JG59">
        <v>6</v>
      </c>
      <c r="JH59">
        <v>2002</v>
      </c>
      <c r="JI59">
        <v>0</v>
      </c>
      <c r="JJ59">
        <v>28</v>
      </c>
      <c r="JK59">
        <v>28375203.7</v>
      </c>
      <c r="JL59">
        <v>28375203.7</v>
      </c>
      <c r="JM59">
        <v>1.12671</v>
      </c>
      <c r="JN59">
        <v>2.64771</v>
      </c>
      <c r="JO59">
        <v>1.49658</v>
      </c>
      <c r="JP59">
        <v>2.33521</v>
      </c>
      <c r="JQ59">
        <v>1.54907</v>
      </c>
      <c r="JR59">
        <v>2.43896</v>
      </c>
      <c r="JS59">
        <v>36.0816</v>
      </c>
      <c r="JT59">
        <v>24.105</v>
      </c>
      <c r="JU59">
        <v>18</v>
      </c>
      <c r="JV59">
        <v>468.818</v>
      </c>
      <c r="JW59">
        <v>491.416</v>
      </c>
      <c r="JX59">
        <v>21.1739</v>
      </c>
      <c r="JY59">
        <v>26.2925</v>
      </c>
      <c r="JZ59">
        <v>29.9994</v>
      </c>
      <c r="KA59">
        <v>26.6667</v>
      </c>
      <c r="KB59">
        <v>26.6943</v>
      </c>
      <c r="KC59">
        <v>22.6408</v>
      </c>
      <c r="KD59">
        <v>25.8109</v>
      </c>
      <c r="KE59">
        <v>0</v>
      </c>
      <c r="KF59">
        <v>21.1707</v>
      </c>
      <c r="KG59">
        <v>420</v>
      </c>
      <c r="KH59">
        <v>15.9979</v>
      </c>
      <c r="KI59">
        <v>101.96</v>
      </c>
      <c r="KJ59">
        <v>93.50830000000001</v>
      </c>
    </row>
    <row r="60" spans="1:296">
      <c r="A60">
        <v>42</v>
      </c>
      <c r="B60">
        <v>1702512295.1</v>
      </c>
      <c r="C60">
        <v>12859.09999990463</v>
      </c>
      <c r="D60" t="s">
        <v>569</v>
      </c>
      <c r="E60" t="s">
        <v>570</v>
      </c>
      <c r="F60">
        <v>5</v>
      </c>
      <c r="G60" t="s">
        <v>558</v>
      </c>
      <c r="H60">
        <v>1702512287.099999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K60*DK60*100.0/(AV60*EE60),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K60*DK60*100.0/(AV60*EE60),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426.8082637868126</v>
      </c>
      <c r="AJ60">
        <v>425.8158909090907</v>
      </c>
      <c r="AK60">
        <v>-0.0002783432068102953</v>
      </c>
      <c r="AL60">
        <v>66.16369902441471</v>
      </c>
      <c r="AM60">
        <f>(AO60 - AN60 + DX60*1E3/(8.314*(DZ60+273.15)) * AQ60/DW60 * AP60) * DW60/(100*DK60) * 1000/(1000 - AO60)</f>
        <v>0</v>
      </c>
      <c r="AN60">
        <v>15.91081857131252</v>
      </c>
      <c r="AO60">
        <v>16.08381636363636</v>
      </c>
      <c r="AP60">
        <v>-2.905550514938952E-05</v>
      </c>
      <c r="AQ60">
        <v>108.2021162719711</v>
      </c>
      <c r="AR60">
        <v>10</v>
      </c>
      <c r="AS60">
        <v>2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437</v>
      </c>
      <c r="AX60">
        <v>0</v>
      </c>
      <c r="AY60">
        <v>0.7</v>
      </c>
      <c r="AZ60">
        <v>0.7</v>
      </c>
      <c r="BA60">
        <f>1-AY60/AZ60</f>
        <v>0</v>
      </c>
      <c r="BB60">
        <v>-1</v>
      </c>
      <c r="BC60" t="s">
        <v>571</v>
      </c>
      <c r="BD60">
        <v>8188.76</v>
      </c>
      <c r="BE60">
        <v>253.0876923076923</v>
      </c>
      <c r="BF60">
        <v>256.28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437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2</v>
      </c>
      <c r="DL60">
        <v>0.5</v>
      </c>
      <c r="DM60" t="s">
        <v>439</v>
      </c>
      <c r="DN60">
        <v>2</v>
      </c>
      <c r="DO60" t="b">
        <v>1</v>
      </c>
      <c r="DP60">
        <v>1702512287.099999</v>
      </c>
      <c r="DQ60">
        <v>419.0125161290322</v>
      </c>
      <c r="DR60">
        <v>420.0020000000001</v>
      </c>
      <c r="DS60">
        <v>16.09936129032258</v>
      </c>
      <c r="DT60">
        <v>15.93837741935484</v>
      </c>
      <c r="DU60">
        <v>417.7422903225807</v>
      </c>
      <c r="DV60">
        <v>16.02585161290322</v>
      </c>
      <c r="DW60">
        <v>499.9914193548387</v>
      </c>
      <c r="DX60">
        <v>90.77868387096773</v>
      </c>
      <c r="DY60">
        <v>0.09991917741935483</v>
      </c>
      <c r="DZ60">
        <v>23.49416129032258</v>
      </c>
      <c r="EA60">
        <v>23.98218064516129</v>
      </c>
      <c r="EB60">
        <v>999.9000000000003</v>
      </c>
      <c r="EC60">
        <v>0</v>
      </c>
      <c r="ED60">
        <v>0</v>
      </c>
      <c r="EE60">
        <v>10011.52806451613</v>
      </c>
      <c r="EF60">
        <v>0</v>
      </c>
      <c r="EG60">
        <v>1.616265161290322</v>
      </c>
      <c r="EH60">
        <v>-0.9892798387096774</v>
      </c>
      <c r="EI60">
        <v>425.8688709677421</v>
      </c>
      <c r="EJ60">
        <v>426.8044193548387</v>
      </c>
      <c r="EK60">
        <v>0.1609893225806452</v>
      </c>
      <c r="EL60">
        <v>420.0020000000001</v>
      </c>
      <c r="EM60">
        <v>15.93837741935484</v>
      </c>
      <c r="EN60">
        <v>1.46147935483871</v>
      </c>
      <c r="EO60">
        <v>1.446864193548387</v>
      </c>
      <c r="EP60">
        <v>12.57099032258064</v>
      </c>
      <c r="EQ60">
        <v>12.41789032258065</v>
      </c>
      <c r="ER60">
        <v>1499.999032258065</v>
      </c>
      <c r="ES60">
        <v>0.972994451612903</v>
      </c>
      <c r="ET60">
        <v>0.0270057</v>
      </c>
      <c r="EU60">
        <v>0</v>
      </c>
      <c r="EV60">
        <v>253.0535806451612</v>
      </c>
      <c r="EW60">
        <v>4.999599999999997</v>
      </c>
      <c r="EX60">
        <v>3851.360967741935</v>
      </c>
      <c r="EY60">
        <v>14076.36451612903</v>
      </c>
      <c r="EZ60">
        <v>38.15906451612904</v>
      </c>
      <c r="FA60">
        <v>39.27803225806451</v>
      </c>
      <c r="FB60">
        <v>38.87267741935484</v>
      </c>
      <c r="FC60">
        <v>38.86474193548386</v>
      </c>
      <c r="FD60">
        <v>39.35870967741935</v>
      </c>
      <c r="FE60">
        <v>1454.625806451613</v>
      </c>
      <c r="FF60">
        <v>40.37322580645164</v>
      </c>
      <c r="FG60">
        <v>0</v>
      </c>
      <c r="FH60">
        <v>73.79999995231628</v>
      </c>
      <c r="FI60">
        <v>0</v>
      </c>
      <c r="FJ60">
        <v>253.0876923076923</v>
      </c>
      <c r="FK60">
        <v>0.4110085311321183</v>
      </c>
      <c r="FL60">
        <v>-12.35487180721483</v>
      </c>
      <c r="FM60">
        <v>3851.28</v>
      </c>
      <c r="FN60">
        <v>15</v>
      </c>
      <c r="FO60">
        <v>0</v>
      </c>
      <c r="FP60" t="s">
        <v>440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-1.000793292682927</v>
      </c>
      <c r="GC60">
        <v>0.06061743554006827</v>
      </c>
      <c r="GD60">
        <v>0.03523788026295754</v>
      </c>
      <c r="GE60">
        <v>1</v>
      </c>
      <c r="GF60">
        <v>253.0936176470589</v>
      </c>
      <c r="GG60">
        <v>0.01850266839500778</v>
      </c>
      <c r="GH60">
        <v>0.2173993363680931</v>
      </c>
      <c r="GI60">
        <v>1</v>
      </c>
      <c r="GJ60">
        <v>0.1571477073170732</v>
      </c>
      <c r="GK60">
        <v>0.1271820836236933</v>
      </c>
      <c r="GL60">
        <v>0.01381299600543068</v>
      </c>
      <c r="GM60">
        <v>0</v>
      </c>
      <c r="GN60">
        <v>2</v>
      </c>
      <c r="GO60">
        <v>3</v>
      </c>
      <c r="GP60" t="s">
        <v>463</v>
      </c>
      <c r="GQ60">
        <v>3.10098</v>
      </c>
      <c r="GR60">
        <v>2.75805</v>
      </c>
      <c r="GS60">
        <v>0.08839859999999999</v>
      </c>
      <c r="GT60">
        <v>0.0888048</v>
      </c>
      <c r="GU60">
        <v>0.0821307</v>
      </c>
      <c r="GV60">
        <v>0.0822185</v>
      </c>
      <c r="GW60">
        <v>23818.2</v>
      </c>
      <c r="GX60">
        <v>22124.2</v>
      </c>
      <c r="GY60">
        <v>26683</v>
      </c>
      <c r="GZ60">
        <v>24497.2</v>
      </c>
      <c r="HA60">
        <v>39255.9</v>
      </c>
      <c r="HB60">
        <v>33269.7</v>
      </c>
      <c r="HC60">
        <v>46669</v>
      </c>
      <c r="HD60">
        <v>38793.6</v>
      </c>
      <c r="HE60">
        <v>1.87935</v>
      </c>
      <c r="HF60">
        <v>1.8948</v>
      </c>
      <c r="HG60">
        <v>0.133909</v>
      </c>
      <c r="HH60">
        <v>0</v>
      </c>
      <c r="HI60">
        <v>21.7854</v>
      </c>
      <c r="HJ60">
        <v>999.9</v>
      </c>
      <c r="HK60">
        <v>39.6</v>
      </c>
      <c r="HL60">
        <v>33</v>
      </c>
      <c r="HM60">
        <v>22.0385</v>
      </c>
      <c r="HN60">
        <v>60.9943</v>
      </c>
      <c r="HO60">
        <v>24.6835</v>
      </c>
      <c r="HP60">
        <v>1</v>
      </c>
      <c r="HQ60">
        <v>-0.0877718</v>
      </c>
      <c r="HR60">
        <v>1.21703</v>
      </c>
      <c r="HS60">
        <v>20.2759</v>
      </c>
      <c r="HT60">
        <v>5.22313</v>
      </c>
      <c r="HU60">
        <v>11.98</v>
      </c>
      <c r="HV60">
        <v>4.9658</v>
      </c>
      <c r="HW60">
        <v>3.27543</v>
      </c>
      <c r="HX60">
        <v>9999</v>
      </c>
      <c r="HY60">
        <v>9999</v>
      </c>
      <c r="HZ60">
        <v>9999</v>
      </c>
      <c r="IA60">
        <v>541.7</v>
      </c>
      <c r="IB60">
        <v>1.86397</v>
      </c>
      <c r="IC60">
        <v>1.86005</v>
      </c>
      <c r="ID60">
        <v>1.85836</v>
      </c>
      <c r="IE60">
        <v>1.85974</v>
      </c>
      <c r="IF60">
        <v>1.85987</v>
      </c>
      <c r="IG60">
        <v>1.85836</v>
      </c>
      <c r="IH60">
        <v>1.85734</v>
      </c>
      <c r="II60">
        <v>1.85233</v>
      </c>
      <c r="IJ60">
        <v>0</v>
      </c>
      <c r="IK60">
        <v>0</v>
      </c>
      <c r="IL60">
        <v>0</v>
      </c>
      <c r="IM60">
        <v>0</v>
      </c>
      <c r="IN60" t="s">
        <v>442</v>
      </c>
      <c r="IO60" t="s">
        <v>443</v>
      </c>
      <c r="IP60" t="s">
        <v>444</v>
      </c>
      <c r="IQ60" t="s">
        <v>444</v>
      </c>
      <c r="IR60" t="s">
        <v>444</v>
      </c>
      <c r="IS60" t="s">
        <v>444</v>
      </c>
      <c r="IT60">
        <v>0</v>
      </c>
      <c r="IU60">
        <v>100</v>
      </c>
      <c r="IV60">
        <v>100</v>
      </c>
      <c r="IW60">
        <v>1.27</v>
      </c>
      <c r="IX60">
        <v>0.0733</v>
      </c>
      <c r="IY60">
        <v>0.3971615310492796</v>
      </c>
      <c r="IZ60">
        <v>0.002194383670526158</v>
      </c>
      <c r="JA60">
        <v>-2.614430836048478E-07</v>
      </c>
      <c r="JB60">
        <v>2.831566818974657E-11</v>
      </c>
      <c r="JC60">
        <v>-0.02387284111826243</v>
      </c>
      <c r="JD60">
        <v>-0.004919592197158782</v>
      </c>
      <c r="JE60">
        <v>0.0008186423644796414</v>
      </c>
      <c r="JF60">
        <v>-8.268116151049551E-06</v>
      </c>
      <c r="JG60">
        <v>6</v>
      </c>
      <c r="JH60">
        <v>2002</v>
      </c>
      <c r="JI60">
        <v>0</v>
      </c>
      <c r="JJ60">
        <v>28</v>
      </c>
      <c r="JK60">
        <v>28375204.9</v>
      </c>
      <c r="JL60">
        <v>28375204.9</v>
      </c>
      <c r="JM60">
        <v>1.12549</v>
      </c>
      <c r="JN60">
        <v>2.64526</v>
      </c>
      <c r="JO60">
        <v>1.49658</v>
      </c>
      <c r="JP60">
        <v>2.33521</v>
      </c>
      <c r="JQ60">
        <v>1.54907</v>
      </c>
      <c r="JR60">
        <v>2.46216</v>
      </c>
      <c r="JS60">
        <v>35.9879</v>
      </c>
      <c r="JT60">
        <v>24.0963</v>
      </c>
      <c r="JU60">
        <v>18</v>
      </c>
      <c r="JV60">
        <v>468.687</v>
      </c>
      <c r="JW60">
        <v>492.26</v>
      </c>
      <c r="JX60">
        <v>21.1363</v>
      </c>
      <c r="JY60">
        <v>26.1561</v>
      </c>
      <c r="JZ60">
        <v>29.9994</v>
      </c>
      <c r="KA60">
        <v>26.539</v>
      </c>
      <c r="KB60">
        <v>26.5691</v>
      </c>
      <c r="KC60">
        <v>22.6386</v>
      </c>
      <c r="KD60">
        <v>26.3905</v>
      </c>
      <c r="KE60">
        <v>0</v>
      </c>
      <c r="KF60">
        <v>21.141</v>
      </c>
      <c r="KG60">
        <v>420</v>
      </c>
      <c r="KH60">
        <v>15.8129</v>
      </c>
      <c r="KI60">
        <v>101.979</v>
      </c>
      <c r="KJ60">
        <v>93.5217</v>
      </c>
    </row>
    <row r="61" spans="1:296">
      <c r="A61">
        <v>43</v>
      </c>
      <c r="B61">
        <v>1702512697.5</v>
      </c>
      <c r="C61">
        <v>13261.5</v>
      </c>
      <c r="D61" t="s">
        <v>572</v>
      </c>
      <c r="E61" t="s">
        <v>573</v>
      </c>
      <c r="F61">
        <v>5</v>
      </c>
      <c r="G61" t="s">
        <v>558</v>
      </c>
      <c r="H61">
        <v>1702512689.5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K61*DK61*100.0/(AV61*EE61),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K61*DK61*100.0/(AV61*EE61),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429.7096373745063</v>
      </c>
      <c r="AJ61">
        <v>429.0241090909092</v>
      </c>
      <c r="AK61">
        <v>0.0002131947469905743</v>
      </c>
      <c r="AL61">
        <v>66.16369902441471</v>
      </c>
      <c r="AM61">
        <f>(AO61 - AN61 + DX61*1E3/(8.314*(DZ61+273.15)) * AQ61/DW61 * AP61) * DW61/(100*DK61) * 1000/(1000 - AO61)</f>
        <v>0</v>
      </c>
      <c r="AN61">
        <v>22.70387954060909</v>
      </c>
      <c r="AO61">
        <v>22.91883696969696</v>
      </c>
      <c r="AP61">
        <v>-8.784757018162895E-05</v>
      </c>
      <c r="AQ61">
        <v>108.2021162719711</v>
      </c>
      <c r="AR61">
        <v>10</v>
      </c>
      <c r="AS61">
        <v>2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437</v>
      </c>
      <c r="AX61">
        <v>0</v>
      </c>
      <c r="AY61">
        <v>0.7</v>
      </c>
      <c r="AZ61">
        <v>0.7</v>
      </c>
      <c r="BA61">
        <f>1-AY61/AZ61</f>
        <v>0</v>
      </c>
      <c r="BB61">
        <v>-1</v>
      </c>
      <c r="BC61" t="s">
        <v>574</v>
      </c>
      <c r="BD61">
        <v>8181.5</v>
      </c>
      <c r="BE61">
        <v>240.2483076923077</v>
      </c>
      <c r="BF61">
        <v>244.41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437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2</v>
      </c>
      <c r="DL61">
        <v>0.5</v>
      </c>
      <c r="DM61" t="s">
        <v>439</v>
      </c>
      <c r="DN61">
        <v>2</v>
      </c>
      <c r="DO61" t="b">
        <v>1</v>
      </c>
      <c r="DP61">
        <v>1702512689.5</v>
      </c>
      <c r="DQ61">
        <v>419.1755161290323</v>
      </c>
      <c r="DR61">
        <v>419.9662580645162</v>
      </c>
      <c r="DS61">
        <v>22.93134193548387</v>
      </c>
      <c r="DT61">
        <v>22.6955741935484</v>
      </c>
      <c r="DU61">
        <v>417.9049999999999</v>
      </c>
      <c r="DV61">
        <v>22.74098064516129</v>
      </c>
      <c r="DW61">
        <v>500.0074193548388</v>
      </c>
      <c r="DX61">
        <v>90.78564193548387</v>
      </c>
      <c r="DY61">
        <v>0.1001045806451613</v>
      </c>
      <c r="DZ61">
        <v>29.51660967741936</v>
      </c>
      <c r="EA61">
        <v>29.9678</v>
      </c>
      <c r="EB61">
        <v>999.9000000000003</v>
      </c>
      <c r="EC61">
        <v>0</v>
      </c>
      <c r="ED61">
        <v>0</v>
      </c>
      <c r="EE61">
        <v>9984.330322580645</v>
      </c>
      <c r="EF61">
        <v>0</v>
      </c>
      <c r="EG61">
        <v>15.27742903225807</v>
      </c>
      <c r="EH61">
        <v>-0.7906592258064518</v>
      </c>
      <c r="EI61">
        <v>429.0133870967742</v>
      </c>
      <c r="EJ61">
        <v>429.7189032258065</v>
      </c>
      <c r="EK61">
        <v>0.2357843548387096</v>
      </c>
      <c r="EL61">
        <v>419.9662580645162</v>
      </c>
      <c r="EM61">
        <v>22.6955741935484</v>
      </c>
      <c r="EN61">
        <v>2.081838709677419</v>
      </c>
      <c r="EO61">
        <v>2.060430967741936</v>
      </c>
      <c r="EP61">
        <v>18.08087741935484</v>
      </c>
      <c r="EQ61">
        <v>17.91654193548387</v>
      </c>
      <c r="ER61">
        <v>1499.989032258064</v>
      </c>
      <c r="ES61">
        <v>0.972994</v>
      </c>
      <c r="ET61">
        <v>0.02700579999999999</v>
      </c>
      <c r="EU61">
        <v>0</v>
      </c>
      <c r="EV61">
        <v>240.241</v>
      </c>
      <c r="EW61">
        <v>4.999599999999997</v>
      </c>
      <c r="EX61">
        <v>3650.765806451613</v>
      </c>
      <c r="EY61">
        <v>14076.27419354838</v>
      </c>
      <c r="EZ61">
        <v>37.28196774193547</v>
      </c>
      <c r="FA61">
        <v>38.60264516129032</v>
      </c>
      <c r="FB61">
        <v>37.67322580645161</v>
      </c>
      <c r="FC61">
        <v>38.12883870967741</v>
      </c>
      <c r="FD61">
        <v>38.92306451612903</v>
      </c>
      <c r="FE61">
        <v>1454.619032258065</v>
      </c>
      <c r="FF61">
        <v>40.36999999999998</v>
      </c>
      <c r="FG61">
        <v>0</v>
      </c>
      <c r="FH61">
        <v>401.7999999523163</v>
      </c>
      <c r="FI61">
        <v>0</v>
      </c>
      <c r="FJ61">
        <v>240.2483076923077</v>
      </c>
      <c r="FK61">
        <v>-1.454222241060626</v>
      </c>
      <c r="FL61">
        <v>-9.531965785460914</v>
      </c>
      <c r="FM61">
        <v>3650.701153846154</v>
      </c>
      <c r="FN61">
        <v>15</v>
      </c>
      <c r="FO61">
        <v>0</v>
      </c>
      <c r="FP61" t="s">
        <v>440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-0.8104932195121951</v>
      </c>
      <c r="GC61">
        <v>0.3203879790940748</v>
      </c>
      <c r="GD61">
        <v>0.04061363256857516</v>
      </c>
      <c r="GE61">
        <v>1</v>
      </c>
      <c r="GF61">
        <v>240.3488529411765</v>
      </c>
      <c r="GG61">
        <v>-1.135691371996344</v>
      </c>
      <c r="GH61">
        <v>0.2083574604252952</v>
      </c>
      <c r="GI61">
        <v>0</v>
      </c>
      <c r="GJ61">
        <v>0.2547509268292683</v>
      </c>
      <c r="GK61">
        <v>-0.2921404599303126</v>
      </c>
      <c r="GL61">
        <v>0.02977787634599843</v>
      </c>
      <c r="GM61">
        <v>0</v>
      </c>
      <c r="GN61">
        <v>1</v>
      </c>
      <c r="GO61">
        <v>3</v>
      </c>
      <c r="GP61" t="s">
        <v>497</v>
      </c>
      <c r="GQ61">
        <v>3.10286</v>
      </c>
      <c r="GR61">
        <v>2.75795</v>
      </c>
      <c r="GS61">
        <v>0.0885058</v>
      </c>
      <c r="GT61">
        <v>0.0888861</v>
      </c>
      <c r="GU61">
        <v>0.105693</v>
      </c>
      <c r="GV61">
        <v>0.106099</v>
      </c>
      <c r="GW61">
        <v>23798.7</v>
      </c>
      <c r="GX61">
        <v>22103.8</v>
      </c>
      <c r="GY61">
        <v>26664.7</v>
      </c>
      <c r="GZ61">
        <v>24477.4</v>
      </c>
      <c r="HA61">
        <v>38208.5</v>
      </c>
      <c r="HB61">
        <v>32365</v>
      </c>
      <c r="HC61">
        <v>46636.9</v>
      </c>
      <c r="HD61">
        <v>38755.5</v>
      </c>
      <c r="HE61">
        <v>1.87965</v>
      </c>
      <c r="HF61">
        <v>1.9054</v>
      </c>
      <c r="HG61">
        <v>0.209883</v>
      </c>
      <c r="HH61">
        <v>0</v>
      </c>
      <c r="HI61">
        <v>26.5605</v>
      </c>
      <c r="HJ61">
        <v>999.9</v>
      </c>
      <c r="HK61">
        <v>47.5</v>
      </c>
      <c r="HL61">
        <v>32.8</v>
      </c>
      <c r="HM61">
        <v>26.1371</v>
      </c>
      <c r="HN61">
        <v>61.5344</v>
      </c>
      <c r="HO61">
        <v>24.2989</v>
      </c>
      <c r="HP61">
        <v>1</v>
      </c>
      <c r="HQ61">
        <v>-0.061842</v>
      </c>
      <c r="HR61">
        <v>-0.64341</v>
      </c>
      <c r="HS61">
        <v>20.2785</v>
      </c>
      <c r="HT61">
        <v>5.21909</v>
      </c>
      <c r="HU61">
        <v>11.98</v>
      </c>
      <c r="HV61">
        <v>4.96565</v>
      </c>
      <c r="HW61">
        <v>3.27527</v>
      </c>
      <c r="HX61">
        <v>9999</v>
      </c>
      <c r="HY61">
        <v>9999</v>
      </c>
      <c r="HZ61">
        <v>9999</v>
      </c>
      <c r="IA61">
        <v>541.8</v>
      </c>
      <c r="IB61">
        <v>1.86401</v>
      </c>
      <c r="IC61">
        <v>1.86006</v>
      </c>
      <c r="ID61">
        <v>1.85837</v>
      </c>
      <c r="IE61">
        <v>1.85974</v>
      </c>
      <c r="IF61">
        <v>1.85987</v>
      </c>
      <c r="IG61">
        <v>1.85834</v>
      </c>
      <c r="IH61">
        <v>1.85736</v>
      </c>
      <c r="II61">
        <v>1.85238</v>
      </c>
      <c r="IJ61">
        <v>0</v>
      </c>
      <c r="IK61">
        <v>0</v>
      </c>
      <c r="IL61">
        <v>0</v>
      </c>
      <c r="IM61">
        <v>0</v>
      </c>
      <c r="IN61" t="s">
        <v>442</v>
      </c>
      <c r="IO61" t="s">
        <v>443</v>
      </c>
      <c r="IP61" t="s">
        <v>444</v>
      </c>
      <c r="IQ61" t="s">
        <v>444</v>
      </c>
      <c r="IR61" t="s">
        <v>444</v>
      </c>
      <c r="IS61" t="s">
        <v>444</v>
      </c>
      <c r="IT61">
        <v>0</v>
      </c>
      <c r="IU61">
        <v>100</v>
      </c>
      <c r="IV61">
        <v>100</v>
      </c>
      <c r="IW61">
        <v>1.27</v>
      </c>
      <c r="IX61">
        <v>0.1902</v>
      </c>
      <c r="IY61">
        <v>0.3971615310492796</v>
      </c>
      <c r="IZ61">
        <v>0.002194383670526158</v>
      </c>
      <c r="JA61">
        <v>-2.614430836048478E-07</v>
      </c>
      <c r="JB61">
        <v>2.831566818974657E-11</v>
      </c>
      <c r="JC61">
        <v>-0.02387284111826243</v>
      </c>
      <c r="JD61">
        <v>-0.004919592197158782</v>
      </c>
      <c r="JE61">
        <v>0.0008186423644796414</v>
      </c>
      <c r="JF61">
        <v>-8.268116151049551E-06</v>
      </c>
      <c r="JG61">
        <v>6</v>
      </c>
      <c r="JH61">
        <v>2002</v>
      </c>
      <c r="JI61">
        <v>0</v>
      </c>
      <c r="JJ61">
        <v>28</v>
      </c>
      <c r="JK61">
        <v>28375211.6</v>
      </c>
      <c r="JL61">
        <v>28375211.6</v>
      </c>
      <c r="JM61">
        <v>1.13403</v>
      </c>
      <c r="JN61">
        <v>2.64282</v>
      </c>
      <c r="JO61">
        <v>1.49658</v>
      </c>
      <c r="JP61">
        <v>2.33398</v>
      </c>
      <c r="JQ61">
        <v>1.54907</v>
      </c>
      <c r="JR61">
        <v>2.4707</v>
      </c>
      <c r="JS61">
        <v>35.9879</v>
      </c>
      <c r="JT61">
        <v>24.105</v>
      </c>
      <c r="JU61">
        <v>18</v>
      </c>
      <c r="JV61">
        <v>468.824</v>
      </c>
      <c r="JW61">
        <v>498.51</v>
      </c>
      <c r="JX61">
        <v>28.5561</v>
      </c>
      <c r="JY61">
        <v>26.4816</v>
      </c>
      <c r="JZ61">
        <v>30.0014</v>
      </c>
      <c r="KA61">
        <v>26.5352</v>
      </c>
      <c r="KB61">
        <v>26.4928</v>
      </c>
      <c r="KC61">
        <v>22.7903</v>
      </c>
      <c r="KD61">
        <v>17.1871</v>
      </c>
      <c r="KE61">
        <v>52.1008</v>
      </c>
      <c r="KF61">
        <v>28.575</v>
      </c>
      <c r="KG61">
        <v>420</v>
      </c>
      <c r="KH61">
        <v>22.6135</v>
      </c>
      <c r="KI61">
        <v>101.909</v>
      </c>
      <c r="KJ61">
        <v>93.4361</v>
      </c>
    </row>
    <row r="62" spans="1:296">
      <c r="A62">
        <v>44</v>
      </c>
      <c r="B62">
        <v>1702512807.5</v>
      </c>
      <c r="C62">
        <v>13371.5</v>
      </c>
      <c r="D62" t="s">
        <v>575</v>
      </c>
      <c r="E62" t="s">
        <v>576</v>
      </c>
      <c r="F62">
        <v>5</v>
      </c>
      <c r="G62" t="s">
        <v>558</v>
      </c>
      <c r="H62">
        <v>1702512799.5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K62*DK62*100.0/(AV62*EE62),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K62*DK62*100.0/(AV62*EE62),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429.727699705328</v>
      </c>
      <c r="AJ62">
        <v>429.0058060606059</v>
      </c>
      <c r="AK62">
        <v>4.413540168222606E-06</v>
      </c>
      <c r="AL62">
        <v>66.16369902441471</v>
      </c>
      <c r="AM62">
        <f>(AO62 - AN62 + DX62*1E3/(8.314*(DZ62+273.15)) * AQ62/DW62 * AP62) * DW62/(100*DK62) * 1000/(1000 - AO62)</f>
        <v>0</v>
      </c>
      <c r="AN62">
        <v>22.55239018838175</v>
      </c>
      <c r="AO62">
        <v>22.76733151515151</v>
      </c>
      <c r="AP62">
        <v>4.305267964106341E-05</v>
      </c>
      <c r="AQ62">
        <v>108.2021162719711</v>
      </c>
      <c r="AR62">
        <v>10</v>
      </c>
      <c r="AS62">
        <v>2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437</v>
      </c>
      <c r="AX62">
        <v>0</v>
      </c>
      <c r="AY62">
        <v>0.7</v>
      </c>
      <c r="AZ62">
        <v>0.7</v>
      </c>
      <c r="BA62">
        <f>1-AY62/AZ62</f>
        <v>0</v>
      </c>
      <c r="BB62">
        <v>-1</v>
      </c>
      <c r="BC62" t="s">
        <v>577</v>
      </c>
      <c r="BD62">
        <v>8182.37</v>
      </c>
      <c r="BE62">
        <v>238.35388</v>
      </c>
      <c r="BF62">
        <v>242.2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437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2</v>
      </c>
      <c r="DL62">
        <v>0.5</v>
      </c>
      <c r="DM62" t="s">
        <v>439</v>
      </c>
      <c r="DN62">
        <v>2</v>
      </c>
      <c r="DO62" t="b">
        <v>1</v>
      </c>
      <c r="DP62">
        <v>1702512799.5</v>
      </c>
      <c r="DQ62">
        <v>419.2167096774194</v>
      </c>
      <c r="DR62">
        <v>420.0002258064517</v>
      </c>
      <c r="DS62">
        <v>22.75891612903226</v>
      </c>
      <c r="DT62">
        <v>22.55077419354838</v>
      </c>
      <c r="DU62">
        <v>417.9460967741934</v>
      </c>
      <c r="DV62">
        <v>22.57183225806452</v>
      </c>
      <c r="DW62">
        <v>500.0284193548388</v>
      </c>
      <c r="DX62">
        <v>90.78250967741934</v>
      </c>
      <c r="DY62">
        <v>0.09998093870967741</v>
      </c>
      <c r="DZ62">
        <v>29.45907741935484</v>
      </c>
      <c r="EA62">
        <v>30.01180645161291</v>
      </c>
      <c r="EB62">
        <v>999.9000000000003</v>
      </c>
      <c r="EC62">
        <v>0</v>
      </c>
      <c r="ED62">
        <v>0</v>
      </c>
      <c r="EE62">
        <v>10006.46064516129</v>
      </c>
      <c r="EF62">
        <v>0</v>
      </c>
      <c r="EG62">
        <v>15.23846774193548</v>
      </c>
      <c r="EH62">
        <v>-0.7834659354838707</v>
      </c>
      <c r="EI62">
        <v>428.9798709677419</v>
      </c>
      <c r="EJ62">
        <v>429.6899999999999</v>
      </c>
      <c r="EK62">
        <v>0.2081524838709677</v>
      </c>
      <c r="EL62">
        <v>420.0002258064517</v>
      </c>
      <c r="EM62">
        <v>22.55077419354838</v>
      </c>
      <c r="EN62">
        <v>2.066110967741936</v>
      </c>
      <c r="EO62">
        <v>2.047215483870968</v>
      </c>
      <c r="EP62">
        <v>17.96029032258064</v>
      </c>
      <c r="EQ62">
        <v>17.81431612903226</v>
      </c>
      <c r="ER62">
        <v>1500.003225806451</v>
      </c>
      <c r="ES62">
        <v>0.9729972258064519</v>
      </c>
      <c r="ET62">
        <v>0.02700275806451613</v>
      </c>
      <c r="EU62">
        <v>0</v>
      </c>
      <c r="EV62">
        <v>238.3729354838709</v>
      </c>
      <c r="EW62">
        <v>4.999599999999997</v>
      </c>
      <c r="EX62">
        <v>3629.08064516129</v>
      </c>
      <c r="EY62">
        <v>14076.43225806452</v>
      </c>
      <c r="EZ62">
        <v>37.7074193548387</v>
      </c>
      <c r="FA62">
        <v>38.91299999999998</v>
      </c>
      <c r="FB62">
        <v>37.91912903225806</v>
      </c>
      <c r="FC62">
        <v>38.51183870967741</v>
      </c>
      <c r="FD62">
        <v>39.28606451612902</v>
      </c>
      <c r="FE62">
        <v>1454.633225806451</v>
      </c>
      <c r="FF62">
        <v>40.36999999999998</v>
      </c>
      <c r="FG62">
        <v>0</v>
      </c>
      <c r="FH62">
        <v>109.4000000953674</v>
      </c>
      <c r="FI62">
        <v>0</v>
      </c>
      <c r="FJ62">
        <v>238.35388</v>
      </c>
      <c r="FK62">
        <v>-1.547692311176174</v>
      </c>
      <c r="FL62">
        <v>-11.00615382378614</v>
      </c>
      <c r="FM62">
        <v>3628.894</v>
      </c>
      <c r="FN62">
        <v>15</v>
      </c>
      <c r="FO62">
        <v>0</v>
      </c>
      <c r="FP62" t="s">
        <v>440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-0.78936615</v>
      </c>
      <c r="GC62">
        <v>-0.02089535459662257</v>
      </c>
      <c r="GD62">
        <v>0.02979414269579676</v>
      </c>
      <c r="GE62">
        <v>1</v>
      </c>
      <c r="GF62">
        <v>238.4201470588235</v>
      </c>
      <c r="GG62">
        <v>-1.329182583289708</v>
      </c>
      <c r="GH62">
        <v>0.2502811515961396</v>
      </c>
      <c r="GI62">
        <v>0</v>
      </c>
      <c r="GJ62">
        <v>0.210791075</v>
      </c>
      <c r="GK62">
        <v>-0.02161358724202722</v>
      </c>
      <c r="GL62">
        <v>0.009026460520014198</v>
      </c>
      <c r="GM62">
        <v>1</v>
      </c>
      <c r="GN62">
        <v>2</v>
      </c>
      <c r="GO62">
        <v>3</v>
      </c>
      <c r="GP62" t="s">
        <v>463</v>
      </c>
      <c r="GQ62">
        <v>3.10279</v>
      </c>
      <c r="GR62">
        <v>2.75799</v>
      </c>
      <c r="GS62">
        <v>0.0884547</v>
      </c>
      <c r="GT62">
        <v>0.0888336</v>
      </c>
      <c r="GU62">
        <v>0.105146</v>
      </c>
      <c r="GV62">
        <v>0.105521</v>
      </c>
      <c r="GW62">
        <v>23785.8</v>
      </c>
      <c r="GX62">
        <v>22092.9</v>
      </c>
      <c r="GY62">
        <v>26649.8</v>
      </c>
      <c r="GZ62">
        <v>24465.2</v>
      </c>
      <c r="HA62">
        <v>38212.2</v>
      </c>
      <c r="HB62">
        <v>32370.8</v>
      </c>
      <c r="HC62">
        <v>46611.4</v>
      </c>
      <c r="HD62">
        <v>38736.5</v>
      </c>
      <c r="HE62">
        <v>1.87605</v>
      </c>
      <c r="HF62">
        <v>1.9014</v>
      </c>
      <c r="HG62">
        <v>0.178281</v>
      </c>
      <c r="HH62">
        <v>0</v>
      </c>
      <c r="HI62">
        <v>27.0997</v>
      </c>
      <c r="HJ62">
        <v>999.9</v>
      </c>
      <c r="HK62">
        <v>48.6</v>
      </c>
      <c r="HL62">
        <v>32.7</v>
      </c>
      <c r="HM62">
        <v>26.5927</v>
      </c>
      <c r="HN62">
        <v>60.6744</v>
      </c>
      <c r="HO62">
        <v>24.0425</v>
      </c>
      <c r="HP62">
        <v>1</v>
      </c>
      <c r="HQ62">
        <v>-0.0339405</v>
      </c>
      <c r="HR62">
        <v>-0.462042</v>
      </c>
      <c r="HS62">
        <v>20.2792</v>
      </c>
      <c r="HT62">
        <v>5.22238</v>
      </c>
      <c r="HU62">
        <v>11.98</v>
      </c>
      <c r="HV62">
        <v>4.96555</v>
      </c>
      <c r="HW62">
        <v>3.27523</v>
      </c>
      <c r="HX62">
        <v>9999</v>
      </c>
      <c r="HY62">
        <v>9999</v>
      </c>
      <c r="HZ62">
        <v>9999</v>
      </c>
      <c r="IA62">
        <v>541.8</v>
      </c>
      <c r="IB62">
        <v>1.86401</v>
      </c>
      <c r="IC62">
        <v>1.86006</v>
      </c>
      <c r="ID62">
        <v>1.85835</v>
      </c>
      <c r="IE62">
        <v>1.85974</v>
      </c>
      <c r="IF62">
        <v>1.85989</v>
      </c>
      <c r="IG62">
        <v>1.85834</v>
      </c>
      <c r="IH62">
        <v>1.8574</v>
      </c>
      <c r="II62">
        <v>1.85236</v>
      </c>
      <c r="IJ62">
        <v>0</v>
      </c>
      <c r="IK62">
        <v>0</v>
      </c>
      <c r="IL62">
        <v>0</v>
      </c>
      <c r="IM62">
        <v>0</v>
      </c>
      <c r="IN62" t="s">
        <v>442</v>
      </c>
      <c r="IO62" t="s">
        <v>443</v>
      </c>
      <c r="IP62" t="s">
        <v>444</v>
      </c>
      <c r="IQ62" t="s">
        <v>444</v>
      </c>
      <c r="IR62" t="s">
        <v>444</v>
      </c>
      <c r="IS62" t="s">
        <v>444</v>
      </c>
      <c r="IT62">
        <v>0</v>
      </c>
      <c r="IU62">
        <v>100</v>
      </c>
      <c r="IV62">
        <v>100</v>
      </c>
      <c r="IW62">
        <v>1.271</v>
      </c>
      <c r="IX62">
        <v>0.1873</v>
      </c>
      <c r="IY62">
        <v>0.3971615310492796</v>
      </c>
      <c r="IZ62">
        <v>0.002194383670526158</v>
      </c>
      <c r="JA62">
        <v>-2.614430836048478E-07</v>
      </c>
      <c r="JB62">
        <v>2.831566818974657E-11</v>
      </c>
      <c r="JC62">
        <v>-0.02387284111826243</v>
      </c>
      <c r="JD62">
        <v>-0.004919592197158782</v>
      </c>
      <c r="JE62">
        <v>0.0008186423644796414</v>
      </c>
      <c r="JF62">
        <v>-8.268116151049551E-06</v>
      </c>
      <c r="JG62">
        <v>6</v>
      </c>
      <c r="JH62">
        <v>2002</v>
      </c>
      <c r="JI62">
        <v>0</v>
      </c>
      <c r="JJ62">
        <v>28</v>
      </c>
      <c r="JK62">
        <v>28375213.5</v>
      </c>
      <c r="JL62">
        <v>28375213.5</v>
      </c>
      <c r="JM62">
        <v>1.13281</v>
      </c>
      <c r="JN62">
        <v>2.64282</v>
      </c>
      <c r="JO62">
        <v>1.49658</v>
      </c>
      <c r="JP62">
        <v>2.33398</v>
      </c>
      <c r="JQ62">
        <v>1.54907</v>
      </c>
      <c r="JR62">
        <v>2.46216</v>
      </c>
      <c r="JS62">
        <v>36.0582</v>
      </c>
      <c r="JT62">
        <v>24.105</v>
      </c>
      <c r="JU62">
        <v>18</v>
      </c>
      <c r="JV62">
        <v>468.632</v>
      </c>
      <c r="JW62">
        <v>497.838</v>
      </c>
      <c r="JX62">
        <v>28.3126</v>
      </c>
      <c r="JY62">
        <v>26.7821</v>
      </c>
      <c r="JZ62">
        <v>30.0012</v>
      </c>
      <c r="KA62">
        <v>26.7757</v>
      </c>
      <c r="KB62">
        <v>26.7138</v>
      </c>
      <c r="KC62">
        <v>22.7897</v>
      </c>
      <c r="KD62">
        <v>18.631</v>
      </c>
      <c r="KE62">
        <v>53.6616</v>
      </c>
      <c r="KF62">
        <v>28.3013</v>
      </c>
      <c r="KG62">
        <v>420</v>
      </c>
      <c r="KH62">
        <v>22.5345</v>
      </c>
      <c r="KI62">
        <v>101.852</v>
      </c>
      <c r="KJ62">
        <v>93.39</v>
      </c>
    </row>
    <row r="63" spans="1:296">
      <c r="A63">
        <v>45</v>
      </c>
      <c r="B63">
        <v>1702512923</v>
      </c>
      <c r="C63">
        <v>13487</v>
      </c>
      <c r="D63" t="s">
        <v>578</v>
      </c>
      <c r="E63" t="s">
        <v>579</v>
      </c>
      <c r="F63">
        <v>5</v>
      </c>
      <c r="G63" t="s">
        <v>558</v>
      </c>
      <c r="H63">
        <v>1702512915.25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K63*DK63*100.0/(AV63*EE63),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K63*DK63*100.0/(AV63*EE63),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429.6217724002171</v>
      </c>
      <c r="AJ63">
        <v>428.9090424242422</v>
      </c>
      <c r="AK63">
        <v>-0.001492613467052139</v>
      </c>
      <c r="AL63">
        <v>66.16369902441471</v>
      </c>
      <c r="AM63">
        <f>(AO63 - AN63 + DX63*1E3/(8.314*(DZ63+273.15)) * AQ63/DW63 * AP63) * DW63/(100*DK63) * 1000/(1000 - AO63)</f>
        <v>0</v>
      </c>
      <c r="AN63">
        <v>22.40363834632259</v>
      </c>
      <c r="AO63">
        <v>22.63565636363636</v>
      </c>
      <c r="AP63">
        <v>-2.390295805950101E-05</v>
      </c>
      <c r="AQ63">
        <v>108.2021162719711</v>
      </c>
      <c r="AR63">
        <v>9</v>
      </c>
      <c r="AS63">
        <v>2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437</v>
      </c>
      <c r="AX63">
        <v>0</v>
      </c>
      <c r="AY63">
        <v>0.7</v>
      </c>
      <c r="AZ63">
        <v>0.7</v>
      </c>
      <c r="BA63">
        <f>1-AY63/AZ63</f>
        <v>0</v>
      </c>
      <c r="BB63">
        <v>-1</v>
      </c>
      <c r="BC63" t="s">
        <v>580</v>
      </c>
      <c r="BD63">
        <v>8184.78</v>
      </c>
      <c r="BE63">
        <v>236.3384615384616</v>
      </c>
      <c r="BF63">
        <v>240.79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437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2</v>
      </c>
      <c r="DL63">
        <v>0.5</v>
      </c>
      <c r="DM63" t="s">
        <v>439</v>
      </c>
      <c r="DN63">
        <v>2</v>
      </c>
      <c r="DO63" t="b">
        <v>1</v>
      </c>
      <c r="DP63">
        <v>1702512915.25</v>
      </c>
      <c r="DQ63">
        <v>419.2098666666668</v>
      </c>
      <c r="DR63">
        <v>419.9855000000001</v>
      </c>
      <c r="DS63">
        <v>22.63934</v>
      </c>
      <c r="DT63">
        <v>22.40259666666667</v>
      </c>
      <c r="DU63">
        <v>417.9391333333334</v>
      </c>
      <c r="DV63">
        <v>22.45452666666667</v>
      </c>
      <c r="DW63">
        <v>499.9991666666667</v>
      </c>
      <c r="DX63">
        <v>90.77728333333334</v>
      </c>
      <c r="DY63">
        <v>0.09995282</v>
      </c>
      <c r="DZ63">
        <v>29.39298666666667</v>
      </c>
      <c r="EA63">
        <v>30.00554666666666</v>
      </c>
      <c r="EB63">
        <v>999.9000000000002</v>
      </c>
      <c r="EC63">
        <v>0</v>
      </c>
      <c r="ED63">
        <v>0</v>
      </c>
      <c r="EE63">
        <v>10008.683</v>
      </c>
      <c r="EF63">
        <v>0</v>
      </c>
      <c r="EG63">
        <v>15.15675</v>
      </c>
      <c r="EH63">
        <v>-0.7756835333333333</v>
      </c>
      <c r="EI63">
        <v>428.9203333333332</v>
      </c>
      <c r="EJ63">
        <v>429.6099333333333</v>
      </c>
      <c r="EK63">
        <v>0.236734</v>
      </c>
      <c r="EL63">
        <v>419.9855000000001</v>
      </c>
      <c r="EM63">
        <v>22.40259666666667</v>
      </c>
      <c r="EN63">
        <v>2.055137666666667</v>
      </c>
      <c r="EO63">
        <v>2.033647333333334</v>
      </c>
      <c r="EP63">
        <v>17.87566</v>
      </c>
      <c r="EQ63">
        <v>17.70877</v>
      </c>
      <c r="ER63">
        <v>1499.998</v>
      </c>
      <c r="ES63">
        <v>0.9729999666666669</v>
      </c>
      <c r="ET63">
        <v>0.02700016</v>
      </c>
      <c r="EU63">
        <v>0</v>
      </c>
      <c r="EV63">
        <v>236.3496333333333</v>
      </c>
      <c r="EW63">
        <v>4.999599999999998</v>
      </c>
      <c r="EX63">
        <v>3605.858333333334</v>
      </c>
      <c r="EY63">
        <v>14076.39</v>
      </c>
      <c r="EZ63">
        <v>38.08519999999999</v>
      </c>
      <c r="FA63">
        <v>39.26446666666666</v>
      </c>
      <c r="FB63">
        <v>38.59129999999998</v>
      </c>
      <c r="FC63">
        <v>38.90376666666666</v>
      </c>
      <c r="FD63">
        <v>39.77686666666667</v>
      </c>
      <c r="FE63">
        <v>1454.637666666666</v>
      </c>
      <c r="FF63">
        <v>40.36999999999998</v>
      </c>
      <c r="FG63">
        <v>0</v>
      </c>
      <c r="FH63">
        <v>115</v>
      </c>
      <c r="FI63">
        <v>0</v>
      </c>
      <c r="FJ63">
        <v>236.3384615384616</v>
      </c>
      <c r="FK63">
        <v>-1.174769226086974</v>
      </c>
      <c r="FL63">
        <v>-11.80478636691949</v>
      </c>
      <c r="FM63">
        <v>3605.829615384616</v>
      </c>
      <c r="FN63">
        <v>15</v>
      </c>
      <c r="FO63">
        <v>0</v>
      </c>
      <c r="FP63" t="s">
        <v>440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-0.777835775</v>
      </c>
      <c r="GC63">
        <v>-0.05118374859287032</v>
      </c>
      <c r="GD63">
        <v>0.0400641630640698</v>
      </c>
      <c r="GE63">
        <v>1</v>
      </c>
      <c r="GF63">
        <v>236.3981764705882</v>
      </c>
      <c r="GG63">
        <v>-1.01824293285238</v>
      </c>
      <c r="GH63">
        <v>0.2488692629365894</v>
      </c>
      <c r="GI63">
        <v>0</v>
      </c>
      <c r="GJ63">
        <v>0.240962675</v>
      </c>
      <c r="GK63">
        <v>-0.07236953470919369</v>
      </c>
      <c r="GL63">
        <v>0.007059775047363411</v>
      </c>
      <c r="GM63">
        <v>1</v>
      </c>
      <c r="GN63">
        <v>2</v>
      </c>
      <c r="GO63">
        <v>3</v>
      </c>
      <c r="GP63" t="s">
        <v>463</v>
      </c>
      <c r="GQ63">
        <v>3.10274</v>
      </c>
      <c r="GR63">
        <v>2.75819</v>
      </c>
      <c r="GS63">
        <v>0.0883806</v>
      </c>
      <c r="GT63">
        <v>0.0887768</v>
      </c>
      <c r="GU63">
        <v>0.104642</v>
      </c>
      <c r="GV63">
        <v>0.104956</v>
      </c>
      <c r="GW63">
        <v>23774.6</v>
      </c>
      <c r="GX63">
        <v>22083.8</v>
      </c>
      <c r="GY63">
        <v>26636</v>
      </c>
      <c r="GZ63">
        <v>24454.6</v>
      </c>
      <c r="HA63">
        <v>38215.4</v>
      </c>
      <c r="HB63">
        <v>32378.5</v>
      </c>
      <c r="HC63">
        <v>46587.6</v>
      </c>
      <c r="HD63">
        <v>38720.6</v>
      </c>
      <c r="HE63">
        <v>1.87313</v>
      </c>
      <c r="HF63">
        <v>1.89678</v>
      </c>
      <c r="HG63">
        <v>0.158958</v>
      </c>
      <c r="HH63">
        <v>0</v>
      </c>
      <c r="HI63">
        <v>27.3966</v>
      </c>
      <c r="HJ63">
        <v>999.9</v>
      </c>
      <c r="HK63">
        <v>49.1</v>
      </c>
      <c r="HL63">
        <v>32.7</v>
      </c>
      <c r="HM63">
        <v>26.8682</v>
      </c>
      <c r="HN63">
        <v>60.7144</v>
      </c>
      <c r="HO63">
        <v>23.9704</v>
      </c>
      <c r="HP63">
        <v>1</v>
      </c>
      <c r="HQ63">
        <v>-0.0083435</v>
      </c>
      <c r="HR63">
        <v>-0.396452</v>
      </c>
      <c r="HS63">
        <v>20.2797</v>
      </c>
      <c r="HT63">
        <v>5.22253</v>
      </c>
      <c r="HU63">
        <v>11.98</v>
      </c>
      <c r="HV63">
        <v>4.9658</v>
      </c>
      <c r="HW63">
        <v>3.27508</v>
      </c>
      <c r="HX63">
        <v>9999</v>
      </c>
      <c r="HY63">
        <v>9999</v>
      </c>
      <c r="HZ63">
        <v>9999</v>
      </c>
      <c r="IA63">
        <v>541.9</v>
      </c>
      <c r="IB63">
        <v>1.86398</v>
      </c>
      <c r="IC63">
        <v>1.86007</v>
      </c>
      <c r="ID63">
        <v>1.85836</v>
      </c>
      <c r="IE63">
        <v>1.85974</v>
      </c>
      <c r="IF63">
        <v>1.85987</v>
      </c>
      <c r="IG63">
        <v>1.85832</v>
      </c>
      <c r="IH63">
        <v>1.85743</v>
      </c>
      <c r="II63">
        <v>1.85232</v>
      </c>
      <c r="IJ63">
        <v>0</v>
      </c>
      <c r="IK63">
        <v>0</v>
      </c>
      <c r="IL63">
        <v>0</v>
      </c>
      <c r="IM63">
        <v>0</v>
      </c>
      <c r="IN63" t="s">
        <v>442</v>
      </c>
      <c r="IO63" t="s">
        <v>443</v>
      </c>
      <c r="IP63" t="s">
        <v>444</v>
      </c>
      <c r="IQ63" t="s">
        <v>444</v>
      </c>
      <c r="IR63" t="s">
        <v>444</v>
      </c>
      <c r="IS63" t="s">
        <v>444</v>
      </c>
      <c r="IT63">
        <v>0</v>
      </c>
      <c r="IU63">
        <v>100</v>
      </c>
      <c r="IV63">
        <v>100</v>
      </c>
      <c r="IW63">
        <v>1.271</v>
      </c>
      <c r="IX63">
        <v>0.1848</v>
      </c>
      <c r="IY63">
        <v>0.3971615310492796</v>
      </c>
      <c r="IZ63">
        <v>0.002194383670526158</v>
      </c>
      <c r="JA63">
        <v>-2.614430836048478E-07</v>
      </c>
      <c r="JB63">
        <v>2.831566818974657E-11</v>
      </c>
      <c r="JC63">
        <v>-0.02387284111826243</v>
      </c>
      <c r="JD63">
        <v>-0.004919592197158782</v>
      </c>
      <c r="JE63">
        <v>0.0008186423644796414</v>
      </c>
      <c r="JF63">
        <v>-8.268116151049551E-06</v>
      </c>
      <c r="JG63">
        <v>6</v>
      </c>
      <c r="JH63">
        <v>2002</v>
      </c>
      <c r="JI63">
        <v>0</v>
      </c>
      <c r="JJ63">
        <v>28</v>
      </c>
      <c r="JK63">
        <v>28375215.4</v>
      </c>
      <c r="JL63">
        <v>28375215.4</v>
      </c>
      <c r="JM63">
        <v>1.13281</v>
      </c>
      <c r="JN63">
        <v>2.63794</v>
      </c>
      <c r="JO63">
        <v>1.49658</v>
      </c>
      <c r="JP63">
        <v>2.33398</v>
      </c>
      <c r="JQ63">
        <v>1.54907</v>
      </c>
      <c r="JR63">
        <v>2.46094</v>
      </c>
      <c r="JS63">
        <v>36.105</v>
      </c>
      <c r="JT63">
        <v>24.0875</v>
      </c>
      <c r="JU63">
        <v>18</v>
      </c>
      <c r="JV63">
        <v>469.002</v>
      </c>
      <c r="JW63">
        <v>497.09</v>
      </c>
      <c r="JX63">
        <v>28.1395</v>
      </c>
      <c r="JY63">
        <v>27.0659</v>
      </c>
      <c r="JZ63">
        <v>30.0012</v>
      </c>
      <c r="KA63">
        <v>27.0419</v>
      </c>
      <c r="KB63">
        <v>26.9745</v>
      </c>
      <c r="KC63">
        <v>22.7818</v>
      </c>
      <c r="KD63">
        <v>19.486</v>
      </c>
      <c r="KE63">
        <v>53.6616</v>
      </c>
      <c r="KF63">
        <v>28.1515</v>
      </c>
      <c r="KG63">
        <v>420</v>
      </c>
      <c r="KH63">
        <v>22.404</v>
      </c>
      <c r="KI63">
        <v>101.8</v>
      </c>
      <c r="KJ63">
        <v>93.3509</v>
      </c>
    </row>
    <row r="64" spans="1:296">
      <c r="A64">
        <v>46</v>
      </c>
      <c r="B64">
        <v>1702513279</v>
      </c>
      <c r="C64">
        <v>13843</v>
      </c>
      <c r="D64" t="s">
        <v>581</v>
      </c>
      <c r="E64" t="s">
        <v>582</v>
      </c>
      <c r="F64">
        <v>5</v>
      </c>
      <c r="G64" t="s">
        <v>558</v>
      </c>
      <c r="H64">
        <v>1702513271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K64*DK64*100.0/(AV64*EE64),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K64*DK64*100.0/(AV64*EE64),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433.1531084747314</v>
      </c>
      <c r="AJ64">
        <v>433.213921212121</v>
      </c>
      <c r="AK64">
        <v>-0.0001738091388987712</v>
      </c>
      <c r="AL64">
        <v>66.16369902441471</v>
      </c>
      <c r="AM64">
        <f>(AO64 - AN64 + DX64*1E3/(8.314*(DZ64+273.15)) * AQ64/DW64 * AP64) * DW64/(100*DK64) * 1000/(1000 - AO64)</f>
        <v>0</v>
      </c>
      <c r="AN64">
        <v>30.33739197118414</v>
      </c>
      <c r="AO64">
        <v>30.67797757575755</v>
      </c>
      <c r="AP64">
        <v>-5.237515930314143E-05</v>
      </c>
      <c r="AQ64">
        <v>108.2021162719711</v>
      </c>
      <c r="AR64">
        <v>7</v>
      </c>
      <c r="AS64">
        <v>1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437</v>
      </c>
      <c r="AX64">
        <v>0</v>
      </c>
      <c r="AY64">
        <v>0.7</v>
      </c>
      <c r="AZ64">
        <v>0.7</v>
      </c>
      <c r="BA64">
        <f>1-AY64/AZ64</f>
        <v>0</v>
      </c>
      <c r="BB64">
        <v>-1</v>
      </c>
      <c r="BC64" t="s">
        <v>583</v>
      </c>
      <c r="BD64">
        <v>8184.18</v>
      </c>
      <c r="BE64">
        <v>223.96008</v>
      </c>
      <c r="BF64">
        <v>228.88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437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2</v>
      </c>
      <c r="DL64">
        <v>0.5</v>
      </c>
      <c r="DM64" t="s">
        <v>439</v>
      </c>
      <c r="DN64">
        <v>2</v>
      </c>
      <c r="DO64" t="b">
        <v>1</v>
      </c>
      <c r="DP64">
        <v>1702513271</v>
      </c>
      <c r="DQ64">
        <v>419.9568064516129</v>
      </c>
      <c r="DR64">
        <v>420.0054193548388</v>
      </c>
      <c r="DS64">
        <v>30.6867064516129</v>
      </c>
      <c r="DT64">
        <v>30.35579354838709</v>
      </c>
      <c r="DU64">
        <v>418.6847419354839</v>
      </c>
      <c r="DV64">
        <v>30.33724838709677</v>
      </c>
      <c r="DW64">
        <v>500.0036451612903</v>
      </c>
      <c r="DX64">
        <v>90.78152258064516</v>
      </c>
      <c r="DY64">
        <v>0.1001123903225807</v>
      </c>
      <c r="DZ64">
        <v>35.61565483870967</v>
      </c>
      <c r="EA64">
        <v>35.9973129032258</v>
      </c>
      <c r="EB64">
        <v>999.9000000000003</v>
      </c>
      <c r="EC64">
        <v>0</v>
      </c>
      <c r="ED64">
        <v>0</v>
      </c>
      <c r="EE64">
        <v>9975.329032258063</v>
      </c>
      <c r="EF64">
        <v>0</v>
      </c>
      <c r="EG64">
        <v>14.98340322580645</v>
      </c>
      <c r="EH64">
        <v>-0.04851703903225806</v>
      </c>
      <c r="EI64">
        <v>433.251870967742</v>
      </c>
      <c r="EJ64">
        <v>433.1540967741935</v>
      </c>
      <c r="EK64">
        <v>0.3309046129032257</v>
      </c>
      <c r="EL64">
        <v>420.0054193548388</v>
      </c>
      <c r="EM64">
        <v>30.35579354838709</v>
      </c>
      <c r="EN64">
        <v>2.785787096774194</v>
      </c>
      <c r="EO64">
        <v>2.755746129032258</v>
      </c>
      <c r="EP64">
        <v>22.8001064516129</v>
      </c>
      <c r="EQ64">
        <v>22.62136451612903</v>
      </c>
      <c r="ER64">
        <v>1499.978387096775</v>
      </c>
      <c r="ES64">
        <v>0.9729968064516128</v>
      </c>
      <c r="ET64">
        <v>0.02700293548387097</v>
      </c>
      <c r="EU64">
        <v>0</v>
      </c>
      <c r="EV64">
        <v>223.9935161290323</v>
      </c>
      <c r="EW64">
        <v>4.999599999999997</v>
      </c>
      <c r="EX64">
        <v>3445.796129032258</v>
      </c>
      <c r="EY64">
        <v>14076.17741935484</v>
      </c>
      <c r="EZ64">
        <v>39.17916129032257</v>
      </c>
      <c r="FA64">
        <v>40.38899999999999</v>
      </c>
      <c r="FB64">
        <v>39.50167741935483</v>
      </c>
      <c r="FC64">
        <v>40.02996774193547</v>
      </c>
      <c r="FD64">
        <v>41.22764516129032</v>
      </c>
      <c r="FE64">
        <v>1454.608064516129</v>
      </c>
      <c r="FF64">
        <v>40.37032258064517</v>
      </c>
      <c r="FG64">
        <v>0</v>
      </c>
      <c r="FH64">
        <v>355.6000001430511</v>
      </c>
      <c r="FI64">
        <v>0</v>
      </c>
      <c r="FJ64">
        <v>223.96008</v>
      </c>
      <c r="FK64">
        <v>-0.5384615407761091</v>
      </c>
      <c r="FL64">
        <v>-9.602307678239992</v>
      </c>
      <c r="FM64">
        <v>3445.6296</v>
      </c>
      <c r="FN64">
        <v>15</v>
      </c>
      <c r="FO64">
        <v>0</v>
      </c>
      <c r="FP64" t="s">
        <v>440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-0.03707885605</v>
      </c>
      <c r="GC64">
        <v>-0.2928601162851783</v>
      </c>
      <c r="GD64">
        <v>0.03635079898797078</v>
      </c>
      <c r="GE64">
        <v>1</v>
      </c>
      <c r="GF64">
        <v>224.0110588235294</v>
      </c>
      <c r="GG64">
        <v>-0.859343008138543</v>
      </c>
      <c r="GH64">
        <v>0.2282256289645487</v>
      </c>
      <c r="GI64">
        <v>1</v>
      </c>
      <c r="GJ64">
        <v>0.326996375</v>
      </c>
      <c r="GK64">
        <v>0.1166675684803002</v>
      </c>
      <c r="GL64">
        <v>0.01143467497720748</v>
      </c>
      <c r="GM64">
        <v>0</v>
      </c>
      <c r="GN64">
        <v>2</v>
      </c>
      <c r="GO64">
        <v>3</v>
      </c>
      <c r="GP64" t="s">
        <v>463</v>
      </c>
      <c r="GQ64">
        <v>3.10468</v>
      </c>
      <c r="GR64">
        <v>2.75808</v>
      </c>
      <c r="GS64">
        <v>0.0883437</v>
      </c>
      <c r="GT64">
        <v>0.0886229</v>
      </c>
      <c r="GU64">
        <v>0.1286</v>
      </c>
      <c r="GV64">
        <v>0.128956</v>
      </c>
      <c r="GW64">
        <v>23727.7</v>
      </c>
      <c r="GX64">
        <v>22031.7</v>
      </c>
      <c r="GY64">
        <v>26585.8</v>
      </c>
      <c r="GZ64">
        <v>24396.9</v>
      </c>
      <c r="HA64">
        <v>37112.8</v>
      </c>
      <c r="HB64">
        <v>31420.5</v>
      </c>
      <c r="HC64">
        <v>46500.5</v>
      </c>
      <c r="HD64">
        <v>38616.4</v>
      </c>
      <c r="HE64">
        <v>1.86502</v>
      </c>
      <c r="HF64">
        <v>1.8952</v>
      </c>
      <c r="HG64">
        <v>0.268981</v>
      </c>
      <c r="HH64">
        <v>0</v>
      </c>
      <c r="HI64">
        <v>31.6424</v>
      </c>
      <c r="HJ64">
        <v>999.9</v>
      </c>
      <c r="HK64">
        <v>56.9</v>
      </c>
      <c r="HL64">
        <v>32.5</v>
      </c>
      <c r="HM64">
        <v>30.7843</v>
      </c>
      <c r="HN64">
        <v>60.5145</v>
      </c>
      <c r="HO64">
        <v>23.3413</v>
      </c>
      <c r="HP64">
        <v>1</v>
      </c>
      <c r="HQ64">
        <v>0.08148370000000001</v>
      </c>
      <c r="HR64">
        <v>-2.22557</v>
      </c>
      <c r="HS64">
        <v>20.2648</v>
      </c>
      <c r="HT64">
        <v>5.22073</v>
      </c>
      <c r="HU64">
        <v>11.98</v>
      </c>
      <c r="HV64">
        <v>4.9652</v>
      </c>
      <c r="HW64">
        <v>3.27508</v>
      </c>
      <c r="HX64">
        <v>9999</v>
      </c>
      <c r="HY64">
        <v>9999</v>
      </c>
      <c r="HZ64">
        <v>9999</v>
      </c>
      <c r="IA64">
        <v>542</v>
      </c>
      <c r="IB64">
        <v>1.864</v>
      </c>
      <c r="IC64">
        <v>1.86008</v>
      </c>
      <c r="ID64">
        <v>1.85837</v>
      </c>
      <c r="IE64">
        <v>1.85975</v>
      </c>
      <c r="IF64">
        <v>1.85989</v>
      </c>
      <c r="IG64">
        <v>1.85837</v>
      </c>
      <c r="IH64">
        <v>1.85743</v>
      </c>
      <c r="II64">
        <v>1.85236</v>
      </c>
      <c r="IJ64">
        <v>0</v>
      </c>
      <c r="IK64">
        <v>0</v>
      </c>
      <c r="IL64">
        <v>0</v>
      </c>
      <c r="IM64">
        <v>0</v>
      </c>
      <c r="IN64" t="s">
        <v>442</v>
      </c>
      <c r="IO64" t="s">
        <v>443</v>
      </c>
      <c r="IP64" t="s">
        <v>444</v>
      </c>
      <c r="IQ64" t="s">
        <v>444</v>
      </c>
      <c r="IR64" t="s">
        <v>444</v>
      </c>
      <c r="IS64" t="s">
        <v>444</v>
      </c>
      <c r="IT64">
        <v>0</v>
      </c>
      <c r="IU64">
        <v>100</v>
      </c>
      <c r="IV64">
        <v>100</v>
      </c>
      <c r="IW64">
        <v>1.273</v>
      </c>
      <c r="IX64">
        <v>0.3493</v>
      </c>
      <c r="IY64">
        <v>0.3971615310492796</v>
      </c>
      <c r="IZ64">
        <v>0.002194383670526158</v>
      </c>
      <c r="JA64">
        <v>-2.614430836048478E-07</v>
      </c>
      <c r="JB64">
        <v>2.831566818974657E-11</v>
      </c>
      <c r="JC64">
        <v>-0.02387284111826243</v>
      </c>
      <c r="JD64">
        <v>-0.004919592197158782</v>
      </c>
      <c r="JE64">
        <v>0.0008186423644796414</v>
      </c>
      <c r="JF64">
        <v>-8.268116151049551E-06</v>
      </c>
      <c r="JG64">
        <v>6</v>
      </c>
      <c r="JH64">
        <v>2002</v>
      </c>
      <c r="JI64">
        <v>0</v>
      </c>
      <c r="JJ64">
        <v>28</v>
      </c>
      <c r="JK64">
        <v>28375221.3</v>
      </c>
      <c r="JL64">
        <v>28375221.3</v>
      </c>
      <c r="JM64">
        <v>1.14258</v>
      </c>
      <c r="JN64">
        <v>2.64038</v>
      </c>
      <c r="JO64">
        <v>1.49658</v>
      </c>
      <c r="JP64">
        <v>2.33765</v>
      </c>
      <c r="JQ64">
        <v>1.54907</v>
      </c>
      <c r="JR64">
        <v>2.48291</v>
      </c>
      <c r="JS64">
        <v>36.4578</v>
      </c>
      <c r="JT64">
        <v>24.0963</v>
      </c>
      <c r="JU64">
        <v>18</v>
      </c>
      <c r="JV64">
        <v>472.112</v>
      </c>
      <c r="JW64">
        <v>504.599</v>
      </c>
      <c r="JX64">
        <v>35.706</v>
      </c>
      <c r="JY64">
        <v>28.2676</v>
      </c>
      <c r="JZ64">
        <v>30.0016</v>
      </c>
      <c r="KA64">
        <v>28.067</v>
      </c>
      <c r="KB64">
        <v>27.9523</v>
      </c>
      <c r="KC64">
        <v>22.9592</v>
      </c>
      <c r="KD64">
        <v>0</v>
      </c>
      <c r="KE64">
        <v>100</v>
      </c>
      <c r="KF64">
        <v>35.6994</v>
      </c>
      <c r="KG64">
        <v>420</v>
      </c>
      <c r="KH64">
        <v>36.7931</v>
      </c>
      <c r="KI64">
        <v>101.609</v>
      </c>
      <c r="KJ64">
        <v>93.1116</v>
      </c>
    </row>
    <row r="65" spans="1:296">
      <c r="A65">
        <v>47</v>
      </c>
      <c r="B65">
        <v>1702513375.5</v>
      </c>
      <c r="C65">
        <v>13939.5</v>
      </c>
      <c r="D65" t="s">
        <v>584</v>
      </c>
      <c r="E65" t="s">
        <v>585</v>
      </c>
      <c r="F65">
        <v>5</v>
      </c>
      <c r="G65" t="s">
        <v>558</v>
      </c>
      <c r="H65">
        <v>1702513367.5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K65*DK65*100.0/(AV65*EE65),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K65*DK65*100.0/(AV65*EE65),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433.1314479116711</v>
      </c>
      <c r="AJ65">
        <v>433.1390484848482</v>
      </c>
      <c r="AK65">
        <v>-9.002009450826699E-06</v>
      </c>
      <c r="AL65">
        <v>66.16369902441471</v>
      </c>
      <c r="AM65">
        <f>(AO65 - AN65 + DX65*1E3/(8.314*(DZ65+273.15)) * AQ65/DW65 * AP65) * DW65/(100*DK65) * 1000/(1000 - AO65)</f>
        <v>0</v>
      </c>
      <c r="AN65">
        <v>30.1867642397108</v>
      </c>
      <c r="AO65">
        <v>30.54071393939394</v>
      </c>
      <c r="AP65">
        <v>4.004345374054392E-06</v>
      </c>
      <c r="AQ65">
        <v>108.2021162719711</v>
      </c>
      <c r="AR65">
        <v>6</v>
      </c>
      <c r="AS65">
        <v>1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437</v>
      </c>
      <c r="AX65">
        <v>0</v>
      </c>
      <c r="AY65">
        <v>0.7</v>
      </c>
      <c r="AZ65">
        <v>0.7</v>
      </c>
      <c r="BA65">
        <f>1-AY65/AZ65</f>
        <v>0</v>
      </c>
      <c r="BB65">
        <v>-1</v>
      </c>
      <c r="BC65" t="s">
        <v>586</v>
      </c>
      <c r="BD65">
        <v>8169.39</v>
      </c>
      <c r="BE65">
        <v>222.1898076923077</v>
      </c>
      <c r="BF65">
        <v>226.78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437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2</v>
      </c>
      <c r="DL65">
        <v>0.5</v>
      </c>
      <c r="DM65" t="s">
        <v>439</v>
      </c>
      <c r="DN65">
        <v>2</v>
      </c>
      <c r="DO65" t="b">
        <v>1</v>
      </c>
      <c r="DP65">
        <v>1702513367.5</v>
      </c>
      <c r="DQ65">
        <v>419.8843548387097</v>
      </c>
      <c r="DR65">
        <v>420.0141935483871</v>
      </c>
      <c r="DS65">
        <v>30.54154516129032</v>
      </c>
      <c r="DT65">
        <v>30.18727741935484</v>
      </c>
      <c r="DU65">
        <v>418.6123548387096</v>
      </c>
      <c r="DV65">
        <v>30.19518387096775</v>
      </c>
      <c r="DW65">
        <v>499.9986451612903</v>
      </c>
      <c r="DX65">
        <v>90.78404193548387</v>
      </c>
      <c r="DY65">
        <v>0.09997260645161291</v>
      </c>
      <c r="DZ65">
        <v>35.52293870967742</v>
      </c>
      <c r="EA65">
        <v>36</v>
      </c>
      <c r="EB65">
        <v>999.9000000000003</v>
      </c>
      <c r="EC65">
        <v>0</v>
      </c>
      <c r="ED65">
        <v>0</v>
      </c>
      <c r="EE65">
        <v>9995.88677419355</v>
      </c>
      <c r="EF65">
        <v>0</v>
      </c>
      <c r="EG65">
        <v>15.04476129032258</v>
      </c>
      <c r="EH65">
        <v>-0.1298207903225806</v>
      </c>
      <c r="EI65">
        <v>433.1121935483871</v>
      </c>
      <c r="EJ65">
        <v>433.087870967742</v>
      </c>
      <c r="EK65">
        <v>0.354264</v>
      </c>
      <c r="EL65">
        <v>420.0141935483871</v>
      </c>
      <c r="EM65">
        <v>30.18727741935484</v>
      </c>
      <c r="EN65">
        <v>2.772685161290323</v>
      </c>
      <c r="EO65">
        <v>2.740522903225806</v>
      </c>
      <c r="EP65">
        <v>22.72236129032258</v>
      </c>
      <c r="EQ65">
        <v>22.53013870967742</v>
      </c>
      <c r="ER65">
        <v>1499.990967741935</v>
      </c>
      <c r="ES65">
        <v>0.9729936774193548</v>
      </c>
      <c r="ET65">
        <v>0.02700610322580645</v>
      </c>
      <c r="EU65">
        <v>0</v>
      </c>
      <c r="EV65">
        <v>222.2047419354839</v>
      </c>
      <c r="EW65">
        <v>4.999599999999997</v>
      </c>
      <c r="EX65">
        <v>3425.082580645162</v>
      </c>
      <c r="EY65">
        <v>14076.29677419355</v>
      </c>
      <c r="EZ65">
        <v>39.65096774193548</v>
      </c>
      <c r="FA65">
        <v>40.76999999999999</v>
      </c>
      <c r="FB65">
        <v>39.92316129032256</v>
      </c>
      <c r="FC65">
        <v>40.43532258064515</v>
      </c>
      <c r="FD65">
        <v>41.64687096774192</v>
      </c>
      <c r="FE65">
        <v>1454.620967741935</v>
      </c>
      <c r="FF65">
        <v>40.36999999999998</v>
      </c>
      <c r="FG65">
        <v>0</v>
      </c>
      <c r="FH65">
        <v>95.90000009536743</v>
      </c>
      <c r="FI65">
        <v>0</v>
      </c>
      <c r="FJ65">
        <v>222.1898076923077</v>
      </c>
      <c r="FK65">
        <v>-0.7808888990727462</v>
      </c>
      <c r="FL65">
        <v>-12.21264955819721</v>
      </c>
      <c r="FM65">
        <v>3424.947692307692</v>
      </c>
      <c r="FN65">
        <v>15</v>
      </c>
      <c r="FO65">
        <v>0</v>
      </c>
      <c r="FP65" t="s">
        <v>440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-0.128667485</v>
      </c>
      <c r="GC65">
        <v>0.0005952945590994195</v>
      </c>
      <c r="GD65">
        <v>0.02807281487264459</v>
      </c>
      <c r="GE65">
        <v>1</v>
      </c>
      <c r="GF65">
        <v>222.2287058823529</v>
      </c>
      <c r="GG65">
        <v>-0.7554163565350845</v>
      </c>
      <c r="GH65">
        <v>0.2709239669127677</v>
      </c>
      <c r="GI65">
        <v>1</v>
      </c>
      <c r="GJ65">
        <v>0.354804775</v>
      </c>
      <c r="GK65">
        <v>-0.01315088555347234</v>
      </c>
      <c r="GL65">
        <v>0.002469690552351652</v>
      </c>
      <c r="GM65">
        <v>1</v>
      </c>
      <c r="GN65">
        <v>3</v>
      </c>
      <c r="GO65">
        <v>3</v>
      </c>
      <c r="GP65" t="s">
        <v>441</v>
      </c>
      <c r="GQ65">
        <v>3.10473</v>
      </c>
      <c r="GR65">
        <v>2.75818</v>
      </c>
      <c r="GS65">
        <v>0.0882708</v>
      </c>
      <c r="GT65">
        <v>0.08855159999999999</v>
      </c>
      <c r="GU65">
        <v>0.128123</v>
      </c>
      <c r="GV65">
        <v>0.128461</v>
      </c>
      <c r="GW65">
        <v>23716.7</v>
      </c>
      <c r="GX65">
        <v>22022.6</v>
      </c>
      <c r="GY65">
        <v>26572.6</v>
      </c>
      <c r="GZ65">
        <v>24386.2</v>
      </c>
      <c r="HA65">
        <v>37116.9</v>
      </c>
      <c r="HB65">
        <v>31427</v>
      </c>
      <c r="HC65">
        <v>46477.6</v>
      </c>
      <c r="HD65">
        <v>38601.3</v>
      </c>
      <c r="HE65">
        <v>1.86205</v>
      </c>
      <c r="HF65">
        <v>1.89005</v>
      </c>
      <c r="HG65">
        <v>0.242501</v>
      </c>
      <c r="HH65">
        <v>0</v>
      </c>
      <c r="HI65">
        <v>32.0705</v>
      </c>
      <c r="HJ65">
        <v>999.9</v>
      </c>
      <c r="HK65">
        <v>57.3</v>
      </c>
      <c r="HL65">
        <v>32.4</v>
      </c>
      <c r="HM65">
        <v>30.8249</v>
      </c>
      <c r="HN65">
        <v>61.0845</v>
      </c>
      <c r="HO65">
        <v>23.0288</v>
      </c>
      <c r="HP65">
        <v>1</v>
      </c>
      <c r="HQ65">
        <v>0.106288</v>
      </c>
      <c r="HR65">
        <v>-2.30107</v>
      </c>
      <c r="HS65">
        <v>20.2648</v>
      </c>
      <c r="HT65">
        <v>5.22208</v>
      </c>
      <c r="HU65">
        <v>11.98</v>
      </c>
      <c r="HV65">
        <v>4.96565</v>
      </c>
      <c r="HW65">
        <v>3.2751</v>
      </c>
      <c r="HX65">
        <v>9999</v>
      </c>
      <c r="HY65">
        <v>9999</v>
      </c>
      <c r="HZ65">
        <v>9999</v>
      </c>
      <c r="IA65">
        <v>542</v>
      </c>
      <c r="IB65">
        <v>1.864</v>
      </c>
      <c r="IC65">
        <v>1.86009</v>
      </c>
      <c r="ID65">
        <v>1.85837</v>
      </c>
      <c r="IE65">
        <v>1.85974</v>
      </c>
      <c r="IF65">
        <v>1.85989</v>
      </c>
      <c r="IG65">
        <v>1.85837</v>
      </c>
      <c r="IH65">
        <v>1.85743</v>
      </c>
      <c r="II65">
        <v>1.85238</v>
      </c>
      <c r="IJ65">
        <v>0</v>
      </c>
      <c r="IK65">
        <v>0</v>
      </c>
      <c r="IL65">
        <v>0</v>
      </c>
      <c r="IM65">
        <v>0</v>
      </c>
      <c r="IN65" t="s">
        <v>442</v>
      </c>
      <c r="IO65" t="s">
        <v>443</v>
      </c>
      <c r="IP65" t="s">
        <v>444</v>
      </c>
      <c r="IQ65" t="s">
        <v>444</v>
      </c>
      <c r="IR65" t="s">
        <v>444</v>
      </c>
      <c r="IS65" t="s">
        <v>444</v>
      </c>
      <c r="IT65">
        <v>0</v>
      </c>
      <c r="IU65">
        <v>100</v>
      </c>
      <c r="IV65">
        <v>100</v>
      </c>
      <c r="IW65">
        <v>1.272</v>
      </c>
      <c r="IX65">
        <v>0.3463</v>
      </c>
      <c r="IY65">
        <v>0.3971615310492796</v>
      </c>
      <c r="IZ65">
        <v>0.002194383670526158</v>
      </c>
      <c r="JA65">
        <v>-2.614430836048478E-07</v>
      </c>
      <c r="JB65">
        <v>2.831566818974657E-11</v>
      </c>
      <c r="JC65">
        <v>-0.02387284111826243</v>
      </c>
      <c r="JD65">
        <v>-0.004919592197158782</v>
      </c>
      <c r="JE65">
        <v>0.0008186423644796414</v>
      </c>
      <c r="JF65">
        <v>-8.268116151049551E-06</v>
      </c>
      <c r="JG65">
        <v>6</v>
      </c>
      <c r="JH65">
        <v>2002</v>
      </c>
      <c r="JI65">
        <v>0</v>
      </c>
      <c r="JJ65">
        <v>28</v>
      </c>
      <c r="JK65">
        <v>28375222.9</v>
      </c>
      <c r="JL65">
        <v>28375222.9</v>
      </c>
      <c r="JM65">
        <v>1.14136</v>
      </c>
      <c r="JN65">
        <v>2.64282</v>
      </c>
      <c r="JO65">
        <v>1.49658</v>
      </c>
      <c r="JP65">
        <v>2.33887</v>
      </c>
      <c r="JQ65">
        <v>1.54907</v>
      </c>
      <c r="JR65">
        <v>2.43164</v>
      </c>
      <c r="JS65">
        <v>36.5287</v>
      </c>
      <c r="JT65">
        <v>24.0875</v>
      </c>
      <c r="JU65">
        <v>18</v>
      </c>
      <c r="JV65">
        <v>472.753</v>
      </c>
      <c r="JW65">
        <v>503.85</v>
      </c>
      <c r="JX65">
        <v>35.687</v>
      </c>
      <c r="JY65">
        <v>28.5905</v>
      </c>
      <c r="JZ65">
        <v>30.0012</v>
      </c>
      <c r="KA65">
        <v>28.3809</v>
      </c>
      <c r="KB65">
        <v>28.2615</v>
      </c>
      <c r="KC65">
        <v>22.9589</v>
      </c>
      <c r="KD65">
        <v>0</v>
      </c>
      <c r="KE65">
        <v>100</v>
      </c>
      <c r="KF65">
        <v>35.6891</v>
      </c>
      <c r="KG65">
        <v>420</v>
      </c>
      <c r="KH65">
        <v>36.7931</v>
      </c>
      <c r="KI65">
        <v>101.559</v>
      </c>
      <c r="KJ65">
        <v>93.07340000000001</v>
      </c>
    </row>
    <row r="66" spans="1:296">
      <c r="A66">
        <v>48</v>
      </c>
      <c r="B66">
        <v>1702513453</v>
      </c>
      <c r="C66">
        <v>14017</v>
      </c>
      <c r="D66" t="s">
        <v>587</v>
      </c>
      <c r="E66" t="s">
        <v>588</v>
      </c>
      <c r="F66">
        <v>5</v>
      </c>
      <c r="G66" t="s">
        <v>558</v>
      </c>
      <c r="H66">
        <v>1702513445.25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K66*DK66*100.0/(AV66*EE66),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K66*DK66*100.0/(AV66*EE66),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433.0213514863472</v>
      </c>
      <c r="AJ66">
        <v>433.0260545454544</v>
      </c>
      <c r="AK66">
        <v>-0.0005466490399775287</v>
      </c>
      <c r="AL66">
        <v>66.16369902441471</v>
      </c>
      <c r="AM66">
        <f>(AO66 - AN66 + DX66*1E3/(8.314*(DZ66+273.15)) * AQ66/DW66 * AP66) * DW66/(100*DK66) * 1000/(1000 - AO66)</f>
        <v>0</v>
      </c>
      <c r="AN66">
        <v>30.17203736647265</v>
      </c>
      <c r="AO66">
        <v>30.53052969696968</v>
      </c>
      <c r="AP66">
        <v>4.342291859126886E-07</v>
      </c>
      <c r="AQ66">
        <v>108.2021162719711</v>
      </c>
      <c r="AR66">
        <v>6</v>
      </c>
      <c r="AS66">
        <v>1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437</v>
      </c>
      <c r="AX66">
        <v>0</v>
      </c>
      <c r="AY66">
        <v>0.7</v>
      </c>
      <c r="AZ66">
        <v>0.7</v>
      </c>
      <c r="BA66">
        <f>1-AY66/AZ66</f>
        <v>0</v>
      </c>
      <c r="BB66">
        <v>-1</v>
      </c>
      <c r="BC66" t="s">
        <v>589</v>
      </c>
      <c r="BD66">
        <v>8178.14</v>
      </c>
      <c r="BE66">
        <v>220.5389230769231</v>
      </c>
      <c r="BF66">
        <v>225.55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437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2</v>
      </c>
      <c r="DL66">
        <v>0.5</v>
      </c>
      <c r="DM66" t="s">
        <v>439</v>
      </c>
      <c r="DN66">
        <v>2</v>
      </c>
      <c r="DO66" t="b">
        <v>1</v>
      </c>
      <c r="DP66">
        <v>1702513445.25</v>
      </c>
      <c r="DQ66">
        <v>419.8286</v>
      </c>
      <c r="DR66">
        <v>419.9859333333333</v>
      </c>
      <c r="DS66">
        <v>30.52842666666667</v>
      </c>
      <c r="DT66">
        <v>30.17283</v>
      </c>
      <c r="DU66">
        <v>418.5566333333334</v>
      </c>
      <c r="DV66">
        <v>30.18235333333333</v>
      </c>
      <c r="DW66">
        <v>500.0122000000001</v>
      </c>
      <c r="DX66">
        <v>90.79936333333332</v>
      </c>
      <c r="DY66">
        <v>0.09995456999999998</v>
      </c>
      <c r="DZ66">
        <v>35.48251666666668</v>
      </c>
      <c r="EA66">
        <v>35.99346666666666</v>
      </c>
      <c r="EB66">
        <v>999.9000000000002</v>
      </c>
      <c r="EC66">
        <v>0</v>
      </c>
      <c r="ED66">
        <v>0</v>
      </c>
      <c r="EE66">
        <v>10004.122</v>
      </c>
      <c r="EF66">
        <v>0</v>
      </c>
      <c r="EG66">
        <v>14.98404333333333</v>
      </c>
      <c r="EH66">
        <v>-0.1574310666666667</v>
      </c>
      <c r="EI66">
        <v>433.0488333333332</v>
      </c>
      <c r="EJ66">
        <v>433.0523666666666</v>
      </c>
      <c r="EK66">
        <v>0.3555829333333332</v>
      </c>
      <c r="EL66">
        <v>419.9859333333333</v>
      </c>
      <c r="EM66">
        <v>30.17283</v>
      </c>
      <c r="EN66">
        <v>2.771960333333333</v>
      </c>
      <c r="EO66">
        <v>2.739675333333333</v>
      </c>
      <c r="EP66">
        <v>22.71805333333333</v>
      </c>
      <c r="EQ66">
        <v>22.52504</v>
      </c>
      <c r="ER66">
        <v>1499.995</v>
      </c>
      <c r="ES66">
        <v>0.9729965000000003</v>
      </c>
      <c r="ET66">
        <v>0.02700349666666666</v>
      </c>
      <c r="EU66">
        <v>0</v>
      </c>
      <c r="EV66">
        <v>220.5437333333334</v>
      </c>
      <c r="EW66">
        <v>4.999599999999998</v>
      </c>
      <c r="EX66">
        <v>3409.392</v>
      </c>
      <c r="EY66">
        <v>14076.33666666667</v>
      </c>
      <c r="EZ66">
        <v>40.05806666666665</v>
      </c>
      <c r="FA66">
        <v>41.08089999999998</v>
      </c>
      <c r="FB66">
        <v>40.17266666666665</v>
      </c>
      <c r="FC66">
        <v>40.78513333333333</v>
      </c>
      <c r="FD66">
        <v>42.08929999999998</v>
      </c>
      <c r="FE66">
        <v>1454.625</v>
      </c>
      <c r="FF66">
        <v>40.36999999999998</v>
      </c>
      <c r="FG66">
        <v>0</v>
      </c>
      <c r="FH66">
        <v>76.60000014305115</v>
      </c>
      <c r="FI66">
        <v>0</v>
      </c>
      <c r="FJ66">
        <v>220.5389230769231</v>
      </c>
      <c r="FK66">
        <v>-1.788854698679902</v>
      </c>
      <c r="FL66">
        <v>-11.438974356389</v>
      </c>
      <c r="FM66">
        <v>3409.352692307692</v>
      </c>
      <c r="FN66">
        <v>15</v>
      </c>
      <c r="FO66">
        <v>0</v>
      </c>
      <c r="FP66" t="s">
        <v>440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-0.1528781658536585</v>
      </c>
      <c r="GC66">
        <v>-0.06681857770034864</v>
      </c>
      <c r="GD66">
        <v>0.04027865542331995</v>
      </c>
      <c r="GE66">
        <v>1</v>
      </c>
      <c r="GF66">
        <v>220.6220294117647</v>
      </c>
      <c r="GG66">
        <v>-1.51387318091499</v>
      </c>
      <c r="GH66">
        <v>0.2545222150588778</v>
      </c>
      <c r="GI66">
        <v>0</v>
      </c>
      <c r="GJ66">
        <v>0.3560349756097561</v>
      </c>
      <c r="GK66">
        <v>0.003152655052264951</v>
      </c>
      <c r="GL66">
        <v>0.002589808237441946</v>
      </c>
      <c r="GM66">
        <v>1</v>
      </c>
      <c r="GN66">
        <v>2</v>
      </c>
      <c r="GO66">
        <v>3</v>
      </c>
      <c r="GP66" t="s">
        <v>463</v>
      </c>
      <c r="GQ66">
        <v>3.10471</v>
      </c>
      <c r="GR66">
        <v>2.75808</v>
      </c>
      <c r="GS66">
        <v>0.0882237</v>
      </c>
      <c r="GT66">
        <v>0.088521</v>
      </c>
      <c r="GU66">
        <v>0.128056</v>
      </c>
      <c r="GV66">
        <v>0.128376</v>
      </c>
      <c r="GW66">
        <v>23708.7</v>
      </c>
      <c r="GX66">
        <v>22016.4</v>
      </c>
      <c r="GY66">
        <v>26563</v>
      </c>
      <c r="GZ66">
        <v>24379.2</v>
      </c>
      <c r="HA66">
        <v>37107.7</v>
      </c>
      <c r="HB66">
        <v>31422.7</v>
      </c>
      <c r="HC66">
        <v>46461.1</v>
      </c>
      <c r="HD66">
        <v>38591.5</v>
      </c>
      <c r="HE66">
        <v>1.85987</v>
      </c>
      <c r="HF66">
        <v>1.88665</v>
      </c>
      <c r="HG66">
        <v>0.228625</v>
      </c>
      <c r="HH66">
        <v>0</v>
      </c>
      <c r="HI66">
        <v>32.3094</v>
      </c>
      <c r="HJ66">
        <v>999.9</v>
      </c>
      <c r="HK66">
        <v>57.6</v>
      </c>
      <c r="HL66">
        <v>32.4</v>
      </c>
      <c r="HM66">
        <v>30.9846</v>
      </c>
      <c r="HN66">
        <v>60.5745</v>
      </c>
      <c r="HO66">
        <v>23.2051</v>
      </c>
      <c r="HP66">
        <v>1</v>
      </c>
      <c r="HQ66">
        <v>0.123064</v>
      </c>
      <c r="HR66">
        <v>-2.35478</v>
      </c>
      <c r="HS66">
        <v>20.2638</v>
      </c>
      <c r="HT66">
        <v>5.22148</v>
      </c>
      <c r="HU66">
        <v>11.98</v>
      </c>
      <c r="HV66">
        <v>4.96535</v>
      </c>
      <c r="HW66">
        <v>3.27508</v>
      </c>
      <c r="HX66">
        <v>9999</v>
      </c>
      <c r="HY66">
        <v>9999</v>
      </c>
      <c r="HZ66">
        <v>9999</v>
      </c>
      <c r="IA66">
        <v>542</v>
      </c>
      <c r="IB66">
        <v>1.86398</v>
      </c>
      <c r="IC66">
        <v>1.86009</v>
      </c>
      <c r="ID66">
        <v>1.85837</v>
      </c>
      <c r="IE66">
        <v>1.85974</v>
      </c>
      <c r="IF66">
        <v>1.85986</v>
      </c>
      <c r="IG66">
        <v>1.85837</v>
      </c>
      <c r="IH66">
        <v>1.85743</v>
      </c>
      <c r="II66">
        <v>1.85238</v>
      </c>
      <c r="IJ66">
        <v>0</v>
      </c>
      <c r="IK66">
        <v>0</v>
      </c>
      <c r="IL66">
        <v>0</v>
      </c>
      <c r="IM66">
        <v>0</v>
      </c>
      <c r="IN66" t="s">
        <v>442</v>
      </c>
      <c r="IO66" t="s">
        <v>443</v>
      </c>
      <c r="IP66" t="s">
        <v>444</v>
      </c>
      <c r="IQ66" t="s">
        <v>444</v>
      </c>
      <c r="IR66" t="s">
        <v>444</v>
      </c>
      <c r="IS66" t="s">
        <v>444</v>
      </c>
      <c r="IT66">
        <v>0</v>
      </c>
      <c r="IU66">
        <v>100</v>
      </c>
      <c r="IV66">
        <v>100</v>
      </c>
      <c r="IW66">
        <v>1.272</v>
      </c>
      <c r="IX66">
        <v>0.3461</v>
      </c>
      <c r="IY66">
        <v>0.3971615310492796</v>
      </c>
      <c r="IZ66">
        <v>0.002194383670526158</v>
      </c>
      <c r="JA66">
        <v>-2.614430836048478E-07</v>
      </c>
      <c r="JB66">
        <v>2.831566818974657E-11</v>
      </c>
      <c r="JC66">
        <v>-0.02387284111826243</v>
      </c>
      <c r="JD66">
        <v>-0.004919592197158782</v>
      </c>
      <c r="JE66">
        <v>0.0008186423644796414</v>
      </c>
      <c r="JF66">
        <v>-8.268116151049551E-06</v>
      </c>
      <c r="JG66">
        <v>6</v>
      </c>
      <c r="JH66">
        <v>2002</v>
      </c>
      <c r="JI66">
        <v>0</v>
      </c>
      <c r="JJ66">
        <v>28</v>
      </c>
      <c r="JK66">
        <v>28375224.2</v>
      </c>
      <c r="JL66">
        <v>28375224.2</v>
      </c>
      <c r="JM66">
        <v>1.14258</v>
      </c>
      <c r="JN66">
        <v>2.65015</v>
      </c>
      <c r="JO66">
        <v>1.49658</v>
      </c>
      <c r="JP66">
        <v>2.33643</v>
      </c>
      <c r="JQ66">
        <v>1.54907</v>
      </c>
      <c r="JR66">
        <v>2.39258</v>
      </c>
      <c r="JS66">
        <v>36.5996</v>
      </c>
      <c r="JT66">
        <v>24.0875</v>
      </c>
      <c r="JU66">
        <v>18</v>
      </c>
      <c r="JV66">
        <v>473.227</v>
      </c>
      <c r="JW66">
        <v>503.617</v>
      </c>
      <c r="JX66">
        <v>35.5667</v>
      </c>
      <c r="JY66">
        <v>28.8024</v>
      </c>
      <c r="JZ66">
        <v>30.0012</v>
      </c>
      <c r="KA66">
        <v>28.6125</v>
      </c>
      <c r="KB66">
        <v>28.4976</v>
      </c>
      <c r="KC66">
        <v>22.9569</v>
      </c>
      <c r="KD66">
        <v>0</v>
      </c>
      <c r="KE66">
        <v>100</v>
      </c>
      <c r="KF66">
        <v>35.5562</v>
      </c>
      <c r="KG66">
        <v>420</v>
      </c>
      <c r="KH66">
        <v>36.7931</v>
      </c>
      <c r="KI66">
        <v>101.523</v>
      </c>
      <c r="KJ66">
        <v>93.0487</v>
      </c>
    </row>
    <row r="67" spans="1:296">
      <c r="A67">
        <v>49</v>
      </c>
      <c r="B67">
        <v>1702513944</v>
      </c>
      <c r="C67">
        <v>14508</v>
      </c>
      <c r="D67" t="s">
        <v>590</v>
      </c>
      <c r="E67" t="s">
        <v>591</v>
      </c>
      <c r="F67">
        <v>5</v>
      </c>
      <c r="G67" t="s">
        <v>558</v>
      </c>
      <c r="H67">
        <v>1702513936</v>
      </c>
      <c r="I67">
        <f>(J67)/1000</f>
        <v>0</v>
      </c>
      <c r="J67">
        <f>IF(DO67, AM67, AG67)</f>
        <v>0</v>
      </c>
      <c r="K67">
        <f>IF(DO67, AH67, AF67)</f>
        <v>0</v>
      </c>
      <c r="L67">
        <f>DQ67 - IF(AT67&gt;1, K67*DK67*100.0/(AV67*EE67), 0)</f>
        <v>0</v>
      </c>
      <c r="M67">
        <f>((S67-I67/2)*L67-K67)/(S67+I67/2)</f>
        <v>0</v>
      </c>
      <c r="N67">
        <f>M67*(DX67+DY67)/1000.0</f>
        <v>0</v>
      </c>
      <c r="O67">
        <f>(DQ67 - IF(AT67&gt;1, K67*DK67*100.0/(AV67*EE67), 0))*(DX67+DY67)/1000.0</f>
        <v>0</v>
      </c>
      <c r="P67">
        <f>2.0/((1/R67-1/Q67)+SIGN(R67)*SQRT((1/R67-1/Q67)*(1/R67-1/Q67) + 4*DL67/((DL67+1)*(DL67+1))*(2*1/R67*1/Q67-1/Q67*1/Q67)))</f>
        <v>0</v>
      </c>
      <c r="Q67">
        <f>IF(LEFT(DM67,1)&lt;&gt;"0",IF(LEFT(DM67,1)="1",3.0,DN67),$D$5+$E$5*(EE67*DX67/($K$5*1000))+$F$5*(EE67*DX67/($K$5*1000))*MAX(MIN(DK67,$J$5),$I$5)*MAX(MIN(DK67,$J$5),$I$5)+$G$5*MAX(MIN(DK67,$J$5),$I$5)*(EE67*DX67/($K$5*1000))+$H$5*(EE67*DX67/($K$5*1000))*(EE67*DX67/($K$5*1000)))</f>
        <v>0</v>
      </c>
      <c r="R67">
        <f>I67*(1000-(1000*0.61365*exp(17.502*V67/(240.97+V67))/(DX67+DY67)+DS67)/2)/(1000*0.61365*exp(17.502*V67/(240.97+V67))/(DX67+DY67)-DS67)</f>
        <v>0</v>
      </c>
      <c r="S67">
        <f>1/((DL67+1)/(P67/1.6)+1/(Q67/1.37)) + DL67/((DL67+1)/(P67/1.6) + DL67/(Q67/1.37))</f>
        <v>0</v>
      </c>
      <c r="T67">
        <f>(DG67*DJ67)</f>
        <v>0</v>
      </c>
      <c r="U67">
        <f>(DZ67+(T67+2*0.95*5.67E-8*(((DZ67+$B$9)+273)^4-(DZ67+273)^4)-44100*I67)/(1.84*29.3*Q67+8*0.95*5.67E-8*(DZ67+273)^3))</f>
        <v>0</v>
      </c>
      <c r="V67">
        <f>($C$9*EA67+$D$9*EB67+$E$9*U67)</f>
        <v>0</v>
      </c>
      <c r="W67">
        <f>0.61365*exp(17.502*V67/(240.97+V67))</f>
        <v>0</v>
      </c>
      <c r="X67">
        <f>(Y67/Z67*100)</f>
        <v>0</v>
      </c>
      <c r="Y67">
        <f>DS67*(DX67+DY67)/1000</f>
        <v>0</v>
      </c>
      <c r="Z67">
        <f>0.61365*exp(17.502*DZ67/(240.97+DZ67))</f>
        <v>0</v>
      </c>
      <c r="AA67">
        <f>(W67-DS67*(DX67+DY67)/1000)</f>
        <v>0</v>
      </c>
      <c r="AB67">
        <f>(-I67*44100)</f>
        <v>0</v>
      </c>
      <c r="AC67">
        <f>2*29.3*Q67*0.92*(DZ67-V67)</f>
        <v>0</v>
      </c>
      <c r="AD67">
        <f>2*0.95*5.67E-8*(((DZ67+$B$9)+273)^4-(V67+273)^4)</f>
        <v>0</v>
      </c>
      <c r="AE67">
        <f>T67+AD67+AB67+AC67</f>
        <v>0</v>
      </c>
      <c r="AF67">
        <f>DW67*AT67*(DR67-DQ67*(1000-AT67*DT67)/(1000-AT67*DS67))/(100*DK67)</f>
        <v>0</v>
      </c>
      <c r="AG67">
        <f>1000*DW67*AT67*(DS67-DT67)/(100*DK67*(1000-AT67*DS67))</f>
        <v>0</v>
      </c>
      <c r="AH67">
        <f>(AI67 - AJ67 - DX67*1E3/(8.314*(DZ67+273.15)) * AL67/DW67 * AK67) * DW67/(100*DK67) * (1000 - DT67)/1000</f>
        <v>0</v>
      </c>
      <c r="AI67">
        <v>433.0278221368214</v>
      </c>
      <c r="AJ67">
        <v>433.1764545454544</v>
      </c>
      <c r="AK67">
        <v>-0.0004249399854264213</v>
      </c>
      <c r="AL67">
        <v>66.16369902441471</v>
      </c>
      <c r="AM67">
        <f>(AO67 - AN67 + DX67*1E3/(8.314*(DZ67+273.15)) * AQ67/DW67 * AP67) * DW67/(100*DK67) * 1000/(1000 - AO67)</f>
        <v>0</v>
      </c>
      <c r="AN67">
        <v>30.18421855692955</v>
      </c>
      <c r="AO67">
        <v>30.85293999999999</v>
      </c>
      <c r="AP67">
        <v>7.027044710275046E-06</v>
      </c>
      <c r="AQ67">
        <v>108.2021162719711</v>
      </c>
      <c r="AR67">
        <v>3</v>
      </c>
      <c r="AS67">
        <v>1</v>
      </c>
      <c r="AT67">
        <f>IF(AR67*$H$15&gt;=AV67,1.0,(AV67/(AV67-AR67*$H$15)))</f>
        <v>0</v>
      </c>
      <c r="AU67">
        <f>(AT67-1)*100</f>
        <v>0</v>
      </c>
      <c r="AV67">
        <f>MAX(0,($B$15+$C$15*EE67)/(1+$D$15*EE67)*DX67/(DZ67+273)*$E$15)</f>
        <v>0</v>
      </c>
      <c r="AW67" t="s">
        <v>437</v>
      </c>
      <c r="AX67">
        <v>0</v>
      </c>
      <c r="AY67">
        <v>0.7</v>
      </c>
      <c r="AZ67">
        <v>0.7</v>
      </c>
      <c r="BA67">
        <f>1-AY67/AZ67</f>
        <v>0</v>
      </c>
      <c r="BB67">
        <v>-1</v>
      </c>
      <c r="BC67" t="s">
        <v>592</v>
      </c>
      <c r="BD67">
        <v>8167.14</v>
      </c>
      <c r="BE67">
        <v>209.3603076923077</v>
      </c>
      <c r="BF67">
        <v>214.95</v>
      </c>
      <c r="BG67">
        <f>1-BE67/BF67</f>
        <v>0</v>
      </c>
      <c r="BH67">
        <v>0.5</v>
      </c>
      <c r="BI67">
        <f>DH67</f>
        <v>0</v>
      </c>
      <c r="BJ67">
        <f>K67</f>
        <v>0</v>
      </c>
      <c r="BK67">
        <f>BG67*BH67*BI67</f>
        <v>0</v>
      </c>
      <c r="BL67">
        <f>(BJ67-BB67)/BI67</f>
        <v>0</v>
      </c>
      <c r="BM67">
        <f>(AZ67-BF67)/BF67</f>
        <v>0</v>
      </c>
      <c r="BN67">
        <f>AY67/(BA67+AY67/BF67)</f>
        <v>0</v>
      </c>
      <c r="BO67" t="s">
        <v>437</v>
      </c>
      <c r="BP67">
        <v>0</v>
      </c>
      <c r="BQ67">
        <f>IF(BP67&lt;&gt;0, BP67, BN67)</f>
        <v>0</v>
      </c>
      <c r="BR67">
        <f>1-BQ67/BF67</f>
        <v>0</v>
      </c>
      <c r="BS67">
        <f>(BF67-BE67)/(BF67-BQ67)</f>
        <v>0</v>
      </c>
      <c r="BT67">
        <f>(AZ67-BF67)/(AZ67-BQ67)</f>
        <v>0</v>
      </c>
      <c r="BU67">
        <f>(BF67-BE67)/(BF67-AY67)</f>
        <v>0</v>
      </c>
      <c r="BV67">
        <f>(AZ67-BF67)/(AZ67-AY67)</f>
        <v>0</v>
      </c>
      <c r="BW67">
        <f>(BS67*BQ67/BE67)</f>
        <v>0</v>
      </c>
      <c r="BX67">
        <f>(1-BW67)</f>
        <v>0</v>
      </c>
      <c r="DG67">
        <f>$B$13*EF67+$C$13*EG67+$F$13*ER67*(1-EU67)</f>
        <v>0</v>
      </c>
      <c r="DH67">
        <f>DG67*DI67</f>
        <v>0</v>
      </c>
      <c r="DI67">
        <f>($B$13*$D$11+$C$13*$D$11+$F$13*((FE67+EW67)/MAX(FE67+EW67+FF67, 0.1)*$I$11+FF67/MAX(FE67+EW67+FF67, 0.1)*$J$11))/($B$13+$C$13+$F$13)</f>
        <v>0</v>
      </c>
      <c r="DJ67">
        <f>($B$13*$K$11+$C$13*$K$11+$F$13*((FE67+EW67)/MAX(FE67+EW67+FF67, 0.1)*$P$11+FF67/MAX(FE67+EW67+FF67, 0.1)*$Q$11))/($B$13+$C$13+$F$13)</f>
        <v>0</v>
      </c>
      <c r="DK67">
        <v>2</v>
      </c>
      <c r="DL67">
        <v>0.5</v>
      </c>
      <c r="DM67" t="s">
        <v>439</v>
      </c>
      <c r="DN67">
        <v>2</v>
      </c>
      <c r="DO67" t="b">
        <v>1</v>
      </c>
      <c r="DP67">
        <v>1702513936</v>
      </c>
      <c r="DQ67">
        <v>419.8303870967742</v>
      </c>
      <c r="DR67">
        <v>419.9737741935483</v>
      </c>
      <c r="DS67">
        <v>30.85096774193548</v>
      </c>
      <c r="DT67">
        <v>30.18438709677419</v>
      </c>
      <c r="DU67">
        <v>418.5584516129032</v>
      </c>
      <c r="DV67">
        <v>30.4979806451613</v>
      </c>
      <c r="DW67">
        <v>500.0219677419355</v>
      </c>
      <c r="DX67">
        <v>90.81440322580646</v>
      </c>
      <c r="DY67">
        <v>0.09992787096774196</v>
      </c>
      <c r="DZ67">
        <v>41.67970645161291</v>
      </c>
      <c r="EA67">
        <v>41.94746774193548</v>
      </c>
      <c r="EB67">
        <v>999.9000000000003</v>
      </c>
      <c r="EC67">
        <v>0</v>
      </c>
      <c r="ED67">
        <v>0</v>
      </c>
      <c r="EE67">
        <v>10010.34741935484</v>
      </c>
      <c r="EF67">
        <v>0</v>
      </c>
      <c r="EG67">
        <v>14.85976774193548</v>
      </c>
      <c r="EH67">
        <v>-0.1434759419354839</v>
      </c>
      <c r="EI67">
        <v>433.1947741935483</v>
      </c>
      <c r="EJ67">
        <v>433.045</v>
      </c>
      <c r="EK67">
        <v>0.6665811290322581</v>
      </c>
      <c r="EL67">
        <v>419.9737741935483</v>
      </c>
      <c r="EM67">
        <v>30.18438709677419</v>
      </c>
      <c r="EN67">
        <v>2.801712580645161</v>
      </c>
      <c r="EO67">
        <v>2.741177419354839</v>
      </c>
      <c r="EP67">
        <v>22.8941870967742</v>
      </c>
      <c r="EQ67">
        <v>22.53407419354838</v>
      </c>
      <c r="ER67">
        <v>1499.972258064517</v>
      </c>
      <c r="ES67">
        <v>0.9729964838709676</v>
      </c>
      <c r="ET67">
        <v>0.02700333548387097</v>
      </c>
      <c r="EU67">
        <v>0</v>
      </c>
      <c r="EV67">
        <v>209.3368064516129</v>
      </c>
      <c r="EW67">
        <v>4.999599999999997</v>
      </c>
      <c r="EX67">
        <v>3273.84806451613</v>
      </c>
      <c r="EY67">
        <v>14076.13548387097</v>
      </c>
      <c r="EZ67">
        <v>41.79416129032258</v>
      </c>
      <c r="FA67">
        <v>42.74187096774194</v>
      </c>
      <c r="FB67">
        <v>42.04806451612902</v>
      </c>
      <c r="FC67">
        <v>42.43735483870967</v>
      </c>
      <c r="FD67">
        <v>44.25574193548385</v>
      </c>
      <c r="FE67">
        <v>1454.60193548387</v>
      </c>
      <c r="FF67">
        <v>40.37032258064518</v>
      </c>
      <c r="FG67">
        <v>0</v>
      </c>
      <c r="FH67">
        <v>490.4000000953674</v>
      </c>
      <c r="FI67">
        <v>0</v>
      </c>
      <c r="FJ67">
        <v>209.3603076923077</v>
      </c>
      <c r="FK67">
        <v>-0.1295042759312402</v>
      </c>
      <c r="FL67">
        <v>-11.47726496642024</v>
      </c>
      <c r="FM67">
        <v>3273.775000000001</v>
      </c>
      <c r="FN67">
        <v>15</v>
      </c>
      <c r="FO67">
        <v>0</v>
      </c>
      <c r="FP67" t="s">
        <v>440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-0.1476842243902439</v>
      </c>
      <c r="GC67">
        <v>0.1303822034843201</v>
      </c>
      <c r="GD67">
        <v>0.02703272251097737</v>
      </c>
      <c r="GE67">
        <v>1</v>
      </c>
      <c r="GF67">
        <v>209.3844705882353</v>
      </c>
      <c r="GG67">
        <v>-0.2865393433950758</v>
      </c>
      <c r="GH67">
        <v>0.2326320289634535</v>
      </c>
      <c r="GI67">
        <v>1</v>
      </c>
      <c r="GJ67">
        <v>0.6658911707317073</v>
      </c>
      <c r="GK67">
        <v>0.007782689895471222</v>
      </c>
      <c r="GL67">
        <v>0.001513809681346537</v>
      </c>
      <c r="GM67">
        <v>1</v>
      </c>
      <c r="GN67">
        <v>3</v>
      </c>
      <c r="GO67">
        <v>3</v>
      </c>
      <c r="GP67" t="s">
        <v>441</v>
      </c>
      <c r="GQ67">
        <v>3.10465</v>
      </c>
      <c r="GR67">
        <v>2.75805</v>
      </c>
      <c r="GS67">
        <v>0.0879186</v>
      </c>
      <c r="GT67">
        <v>0.08821710000000001</v>
      </c>
      <c r="GU67">
        <v>0.128568</v>
      </c>
      <c r="GV67">
        <v>0.128023</v>
      </c>
      <c r="GW67">
        <v>23658.5</v>
      </c>
      <c r="GX67">
        <v>21985</v>
      </c>
      <c r="GY67">
        <v>26503</v>
      </c>
      <c r="GZ67">
        <v>24342.3</v>
      </c>
      <c r="HA67">
        <v>37011.4</v>
      </c>
      <c r="HB67">
        <v>31401.6</v>
      </c>
      <c r="HC67">
        <v>46358</v>
      </c>
      <c r="HD67">
        <v>38544.9</v>
      </c>
      <c r="HE67">
        <v>1.84737</v>
      </c>
      <c r="HF67">
        <v>1.86335</v>
      </c>
      <c r="HG67">
        <v>0.312116</v>
      </c>
      <c r="HH67">
        <v>0</v>
      </c>
      <c r="HI67">
        <v>36.8942</v>
      </c>
      <c r="HJ67">
        <v>999.9</v>
      </c>
      <c r="HK67">
        <v>58.4</v>
      </c>
      <c r="HL67">
        <v>32.3</v>
      </c>
      <c r="HM67">
        <v>31.2298</v>
      </c>
      <c r="HN67">
        <v>60.0445</v>
      </c>
      <c r="HO67">
        <v>22.6122</v>
      </c>
      <c r="HP67">
        <v>1</v>
      </c>
      <c r="HQ67">
        <v>0.242185</v>
      </c>
      <c r="HR67">
        <v>-4.17676</v>
      </c>
      <c r="HS67">
        <v>20.2308</v>
      </c>
      <c r="HT67">
        <v>5.21774</v>
      </c>
      <c r="HU67">
        <v>11.98</v>
      </c>
      <c r="HV67">
        <v>4.96435</v>
      </c>
      <c r="HW67">
        <v>3.27495</v>
      </c>
      <c r="HX67">
        <v>9999</v>
      </c>
      <c r="HY67">
        <v>9999</v>
      </c>
      <c r="HZ67">
        <v>9999</v>
      </c>
      <c r="IA67">
        <v>542.1</v>
      </c>
      <c r="IB67">
        <v>1.86401</v>
      </c>
      <c r="IC67">
        <v>1.86009</v>
      </c>
      <c r="ID67">
        <v>1.85837</v>
      </c>
      <c r="IE67">
        <v>1.85975</v>
      </c>
      <c r="IF67">
        <v>1.85989</v>
      </c>
      <c r="IG67">
        <v>1.85837</v>
      </c>
      <c r="IH67">
        <v>1.85744</v>
      </c>
      <c r="II67">
        <v>1.85238</v>
      </c>
      <c r="IJ67">
        <v>0</v>
      </c>
      <c r="IK67">
        <v>0</v>
      </c>
      <c r="IL67">
        <v>0</v>
      </c>
      <c r="IM67">
        <v>0</v>
      </c>
      <c r="IN67" t="s">
        <v>442</v>
      </c>
      <c r="IO67" t="s">
        <v>443</v>
      </c>
      <c r="IP67" t="s">
        <v>444</v>
      </c>
      <c r="IQ67" t="s">
        <v>444</v>
      </c>
      <c r="IR67" t="s">
        <v>444</v>
      </c>
      <c r="IS67" t="s">
        <v>444</v>
      </c>
      <c r="IT67">
        <v>0</v>
      </c>
      <c r="IU67">
        <v>100</v>
      </c>
      <c r="IV67">
        <v>100</v>
      </c>
      <c r="IW67">
        <v>1.271</v>
      </c>
      <c r="IX67">
        <v>0.353</v>
      </c>
      <c r="IY67">
        <v>0.3971615310492796</v>
      </c>
      <c r="IZ67">
        <v>0.002194383670526158</v>
      </c>
      <c r="JA67">
        <v>-2.614430836048478E-07</v>
      </c>
      <c r="JB67">
        <v>2.831566818974657E-11</v>
      </c>
      <c r="JC67">
        <v>-0.02387284111826243</v>
      </c>
      <c r="JD67">
        <v>-0.004919592197158782</v>
      </c>
      <c r="JE67">
        <v>0.0008186423644796414</v>
      </c>
      <c r="JF67">
        <v>-8.268116151049551E-06</v>
      </c>
      <c r="JG67">
        <v>6</v>
      </c>
      <c r="JH67">
        <v>2002</v>
      </c>
      <c r="JI67">
        <v>0</v>
      </c>
      <c r="JJ67">
        <v>28</v>
      </c>
      <c r="JK67">
        <v>28375232.4</v>
      </c>
      <c r="JL67">
        <v>28375232.4</v>
      </c>
      <c r="JM67">
        <v>1.14258</v>
      </c>
      <c r="JN67">
        <v>2.64404</v>
      </c>
      <c r="JO67">
        <v>1.49658</v>
      </c>
      <c r="JP67">
        <v>2.33887</v>
      </c>
      <c r="JQ67">
        <v>1.54907</v>
      </c>
      <c r="JR67">
        <v>2.37183</v>
      </c>
      <c r="JS67">
        <v>37.0509</v>
      </c>
      <c r="JT67">
        <v>24.0612</v>
      </c>
      <c r="JU67">
        <v>18</v>
      </c>
      <c r="JV67">
        <v>476.516</v>
      </c>
      <c r="JW67">
        <v>499.953</v>
      </c>
      <c r="JX67">
        <v>43.4912</v>
      </c>
      <c r="JY67">
        <v>30.3214</v>
      </c>
      <c r="JZ67">
        <v>30.001</v>
      </c>
      <c r="KA67">
        <v>30.0422</v>
      </c>
      <c r="KB67">
        <v>29.9054</v>
      </c>
      <c r="KC67">
        <v>22.9639</v>
      </c>
      <c r="KD67">
        <v>0</v>
      </c>
      <c r="KE67">
        <v>100</v>
      </c>
      <c r="KF67">
        <v>43.5026</v>
      </c>
      <c r="KG67">
        <v>420</v>
      </c>
      <c r="KH67">
        <v>36.7931</v>
      </c>
      <c r="KI67">
        <v>101.296</v>
      </c>
      <c r="KJ67">
        <v>92.92529999999999</v>
      </c>
    </row>
    <row r="68" spans="1:296">
      <c r="A68">
        <v>50</v>
      </c>
      <c r="B68">
        <v>1702514018</v>
      </c>
      <c r="C68">
        <v>14582</v>
      </c>
      <c r="D68" t="s">
        <v>593</v>
      </c>
      <c r="E68" t="s">
        <v>594</v>
      </c>
      <c r="F68">
        <v>5</v>
      </c>
      <c r="G68" t="s">
        <v>558</v>
      </c>
      <c r="H68">
        <v>1702514010</v>
      </c>
      <c r="I68">
        <f>(J68)/1000</f>
        <v>0</v>
      </c>
      <c r="J68">
        <f>IF(DO68, AM68, AG68)</f>
        <v>0</v>
      </c>
      <c r="K68">
        <f>IF(DO68, AH68, AF68)</f>
        <v>0</v>
      </c>
      <c r="L68">
        <f>DQ68 - IF(AT68&gt;1, K68*DK68*100.0/(AV68*EE68), 0)</f>
        <v>0</v>
      </c>
      <c r="M68">
        <f>((S68-I68/2)*L68-K68)/(S68+I68/2)</f>
        <v>0</v>
      </c>
      <c r="N68">
        <f>M68*(DX68+DY68)/1000.0</f>
        <v>0</v>
      </c>
      <c r="O68">
        <f>(DQ68 - IF(AT68&gt;1, K68*DK68*100.0/(AV68*EE68), 0))*(DX68+DY68)/1000.0</f>
        <v>0</v>
      </c>
      <c r="P68">
        <f>2.0/((1/R68-1/Q68)+SIGN(R68)*SQRT((1/R68-1/Q68)*(1/R68-1/Q68) + 4*DL68/((DL68+1)*(DL68+1))*(2*1/R68*1/Q68-1/Q68*1/Q68)))</f>
        <v>0</v>
      </c>
      <c r="Q68">
        <f>IF(LEFT(DM68,1)&lt;&gt;"0",IF(LEFT(DM68,1)="1",3.0,DN68),$D$5+$E$5*(EE68*DX68/($K$5*1000))+$F$5*(EE68*DX68/($K$5*1000))*MAX(MIN(DK68,$J$5),$I$5)*MAX(MIN(DK68,$J$5),$I$5)+$G$5*MAX(MIN(DK68,$J$5),$I$5)*(EE68*DX68/($K$5*1000))+$H$5*(EE68*DX68/($K$5*1000))*(EE68*DX68/($K$5*1000)))</f>
        <v>0</v>
      </c>
      <c r="R68">
        <f>I68*(1000-(1000*0.61365*exp(17.502*V68/(240.97+V68))/(DX68+DY68)+DS68)/2)/(1000*0.61365*exp(17.502*V68/(240.97+V68))/(DX68+DY68)-DS68)</f>
        <v>0</v>
      </c>
      <c r="S68">
        <f>1/((DL68+1)/(P68/1.6)+1/(Q68/1.37)) + DL68/((DL68+1)/(P68/1.6) + DL68/(Q68/1.37))</f>
        <v>0</v>
      </c>
      <c r="T68">
        <f>(DG68*DJ68)</f>
        <v>0</v>
      </c>
      <c r="U68">
        <f>(DZ68+(T68+2*0.95*5.67E-8*(((DZ68+$B$9)+273)^4-(DZ68+273)^4)-44100*I68)/(1.84*29.3*Q68+8*0.95*5.67E-8*(DZ68+273)^3))</f>
        <v>0</v>
      </c>
      <c r="V68">
        <f>($C$9*EA68+$D$9*EB68+$E$9*U68)</f>
        <v>0</v>
      </c>
      <c r="W68">
        <f>0.61365*exp(17.502*V68/(240.97+V68))</f>
        <v>0</v>
      </c>
      <c r="X68">
        <f>(Y68/Z68*100)</f>
        <v>0</v>
      </c>
      <c r="Y68">
        <f>DS68*(DX68+DY68)/1000</f>
        <v>0</v>
      </c>
      <c r="Z68">
        <f>0.61365*exp(17.502*DZ68/(240.97+DZ68))</f>
        <v>0</v>
      </c>
      <c r="AA68">
        <f>(W68-DS68*(DX68+DY68)/1000)</f>
        <v>0</v>
      </c>
      <c r="AB68">
        <f>(-I68*44100)</f>
        <v>0</v>
      </c>
      <c r="AC68">
        <f>2*29.3*Q68*0.92*(DZ68-V68)</f>
        <v>0</v>
      </c>
      <c r="AD68">
        <f>2*0.95*5.67E-8*(((DZ68+$B$9)+273)^4-(V68+273)^4)</f>
        <v>0</v>
      </c>
      <c r="AE68">
        <f>T68+AD68+AB68+AC68</f>
        <v>0</v>
      </c>
      <c r="AF68">
        <f>DW68*AT68*(DR68-DQ68*(1000-AT68*DT68)/(1000-AT68*DS68))/(100*DK68)</f>
        <v>0</v>
      </c>
      <c r="AG68">
        <f>1000*DW68*AT68*(DS68-DT68)/(100*DK68*(1000-AT68*DS68))</f>
        <v>0</v>
      </c>
      <c r="AH68">
        <f>(AI68 - AJ68 - DX68*1E3/(8.314*(DZ68+273.15)) * AL68/DW68 * AK68) * DW68/(100*DK68) * (1000 - DT68)/1000</f>
        <v>0</v>
      </c>
      <c r="AI68">
        <v>433.1325511599941</v>
      </c>
      <c r="AJ68">
        <v>433.3163939393939</v>
      </c>
      <c r="AK68">
        <v>0.0291401706796021</v>
      </c>
      <c r="AL68">
        <v>66.16369902441471</v>
      </c>
      <c r="AM68">
        <f>(AO68 - AN68 + DX68*1E3/(8.314*(DZ68+273.15)) * AQ68/DW68 * AP68) * DW68/(100*DK68) * 1000/(1000 - AO68)</f>
        <v>0</v>
      </c>
      <c r="AN68">
        <v>30.19922623621605</v>
      </c>
      <c r="AO68">
        <v>30.86591696969696</v>
      </c>
      <c r="AP68">
        <v>-6.434579435483128E-06</v>
      </c>
      <c r="AQ68">
        <v>108.2021162719711</v>
      </c>
      <c r="AR68">
        <v>2</v>
      </c>
      <c r="AS68">
        <v>0</v>
      </c>
      <c r="AT68">
        <f>IF(AR68*$H$15&gt;=AV68,1.0,(AV68/(AV68-AR68*$H$15)))</f>
        <v>0</v>
      </c>
      <c r="AU68">
        <f>(AT68-1)*100</f>
        <v>0</v>
      </c>
      <c r="AV68">
        <f>MAX(0,($B$15+$C$15*EE68)/(1+$D$15*EE68)*DX68/(DZ68+273)*$E$15)</f>
        <v>0</v>
      </c>
      <c r="AW68" t="s">
        <v>437</v>
      </c>
      <c r="AX68">
        <v>0</v>
      </c>
      <c r="AY68">
        <v>0.7</v>
      </c>
      <c r="AZ68">
        <v>0.7</v>
      </c>
      <c r="BA68">
        <f>1-AY68/AZ68</f>
        <v>0</v>
      </c>
      <c r="BB68">
        <v>-1</v>
      </c>
      <c r="BC68" t="s">
        <v>595</v>
      </c>
      <c r="BD68">
        <v>8164.19</v>
      </c>
      <c r="BE68">
        <v>208.37052</v>
      </c>
      <c r="BF68">
        <v>213.63</v>
      </c>
      <c r="BG68">
        <f>1-BE68/BF68</f>
        <v>0</v>
      </c>
      <c r="BH68">
        <v>0.5</v>
      </c>
      <c r="BI68">
        <f>DH68</f>
        <v>0</v>
      </c>
      <c r="BJ68">
        <f>K68</f>
        <v>0</v>
      </c>
      <c r="BK68">
        <f>BG68*BH68*BI68</f>
        <v>0</v>
      </c>
      <c r="BL68">
        <f>(BJ68-BB68)/BI68</f>
        <v>0</v>
      </c>
      <c r="BM68">
        <f>(AZ68-BF68)/BF68</f>
        <v>0</v>
      </c>
      <c r="BN68">
        <f>AY68/(BA68+AY68/BF68)</f>
        <v>0</v>
      </c>
      <c r="BO68" t="s">
        <v>437</v>
      </c>
      <c r="BP68">
        <v>0</v>
      </c>
      <c r="BQ68">
        <f>IF(BP68&lt;&gt;0, BP68, BN68)</f>
        <v>0</v>
      </c>
      <c r="BR68">
        <f>1-BQ68/BF68</f>
        <v>0</v>
      </c>
      <c r="BS68">
        <f>(BF68-BE68)/(BF68-BQ68)</f>
        <v>0</v>
      </c>
      <c r="BT68">
        <f>(AZ68-BF68)/(AZ68-BQ68)</f>
        <v>0</v>
      </c>
      <c r="BU68">
        <f>(BF68-BE68)/(BF68-AY68)</f>
        <v>0</v>
      </c>
      <c r="BV68">
        <f>(AZ68-BF68)/(AZ68-AY68)</f>
        <v>0</v>
      </c>
      <c r="BW68">
        <f>(BS68*BQ68/BE68)</f>
        <v>0</v>
      </c>
      <c r="BX68">
        <f>(1-BW68)</f>
        <v>0</v>
      </c>
      <c r="DG68">
        <f>$B$13*EF68+$C$13*EG68+$F$13*ER68*(1-EU68)</f>
        <v>0</v>
      </c>
      <c r="DH68">
        <f>DG68*DI68</f>
        <v>0</v>
      </c>
      <c r="DI68">
        <f>($B$13*$D$11+$C$13*$D$11+$F$13*((FE68+EW68)/MAX(FE68+EW68+FF68, 0.1)*$I$11+FF68/MAX(FE68+EW68+FF68, 0.1)*$J$11))/($B$13+$C$13+$F$13)</f>
        <v>0</v>
      </c>
      <c r="DJ68">
        <f>($B$13*$K$11+$C$13*$K$11+$F$13*((FE68+EW68)/MAX(FE68+EW68+FF68, 0.1)*$P$11+FF68/MAX(FE68+EW68+FF68, 0.1)*$Q$11))/($B$13+$C$13+$F$13)</f>
        <v>0</v>
      </c>
      <c r="DK68">
        <v>2</v>
      </c>
      <c r="DL68">
        <v>0.5</v>
      </c>
      <c r="DM68" t="s">
        <v>439</v>
      </c>
      <c r="DN68">
        <v>2</v>
      </c>
      <c r="DO68" t="b">
        <v>1</v>
      </c>
      <c r="DP68">
        <v>1702514010</v>
      </c>
      <c r="DQ68">
        <v>419.8954516129032</v>
      </c>
      <c r="DR68">
        <v>420.0265483870967</v>
      </c>
      <c r="DS68">
        <v>30.86465806451612</v>
      </c>
      <c r="DT68">
        <v>30.19982903225807</v>
      </c>
      <c r="DU68">
        <v>418.6233548387097</v>
      </c>
      <c r="DV68">
        <v>30.51137741935484</v>
      </c>
      <c r="DW68">
        <v>500.0349677419356</v>
      </c>
      <c r="DX68">
        <v>90.81900000000002</v>
      </c>
      <c r="DY68">
        <v>0.1000434903225807</v>
      </c>
      <c r="DZ68">
        <v>41.71029032258065</v>
      </c>
      <c r="EA68">
        <v>42.02098064516129</v>
      </c>
      <c r="EB68">
        <v>999.9000000000003</v>
      </c>
      <c r="EC68">
        <v>0</v>
      </c>
      <c r="ED68">
        <v>0</v>
      </c>
      <c r="EE68">
        <v>9996.594838709678</v>
      </c>
      <c r="EF68">
        <v>0</v>
      </c>
      <c r="EG68">
        <v>14.8488935483871</v>
      </c>
      <c r="EH68">
        <v>-0.1311025229032258</v>
      </c>
      <c r="EI68">
        <v>433.2680645161291</v>
      </c>
      <c r="EJ68">
        <v>433.1060967741936</v>
      </c>
      <c r="EK68">
        <v>0.6648271612903225</v>
      </c>
      <c r="EL68">
        <v>420.0265483870967</v>
      </c>
      <c r="EM68">
        <v>30.19982903225807</v>
      </c>
      <c r="EN68">
        <v>2.803096774193549</v>
      </c>
      <c r="EO68">
        <v>2.742718064516128</v>
      </c>
      <c r="EP68">
        <v>22.90232903225807</v>
      </c>
      <c r="EQ68">
        <v>22.54331935483871</v>
      </c>
      <c r="ER68">
        <v>1499.987741935483</v>
      </c>
      <c r="ES68">
        <v>0.9729922258064515</v>
      </c>
      <c r="ET68">
        <v>0.02700755483870968</v>
      </c>
      <c r="EU68">
        <v>0</v>
      </c>
      <c r="EV68">
        <v>208.375</v>
      </c>
      <c r="EW68">
        <v>4.999599999999997</v>
      </c>
      <c r="EX68">
        <v>3264.848387096774</v>
      </c>
      <c r="EY68">
        <v>14076.24838709677</v>
      </c>
      <c r="EZ68">
        <v>42.12480645161289</v>
      </c>
      <c r="FA68">
        <v>42.96545161290322</v>
      </c>
      <c r="FB68">
        <v>42.33445161290321</v>
      </c>
      <c r="FC68">
        <v>42.72561290322579</v>
      </c>
      <c r="FD68">
        <v>44.53793548387094</v>
      </c>
      <c r="FE68">
        <v>1454.607741935484</v>
      </c>
      <c r="FF68">
        <v>40.38000000000002</v>
      </c>
      <c r="FG68">
        <v>0</v>
      </c>
      <c r="FH68">
        <v>73.59999990463257</v>
      </c>
      <c r="FI68">
        <v>0</v>
      </c>
      <c r="FJ68">
        <v>208.37052</v>
      </c>
      <c r="FK68">
        <v>-0.0265384700013726</v>
      </c>
      <c r="FL68">
        <v>-7.716923075567656</v>
      </c>
      <c r="FM68">
        <v>3264.7372</v>
      </c>
      <c r="FN68">
        <v>15</v>
      </c>
      <c r="FO68">
        <v>0</v>
      </c>
      <c r="FP68" t="s">
        <v>440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-0.13927610525</v>
      </c>
      <c r="GC68">
        <v>0.0995292782363983</v>
      </c>
      <c r="GD68">
        <v>0.1069240342014754</v>
      </c>
      <c r="GE68">
        <v>1</v>
      </c>
      <c r="GF68">
        <v>208.4243823529412</v>
      </c>
      <c r="GG68">
        <v>-0.6560275052879782</v>
      </c>
      <c r="GH68">
        <v>0.2037011962057153</v>
      </c>
      <c r="GI68">
        <v>1</v>
      </c>
      <c r="GJ68">
        <v>0.66480275</v>
      </c>
      <c r="GK68">
        <v>0.01479980487804817</v>
      </c>
      <c r="GL68">
        <v>0.004798404493943812</v>
      </c>
      <c r="GM68">
        <v>1</v>
      </c>
      <c r="GN68">
        <v>3</v>
      </c>
      <c r="GO68">
        <v>3</v>
      </c>
      <c r="GP68" t="s">
        <v>441</v>
      </c>
      <c r="GQ68">
        <v>3.10466</v>
      </c>
      <c r="GR68">
        <v>2.75823</v>
      </c>
      <c r="GS68">
        <v>0.0879009</v>
      </c>
      <c r="GT68">
        <v>0.0881808</v>
      </c>
      <c r="GU68">
        <v>0.128555</v>
      </c>
      <c r="GV68">
        <v>0.128013</v>
      </c>
      <c r="GW68">
        <v>23652.6</v>
      </c>
      <c r="GX68">
        <v>21981.4</v>
      </c>
      <c r="GY68">
        <v>26496.5</v>
      </c>
      <c r="GZ68">
        <v>24337.9</v>
      </c>
      <c r="HA68">
        <v>37003.8</v>
      </c>
      <c r="HB68">
        <v>31398.3</v>
      </c>
      <c r="HC68">
        <v>46346.7</v>
      </c>
      <c r="HD68">
        <v>38540</v>
      </c>
      <c r="HE68">
        <v>1.84617</v>
      </c>
      <c r="HF68">
        <v>1.86042</v>
      </c>
      <c r="HG68">
        <v>0.305884</v>
      </c>
      <c r="HH68">
        <v>0</v>
      </c>
      <c r="HI68">
        <v>37.1051</v>
      </c>
      <c r="HJ68">
        <v>999.9</v>
      </c>
      <c r="HK68">
        <v>58.4</v>
      </c>
      <c r="HL68">
        <v>32.4</v>
      </c>
      <c r="HM68">
        <v>31.4075</v>
      </c>
      <c r="HN68">
        <v>60.4745</v>
      </c>
      <c r="HO68">
        <v>22.7845</v>
      </c>
      <c r="HP68">
        <v>1</v>
      </c>
      <c r="HQ68">
        <v>0.255686</v>
      </c>
      <c r="HR68">
        <v>-4.03491</v>
      </c>
      <c r="HS68">
        <v>20.2353</v>
      </c>
      <c r="HT68">
        <v>5.22193</v>
      </c>
      <c r="HU68">
        <v>11.9801</v>
      </c>
      <c r="HV68">
        <v>4.96545</v>
      </c>
      <c r="HW68">
        <v>3.27543</v>
      </c>
      <c r="HX68">
        <v>9999</v>
      </c>
      <c r="HY68">
        <v>9999</v>
      </c>
      <c r="HZ68">
        <v>9999</v>
      </c>
      <c r="IA68">
        <v>542.2</v>
      </c>
      <c r="IB68">
        <v>1.86401</v>
      </c>
      <c r="IC68">
        <v>1.86008</v>
      </c>
      <c r="ID68">
        <v>1.85837</v>
      </c>
      <c r="IE68">
        <v>1.85974</v>
      </c>
      <c r="IF68">
        <v>1.85989</v>
      </c>
      <c r="IG68">
        <v>1.85837</v>
      </c>
      <c r="IH68">
        <v>1.85744</v>
      </c>
      <c r="II68">
        <v>1.85239</v>
      </c>
      <c r="IJ68">
        <v>0</v>
      </c>
      <c r="IK68">
        <v>0</v>
      </c>
      <c r="IL68">
        <v>0</v>
      </c>
      <c r="IM68">
        <v>0</v>
      </c>
      <c r="IN68" t="s">
        <v>442</v>
      </c>
      <c r="IO68" t="s">
        <v>443</v>
      </c>
      <c r="IP68" t="s">
        <v>444</v>
      </c>
      <c r="IQ68" t="s">
        <v>444</v>
      </c>
      <c r="IR68" t="s">
        <v>444</v>
      </c>
      <c r="IS68" t="s">
        <v>444</v>
      </c>
      <c r="IT68">
        <v>0</v>
      </c>
      <c r="IU68">
        <v>100</v>
      </c>
      <c r="IV68">
        <v>100</v>
      </c>
      <c r="IW68">
        <v>1.273</v>
      </c>
      <c r="IX68">
        <v>0.3533</v>
      </c>
      <c r="IY68">
        <v>0.3971615310492796</v>
      </c>
      <c r="IZ68">
        <v>0.002194383670526158</v>
      </c>
      <c r="JA68">
        <v>-2.614430836048478E-07</v>
      </c>
      <c r="JB68">
        <v>2.831566818974657E-11</v>
      </c>
      <c r="JC68">
        <v>-0.02387284111826243</v>
      </c>
      <c r="JD68">
        <v>-0.004919592197158782</v>
      </c>
      <c r="JE68">
        <v>0.0008186423644796414</v>
      </c>
      <c r="JF68">
        <v>-8.268116151049551E-06</v>
      </c>
      <c r="JG68">
        <v>6</v>
      </c>
      <c r="JH68">
        <v>2002</v>
      </c>
      <c r="JI68">
        <v>0</v>
      </c>
      <c r="JJ68">
        <v>28</v>
      </c>
      <c r="JK68">
        <v>28375233.6</v>
      </c>
      <c r="JL68">
        <v>28375233.6</v>
      </c>
      <c r="JM68">
        <v>1.14258</v>
      </c>
      <c r="JN68">
        <v>2.64648</v>
      </c>
      <c r="JO68">
        <v>1.49658</v>
      </c>
      <c r="JP68">
        <v>2.33887</v>
      </c>
      <c r="JQ68">
        <v>1.54907</v>
      </c>
      <c r="JR68">
        <v>2.42065</v>
      </c>
      <c r="JS68">
        <v>37.1225</v>
      </c>
      <c r="JT68">
        <v>24.07</v>
      </c>
      <c r="JU68">
        <v>18</v>
      </c>
      <c r="JV68">
        <v>477.204</v>
      </c>
      <c r="JW68">
        <v>499.616</v>
      </c>
      <c r="JX68">
        <v>43.4635</v>
      </c>
      <c r="JY68">
        <v>30.4901</v>
      </c>
      <c r="JZ68">
        <v>30.0008</v>
      </c>
      <c r="KA68">
        <v>30.2328</v>
      </c>
      <c r="KB68">
        <v>30.1006</v>
      </c>
      <c r="KC68">
        <v>22.9611</v>
      </c>
      <c r="KD68">
        <v>0</v>
      </c>
      <c r="KE68">
        <v>100</v>
      </c>
      <c r="KF68">
        <v>43.4513</v>
      </c>
      <c r="KG68">
        <v>420</v>
      </c>
      <c r="KH68">
        <v>36.7931</v>
      </c>
      <c r="KI68">
        <v>101.271</v>
      </c>
      <c r="KJ68">
        <v>92.91160000000001</v>
      </c>
    </row>
    <row r="69" spans="1:296">
      <c r="A69">
        <v>51</v>
      </c>
      <c r="B69">
        <v>1702514097</v>
      </c>
      <c r="C69">
        <v>14661</v>
      </c>
      <c r="D69" t="s">
        <v>596</v>
      </c>
      <c r="E69" t="s">
        <v>597</v>
      </c>
      <c r="F69">
        <v>5</v>
      </c>
      <c r="G69" t="s">
        <v>558</v>
      </c>
      <c r="H69">
        <v>1702514089</v>
      </c>
      <c r="I69">
        <f>(J69)/1000</f>
        <v>0</v>
      </c>
      <c r="J69">
        <f>IF(DO69, AM69, AG69)</f>
        <v>0</v>
      </c>
      <c r="K69">
        <f>IF(DO69, AH69, AF69)</f>
        <v>0</v>
      </c>
      <c r="L69">
        <f>DQ69 - IF(AT69&gt;1, K69*DK69*100.0/(AV69*EE69), 0)</f>
        <v>0</v>
      </c>
      <c r="M69">
        <f>((S69-I69/2)*L69-K69)/(S69+I69/2)</f>
        <v>0</v>
      </c>
      <c r="N69">
        <f>M69*(DX69+DY69)/1000.0</f>
        <v>0</v>
      </c>
      <c r="O69">
        <f>(DQ69 - IF(AT69&gt;1, K69*DK69*100.0/(AV69*EE69), 0))*(DX69+DY69)/1000.0</f>
        <v>0</v>
      </c>
      <c r="P69">
        <f>2.0/((1/R69-1/Q69)+SIGN(R69)*SQRT((1/R69-1/Q69)*(1/R69-1/Q69) + 4*DL69/((DL69+1)*(DL69+1))*(2*1/R69*1/Q69-1/Q69*1/Q69)))</f>
        <v>0</v>
      </c>
      <c r="Q69">
        <f>IF(LEFT(DM69,1)&lt;&gt;"0",IF(LEFT(DM69,1)="1",3.0,DN69),$D$5+$E$5*(EE69*DX69/($K$5*1000))+$F$5*(EE69*DX69/($K$5*1000))*MAX(MIN(DK69,$J$5),$I$5)*MAX(MIN(DK69,$J$5),$I$5)+$G$5*MAX(MIN(DK69,$J$5),$I$5)*(EE69*DX69/($K$5*1000))+$H$5*(EE69*DX69/($K$5*1000))*(EE69*DX69/($K$5*1000)))</f>
        <v>0</v>
      </c>
      <c r="R69">
        <f>I69*(1000-(1000*0.61365*exp(17.502*V69/(240.97+V69))/(DX69+DY69)+DS69)/2)/(1000*0.61365*exp(17.502*V69/(240.97+V69))/(DX69+DY69)-DS69)</f>
        <v>0</v>
      </c>
      <c r="S69">
        <f>1/((DL69+1)/(P69/1.6)+1/(Q69/1.37)) + DL69/((DL69+1)/(P69/1.6) + DL69/(Q69/1.37))</f>
        <v>0</v>
      </c>
      <c r="T69">
        <f>(DG69*DJ69)</f>
        <v>0</v>
      </c>
      <c r="U69">
        <f>(DZ69+(T69+2*0.95*5.67E-8*(((DZ69+$B$9)+273)^4-(DZ69+273)^4)-44100*I69)/(1.84*29.3*Q69+8*0.95*5.67E-8*(DZ69+273)^3))</f>
        <v>0</v>
      </c>
      <c r="V69">
        <f>($C$9*EA69+$D$9*EB69+$E$9*U69)</f>
        <v>0</v>
      </c>
      <c r="W69">
        <f>0.61365*exp(17.502*V69/(240.97+V69))</f>
        <v>0</v>
      </c>
      <c r="X69">
        <f>(Y69/Z69*100)</f>
        <v>0</v>
      </c>
      <c r="Y69">
        <f>DS69*(DX69+DY69)/1000</f>
        <v>0</v>
      </c>
      <c r="Z69">
        <f>0.61365*exp(17.502*DZ69/(240.97+DZ69))</f>
        <v>0</v>
      </c>
      <c r="AA69">
        <f>(W69-DS69*(DX69+DY69)/1000)</f>
        <v>0</v>
      </c>
      <c r="AB69">
        <f>(-I69*44100)</f>
        <v>0</v>
      </c>
      <c r="AC69">
        <f>2*29.3*Q69*0.92*(DZ69-V69)</f>
        <v>0</v>
      </c>
      <c r="AD69">
        <f>2*0.95*5.67E-8*(((DZ69+$B$9)+273)^4-(V69+273)^4)</f>
        <v>0</v>
      </c>
      <c r="AE69">
        <f>T69+AD69+AB69+AC69</f>
        <v>0</v>
      </c>
      <c r="AF69">
        <f>DW69*AT69*(DR69-DQ69*(1000-AT69*DT69)/(1000-AT69*DS69))/(100*DK69)</f>
        <v>0</v>
      </c>
      <c r="AG69">
        <f>1000*DW69*AT69*(DS69-DT69)/(100*DK69*(1000-AT69*DS69))</f>
        <v>0</v>
      </c>
      <c r="AH69">
        <f>(AI69 - AJ69 - DX69*1E3/(8.314*(DZ69+273.15)) * AL69/DW69 * AK69) * DW69/(100*DK69) * (1000 - DT69)/1000</f>
        <v>0</v>
      </c>
      <c r="AI69">
        <v>433.0650770747438</v>
      </c>
      <c r="AJ69">
        <v>433.210309090909</v>
      </c>
      <c r="AK69">
        <v>0.02553533979083886</v>
      </c>
      <c r="AL69">
        <v>66.16369902441471</v>
      </c>
      <c r="AM69">
        <f>(AO69 - AN69 + DX69*1E3/(8.314*(DZ69+273.15)) * AQ69/DW69 * AP69) * DW69/(100*DK69) * 1000/(1000 - AO69)</f>
        <v>0</v>
      </c>
      <c r="AN69">
        <v>30.21940410936658</v>
      </c>
      <c r="AO69">
        <v>30.8681303030303</v>
      </c>
      <c r="AP69">
        <v>-2.282259700867563E-06</v>
      </c>
      <c r="AQ69">
        <v>108.2021162719711</v>
      </c>
      <c r="AR69">
        <v>2</v>
      </c>
      <c r="AS69">
        <v>0</v>
      </c>
      <c r="AT69">
        <f>IF(AR69*$H$15&gt;=AV69,1.0,(AV69/(AV69-AR69*$H$15)))</f>
        <v>0</v>
      </c>
      <c r="AU69">
        <f>(AT69-1)*100</f>
        <v>0</v>
      </c>
      <c r="AV69">
        <f>MAX(0,($B$15+$C$15*EE69)/(1+$D$15*EE69)*DX69/(DZ69+273)*$E$15)</f>
        <v>0</v>
      </c>
      <c r="AW69" t="s">
        <v>437</v>
      </c>
      <c r="AX69">
        <v>0</v>
      </c>
      <c r="AY69">
        <v>0.7</v>
      </c>
      <c r="AZ69">
        <v>0.7</v>
      </c>
      <c r="BA69">
        <f>1-AY69/AZ69</f>
        <v>0</v>
      </c>
      <c r="BB69">
        <v>-1</v>
      </c>
      <c r="BC69" t="s">
        <v>598</v>
      </c>
      <c r="BD69">
        <v>8166.19</v>
      </c>
      <c r="BE69">
        <v>207.4642307692308</v>
      </c>
      <c r="BF69">
        <v>212.84</v>
      </c>
      <c r="BG69">
        <f>1-BE69/BF69</f>
        <v>0</v>
      </c>
      <c r="BH69">
        <v>0.5</v>
      </c>
      <c r="BI69">
        <f>DH69</f>
        <v>0</v>
      </c>
      <c r="BJ69">
        <f>K69</f>
        <v>0</v>
      </c>
      <c r="BK69">
        <f>BG69*BH69*BI69</f>
        <v>0</v>
      </c>
      <c r="BL69">
        <f>(BJ69-BB69)/BI69</f>
        <v>0</v>
      </c>
      <c r="BM69">
        <f>(AZ69-BF69)/BF69</f>
        <v>0</v>
      </c>
      <c r="BN69">
        <f>AY69/(BA69+AY69/BF69)</f>
        <v>0</v>
      </c>
      <c r="BO69" t="s">
        <v>437</v>
      </c>
      <c r="BP69">
        <v>0</v>
      </c>
      <c r="BQ69">
        <f>IF(BP69&lt;&gt;0, BP69, BN69)</f>
        <v>0</v>
      </c>
      <c r="BR69">
        <f>1-BQ69/BF69</f>
        <v>0</v>
      </c>
      <c r="BS69">
        <f>(BF69-BE69)/(BF69-BQ69)</f>
        <v>0</v>
      </c>
      <c r="BT69">
        <f>(AZ69-BF69)/(AZ69-BQ69)</f>
        <v>0</v>
      </c>
      <c r="BU69">
        <f>(BF69-BE69)/(BF69-AY69)</f>
        <v>0</v>
      </c>
      <c r="BV69">
        <f>(AZ69-BF69)/(AZ69-AY69)</f>
        <v>0</v>
      </c>
      <c r="BW69">
        <f>(BS69*BQ69/BE69)</f>
        <v>0</v>
      </c>
      <c r="BX69">
        <f>(1-BW69)</f>
        <v>0</v>
      </c>
      <c r="DG69">
        <f>$B$13*EF69+$C$13*EG69+$F$13*ER69*(1-EU69)</f>
        <v>0</v>
      </c>
      <c r="DH69">
        <f>DG69*DI69</f>
        <v>0</v>
      </c>
      <c r="DI69">
        <f>($B$13*$D$11+$C$13*$D$11+$F$13*((FE69+EW69)/MAX(FE69+EW69+FF69, 0.1)*$I$11+FF69/MAX(FE69+EW69+FF69, 0.1)*$J$11))/($B$13+$C$13+$F$13)</f>
        <v>0</v>
      </c>
      <c r="DJ69">
        <f>($B$13*$K$11+$C$13*$K$11+$F$13*((FE69+EW69)/MAX(FE69+EW69+FF69, 0.1)*$P$11+FF69/MAX(FE69+EW69+FF69, 0.1)*$Q$11))/($B$13+$C$13+$F$13)</f>
        <v>0</v>
      </c>
      <c r="DK69">
        <v>2</v>
      </c>
      <c r="DL69">
        <v>0.5</v>
      </c>
      <c r="DM69" t="s">
        <v>439</v>
      </c>
      <c r="DN69">
        <v>2</v>
      </c>
      <c r="DO69" t="b">
        <v>1</v>
      </c>
      <c r="DP69">
        <v>1702514089</v>
      </c>
      <c r="DQ69">
        <v>419.8029032258065</v>
      </c>
      <c r="DR69">
        <v>419.9895161290323</v>
      </c>
      <c r="DS69">
        <v>30.86649032258065</v>
      </c>
      <c r="DT69">
        <v>30.21747741935484</v>
      </c>
      <c r="DU69">
        <v>418.5309677419355</v>
      </c>
      <c r="DV69">
        <v>30.51316129032258</v>
      </c>
      <c r="DW69">
        <v>500.027258064516</v>
      </c>
      <c r="DX69">
        <v>90.82272580645161</v>
      </c>
      <c r="DY69">
        <v>0.1000310096774193</v>
      </c>
      <c r="DZ69">
        <v>41.66430967741936</v>
      </c>
      <c r="EA69">
        <v>42.00415161290324</v>
      </c>
      <c r="EB69">
        <v>999.9000000000003</v>
      </c>
      <c r="EC69">
        <v>0</v>
      </c>
      <c r="ED69">
        <v>0</v>
      </c>
      <c r="EE69">
        <v>9994.876451612903</v>
      </c>
      <c r="EF69">
        <v>0</v>
      </c>
      <c r="EG69">
        <v>14.84466129032258</v>
      </c>
      <c r="EH69">
        <v>-0.1865401709677419</v>
      </c>
      <c r="EI69">
        <v>433.1734516129034</v>
      </c>
      <c r="EJ69">
        <v>433.075935483871</v>
      </c>
      <c r="EK69">
        <v>0.6490034516129031</v>
      </c>
      <c r="EL69">
        <v>419.9895161290323</v>
      </c>
      <c r="EM69">
        <v>30.21747741935484</v>
      </c>
      <c r="EN69">
        <v>2.803378709677419</v>
      </c>
      <c r="EO69">
        <v>2.744433548387097</v>
      </c>
      <c r="EP69">
        <v>22.90399677419355</v>
      </c>
      <c r="EQ69">
        <v>22.5536129032258</v>
      </c>
      <c r="ER69">
        <v>1500.005483870968</v>
      </c>
      <c r="ES69">
        <v>0.9729944838709678</v>
      </c>
      <c r="ET69">
        <v>0.02700545161290323</v>
      </c>
      <c r="EU69">
        <v>0</v>
      </c>
      <c r="EV69">
        <v>207.4883870967742</v>
      </c>
      <c r="EW69">
        <v>4.999599999999997</v>
      </c>
      <c r="EX69">
        <v>3256.692903225807</v>
      </c>
      <c r="EY69">
        <v>14076.42903225806</v>
      </c>
      <c r="EZ69">
        <v>42.45332258064514</v>
      </c>
      <c r="FA69">
        <v>43.24587096774193</v>
      </c>
      <c r="FB69">
        <v>42.52196774193547</v>
      </c>
      <c r="FC69">
        <v>43.00787096774193</v>
      </c>
      <c r="FD69">
        <v>44.81419354838708</v>
      </c>
      <c r="FE69">
        <v>1454.635483870968</v>
      </c>
      <c r="FF69">
        <v>40.36999999999998</v>
      </c>
      <c r="FG69">
        <v>0</v>
      </c>
      <c r="FH69">
        <v>78.59999990463257</v>
      </c>
      <c r="FI69">
        <v>0</v>
      </c>
      <c r="FJ69">
        <v>207.4642307692308</v>
      </c>
      <c r="FK69">
        <v>-1.757470078428621</v>
      </c>
      <c r="FL69">
        <v>-5.773675210972371</v>
      </c>
      <c r="FM69">
        <v>3256.591538461538</v>
      </c>
      <c r="FN69">
        <v>15</v>
      </c>
      <c r="FO69">
        <v>0</v>
      </c>
      <c r="FP69" t="s">
        <v>440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-0.1951523325</v>
      </c>
      <c r="GC69">
        <v>0.1685976641651036</v>
      </c>
      <c r="GD69">
        <v>0.04511364377166506</v>
      </c>
      <c r="GE69">
        <v>1</v>
      </c>
      <c r="GF69">
        <v>207.493</v>
      </c>
      <c r="GG69">
        <v>-0.9860656927221758</v>
      </c>
      <c r="GH69">
        <v>0.2152896817286509</v>
      </c>
      <c r="GI69">
        <v>1</v>
      </c>
      <c r="GJ69">
        <v>0.64962135</v>
      </c>
      <c r="GK69">
        <v>-0.007836585365852564</v>
      </c>
      <c r="GL69">
        <v>0.002147314026289583</v>
      </c>
      <c r="GM69">
        <v>1</v>
      </c>
      <c r="GN69">
        <v>3</v>
      </c>
      <c r="GO69">
        <v>3</v>
      </c>
      <c r="GP69" t="s">
        <v>441</v>
      </c>
      <c r="GQ69">
        <v>3.10473</v>
      </c>
      <c r="GR69">
        <v>2.75809</v>
      </c>
      <c r="GS69">
        <v>0.0878501</v>
      </c>
      <c r="GT69">
        <v>0.08814039999999999</v>
      </c>
      <c r="GU69">
        <v>0.128516</v>
      </c>
      <c r="GV69">
        <v>0.128032</v>
      </c>
      <c r="GW69">
        <v>23647.1</v>
      </c>
      <c r="GX69">
        <v>21978.2</v>
      </c>
      <c r="GY69">
        <v>26489.4</v>
      </c>
      <c r="GZ69">
        <v>24333.9</v>
      </c>
      <c r="HA69">
        <v>36996.8</v>
      </c>
      <c r="HB69">
        <v>31394.2</v>
      </c>
      <c r="HC69">
        <v>46334.9</v>
      </c>
      <c r="HD69">
        <v>38535.3</v>
      </c>
      <c r="HE69">
        <v>1.84503</v>
      </c>
      <c r="HF69">
        <v>1.85783</v>
      </c>
      <c r="HG69">
        <v>0.29685</v>
      </c>
      <c r="HH69">
        <v>0</v>
      </c>
      <c r="HI69">
        <v>37.258</v>
      </c>
      <c r="HJ69">
        <v>999.9</v>
      </c>
      <c r="HK69">
        <v>58.4</v>
      </c>
      <c r="HL69">
        <v>32.4</v>
      </c>
      <c r="HM69">
        <v>31.4061</v>
      </c>
      <c r="HN69">
        <v>60.2845</v>
      </c>
      <c r="HO69">
        <v>22.4639</v>
      </c>
      <c r="HP69">
        <v>1</v>
      </c>
      <c r="HQ69">
        <v>0.268138</v>
      </c>
      <c r="HR69">
        <v>-4.00987</v>
      </c>
      <c r="HS69">
        <v>20.2357</v>
      </c>
      <c r="HT69">
        <v>5.21744</v>
      </c>
      <c r="HU69">
        <v>11.98</v>
      </c>
      <c r="HV69">
        <v>4.96515</v>
      </c>
      <c r="HW69">
        <v>3.27515</v>
      </c>
      <c r="HX69">
        <v>9999</v>
      </c>
      <c r="HY69">
        <v>9999</v>
      </c>
      <c r="HZ69">
        <v>9999</v>
      </c>
      <c r="IA69">
        <v>542.2</v>
      </c>
      <c r="IB69">
        <v>1.864</v>
      </c>
      <c r="IC69">
        <v>1.86013</v>
      </c>
      <c r="ID69">
        <v>1.85837</v>
      </c>
      <c r="IE69">
        <v>1.85974</v>
      </c>
      <c r="IF69">
        <v>1.85988</v>
      </c>
      <c r="IG69">
        <v>1.85836</v>
      </c>
      <c r="IH69">
        <v>1.85744</v>
      </c>
      <c r="II69">
        <v>1.8524</v>
      </c>
      <c r="IJ69">
        <v>0</v>
      </c>
      <c r="IK69">
        <v>0</v>
      </c>
      <c r="IL69">
        <v>0</v>
      </c>
      <c r="IM69">
        <v>0</v>
      </c>
      <c r="IN69" t="s">
        <v>442</v>
      </c>
      <c r="IO69" t="s">
        <v>443</v>
      </c>
      <c r="IP69" t="s">
        <v>444</v>
      </c>
      <c r="IQ69" t="s">
        <v>444</v>
      </c>
      <c r="IR69" t="s">
        <v>444</v>
      </c>
      <c r="IS69" t="s">
        <v>444</v>
      </c>
      <c r="IT69">
        <v>0</v>
      </c>
      <c r="IU69">
        <v>100</v>
      </c>
      <c r="IV69">
        <v>100</v>
      </c>
      <c r="IW69">
        <v>1.272</v>
      </c>
      <c r="IX69">
        <v>0.3533</v>
      </c>
      <c r="IY69">
        <v>0.3971615310492796</v>
      </c>
      <c r="IZ69">
        <v>0.002194383670526158</v>
      </c>
      <c r="JA69">
        <v>-2.614430836048478E-07</v>
      </c>
      <c r="JB69">
        <v>2.831566818974657E-11</v>
      </c>
      <c r="JC69">
        <v>-0.02387284111826243</v>
      </c>
      <c r="JD69">
        <v>-0.004919592197158782</v>
      </c>
      <c r="JE69">
        <v>0.0008186423644796414</v>
      </c>
      <c r="JF69">
        <v>-8.268116151049551E-06</v>
      </c>
      <c r="JG69">
        <v>6</v>
      </c>
      <c r="JH69">
        <v>2002</v>
      </c>
      <c r="JI69">
        <v>0</v>
      </c>
      <c r="JJ69">
        <v>28</v>
      </c>
      <c r="JK69">
        <v>28375234.9</v>
      </c>
      <c r="JL69">
        <v>28375234.9</v>
      </c>
      <c r="JM69">
        <v>1.14258</v>
      </c>
      <c r="JN69">
        <v>2.6355</v>
      </c>
      <c r="JO69">
        <v>1.49658</v>
      </c>
      <c r="JP69">
        <v>2.33887</v>
      </c>
      <c r="JQ69">
        <v>1.54907</v>
      </c>
      <c r="JR69">
        <v>2.48291</v>
      </c>
      <c r="JS69">
        <v>37.1941</v>
      </c>
      <c r="JT69">
        <v>24.0787</v>
      </c>
      <c r="JU69">
        <v>18</v>
      </c>
      <c r="JV69">
        <v>477.834</v>
      </c>
      <c r="JW69">
        <v>499.422</v>
      </c>
      <c r="JX69">
        <v>43.2573</v>
      </c>
      <c r="JY69">
        <v>30.6381</v>
      </c>
      <c r="JZ69">
        <v>30.0006</v>
      </c>
      <c r="KA69">
        <v>30.4119</v>
      </c>
      <c r="KB69">
        <v>30.2877</v>
      </c>
      <c r="KC69">
        <v>22.9621</v>
      </c>
      <c r="KD69">
        <v>0</v>
      </c>
      <c r="KE69">
        <v>100</v>
      </c>
      <c r="KF69">
        <v>43.2326</v>
      </c>
      <c r="KG69">
        <v>420</v>
      </c>
      <c r="KH69">
        <v>36.7931</v>
      </c>
      <c r="KI69">
        <v>101.245</v>
      </c>
      <c r="KJ69">
        <v>92.89879999999999</v>
      </c>
    </row>
    <row r="70" spans="1:296">
      <c r="A70">
        <v>52</v>
      </c>
      <c r="B70">
        <v>1702514951.6</v>
      </c>
      <c r="C70">
        <v>15515.59999990463</v>
      </c>
      <c r="D70" t="s">
        <v>599</v>
      </c>
      <c r="E70" t="s">
        <v>600</v>
      </c>
      <c r="F70">
        <v>5</v>
      </c>
      <c r="G70" t="s">
        <v>558</v>
      </c>
      <c r="H70">
        <v>1702514943.849999</v>
      </c>
      <c r="I70">
        <f>(J70)/1000</f>
        <v>0</v>
      </c>
      <c r="J70">
        <f>IF(DO70, AM70, AG70)</f>
        <v>0</v>
      </c>
      <c r="K70">
        <f>IF(DO70, AH70, AF70)</f>
        <v>0</v>
      </c>
      <c r="L70">
        <f>DQ70 - IF(AT70&gt;1, K70*DK70*100.0/(AV70*EE70), 0)</f>
        <v>0</v>
      </c>
      <c r="M70">
        <f>((S70-I70/2)*L70-K70)/(S70+I70/2)</f>
        <v>0</v>
      </c>
      <c r="N70">
        <f>M70*(DX70+DY70)/1000.0</f>
        <v>0</v>
      </c>
      <c r="O70">
        <f>(DQ70 - IF(AT70&gt;1, K70*DK70*100.0/(AV70*EE70), 0))*(DX70+DY70)/1000.0</f>
        <v>0</v>
      </c>
      <c r="P70">
        <f>2.0/((1/R70-1/Q70)+SIGN(R70)*SQRT((1/R70-1/Q70)*(1/R70-1/Q70) + 4*DL70/((DL70+1)*(DL70+1))*(2*1/R70*1/Q70-1/Q70*1/Q70)))</f>
        <v>0</v>
      </c>
      <c r="Q70">
        <f>IF(LEFT(DM70,1)&lt;&gt;"0",IF(LEFT(DM70,1)="1",3.0,DN70),$D$5+$E$5*(EE70*DX70/($K$5*1000))+$F$5*(EE70*DX70/($K$5*1000))*MAX(MIN(DK70,$J$5),$I$5)*MAX(MIN(DK70,$J$5),$I$5)+$G$5*MAX(MIN(DK70,$J$5),$I$5)*(EE70*DX70/($K$5*1000))+$H$5*(EE70*DX70/($K$5*1000))*(EE70*DX70/($K$5*1000)))</f>
        <v>0</v>
      </c>
      <c r="R70">
        <f>I70*(1000-(1000*0.61365*exp(17.502*V70/(240.97+V70))/(DX70+DY70)+DS70)/2)/(1000*0.61365*exp(17.502*V70/(240.97+V70))/(DX70+DY70)-DS70)</f>
        <v>0</v>
      </c>
      <c r="S70">
        <f>1/((DL70+1)/(P70/1.6)+1/(Q70/1.37)) + DL70/((DL70+1)/(P70/1.6) + DL70/(Q70/1.37))</f>
        <v>0</v>
      </c>
      <c r="T70">
        <f>(DG70*DJ70)</f>
        <v>0</v>
      </c>
      <c r="U70">
        <f>(DZ70+(T70+2*0.95*5.67E-8*(((DZ70+$B$9)+273)^4-(DZ70+273)^4)-44100*I70)/(1.84*29.3*Q70+8*0.95*5.67E-8*(DZ70+273)^3))</f>
        <v>0</v>
      </c>
      <c r="V70">
        <f>($C$9*EA70+$D$9*EB70+$E$9*U70)</f>
        <v>0</v>
      </c>
      <c r="W70">
        <f>0.61365*exp(17.502*V70/(240.97+V70))</f>
        <v>0</v>
      </c>
      <c r="X70">
        <f>(Y70/Z70*100)</f>
        <v>0</v>
      </c>
      <c r="Y70">
        <f>DS70*(DX70+DY70)/1000</f>
        <v>0</v>
      </c>
      <c r="Z70">
        <f>0.61365*exp(17.502*DZ70/(240.97+DZ70))</f>
        <v>0</v>
      </c>
      <c r="AA70">
        <f>(W70-DS70*(DX70+DY70)/1000)</f>
        <v>0</v>
      </c>
      <c r="AB70">
        <f>(-I70*44100)</f>
        <v>0</v>
      </c>
      <c r="AC70">
        <f>2*29.3*Q70*0.92*(DZ70-V70)</f>
        <v>0</v>
      </c>
      <c r="AD70">
        <f>2*0.95*5.67E-8*(((DZ70+$B$9)+273)^4-(V70+273)^4)</f>
        <v>0</v>
      </c>
      <c r="AE70">
        <f>T70+AD70+AB70+AC70</f>
        <v>0</v>
      </c>
      <c r="AF70">
        <f>DW70*AT70*(DR70-DQ70*(1000-AT70*DT70)/(1000-AT70*DS70))/(100*DK70)</f>
        <v>0</v>
      </c>
      <c r="AG70">
        <f>1000*DW70*AT70*(DS70-DT70)/(100*DK70*(1000-AT70*DS70))</f>
        <v>0</v>
      </c>
      <c r="AH70">
        <f>(AI70 - AJ70 - DX70*1E3/(8.314*(DZ70+273.15)) * AL70/DW70 * AK70) * DW70/(100*DK70) * (1000 - DT70)/1000</f>
        <v>0</v>
      </c>
      <c r="AI70">
        <v>433.1918510404846</v>
      </c>
      <c r="AJ70">
        <v>433.9445333333335</v>
      </c>
      <c r="AK70">
        <v>-0.003968644215798527</v>
      </c>
      <c r="AL70">
        <v>66.16369902441471</v>
      </c>
      <c r="AM70">
        <f>(AO70 - AN70 + DX70*1E3/(8.314*(DZ70+273.15)) * AQ70/DW70 * AP70) * DW70/(100*DK70) * 1000/(1000 - AO70)</f>
        <v>0</v>
      </c>
      <c r="AN70">
        <v>30.43566622700719</v>
      </c>
      <c r="AO70">
        <v>32.76222181818182</v>
      </c>
      <c r="AP70">
        <v>-7.686310126054317E-06</v>
      </c>
      <c r="AQ70">
        <v>108.2021162719711</v>
      </c>
      <c r="AR70">
        <v>0</v>
      </c>
      <c r="AS70">
        <v>0</v>
      </c>
      <c r="AT70">
        <f>IF(AR70*$H$15&gt;=AV70,1.0,(AV70/(AV70-AR70*$H$15)))</f>
        <v>0</v>
      </c>
      <c r="AU70">
        <f>(AT70-1)*100</f>
        <v>0</v>
      </c>
      <c r="AV70">
        <f>MAX(0,($B$15+$C$15*EE70)/(1+$D$15*EE70)*DX70/(DZ70+273)*$E$15)</f>
        <v>0</v>
      </c>
      <c r="AW70" t="s">
        <v>437</v>
      </c>
      <c r="AX70">
        <v>0</v>
      </c>
      <c r="AY70">
        <v>0.7</v>
      </c>
      <c r="AZ70">
        <v>0.7</v>
      </c>
      <c r="BA70">
        <f>1-AY70/AZ70</f>
        <v>0</v>
      </c>
      <c r="BB70">
        <v>-1</v>
      </c>
      <c r="BC70" t="s">
        <v>601</v>
      </c>
      <c r="BD70">
        <v>8163.74</v>
      </c>
      <c r="BE70">
        <v>196.3669230769231</v>
      </c>
      <c r="BF70">
        <v>199.63</v>
      </c>
      <c r="BG70">
        <f>1-BE70/BF70</f>
        <v>0</v>
      </c>
      <c r="BH70">
        <v>0.5</v>
      </c>
      <c r="BI70">
        <f>DH70</f>
        <v>0</v>
      </c>
      <c r="BJ70">
        <f>K70</f>
        <v>0</v>
      </c>
      <c r="BK70">
        <f>BG70*BH70*BI70</f>
        <v>0</v>
      </c>
      <c r="BL70">
        <f>(BJ70-BB70)/BI70</f>
        <v>0</v>
      </c>
      <c r="BM70">
        <f>(AZ70-BF70)/BF70</f>
        <v>0</v>
      </c>
      <c r="BN70">
        <f>AY70/(BA70+AY70/BF70)</f>
        <v>0</v>
      </c>
      <c r="BO70" t="s">
        <v>437</v>
      </c>
      <c r="BP70">
        <v>0</v>
      </c>
      <c r="BQ70">
        <f>IF(BP70&lt;&gt;0, BP70, BN70)</f>
        <v>0</v>
      </c>
      <c r="BR70">
        <f>1-BQ70/BF70</f>
        <v>0</v>
      </c>
      <c r="BS70">
        <f>(BF70-BE70)/(BF70-BQ70)</f>
        <v>0</v>
      </c>
      <c r="BT70">
        <f>(AZ70-BF70)/(AZ70-BQ70)</f>
        <v>0</v>
      </c>
      <c r="BU70">
        <f>(BF70-BE70)/(BF70-AY70)</f>
        <v>0</v>
      </c>
      <c r="BV70">
        <f>(AZ70-BF70)/(AZ70-AY70)</f>
        <v>0</v>
      </c>
      <c r="BW70">
        <f>(BS70*BQ70/BE70)</f>
        <v>0</v>
      </c>
      <c r="BX70">
        <f>(1-BW70)</f>
        <v>0</v>
      </c>
      <c r="DG70">
        <f>$B$13*EF70+$C$13*EG70+$F$13*ER70*(1-EU70)</f>
        <v>0</v>
      </c>
      <c r="DH70">
        <f>DG70*DI70</f>
        <v>0</v>
      </c>
      <c r="DI70">
        <f>($B$13*$D$11+$C$13*$D$11+$F$13*((FE70+EW70)/MAX(FE70+EW70+FF70, 0.1)*$I$11+FF70/MAX(FE70+EW70+FF70, 0.1)*$J$11))/($B$13+$C$13+$F$13)</f>
        <v>0</v>
      </c>
      <c r="DJ70">
        <f>($B$13*$K$11+$C$13*$K$11+$F$13*((FE70+EW70)/MAX(FE70+EW70+FF70, 0.1)*$P$11+FF70/MAX(FE70+EW70+FF70, 0.1)*$Q$11))/($B$13+$C$13+$F$13)</f>
        <v>0</v>
      </c>
      <c r="DK70">
        <v>2</v>
      </c>
      <c r="DL70">
        <v>0.5</v>
      </c>
      <c r="DM70" t="s">
        <v>439</v>
      </c>
      <c r="DN70">
        <v>2</v>
      </c>
      <c r="DO70" t="b">
        <v>1</v>
      </c>
      <c r="DP70">
        <v>1702514943.849999</v>
      </c>
      <c r="DQ70">
        <v>419.7310000000001</v>
      </c>
      <c r="DR70">
        <v>420.0025333333333</v>
      </c>
      <c r="DS70">
        <v>32.75928333333334</v>
      </c>
      <c r="DT70">
        <v>30.43415666666666</v>
      </c>
      <c r="DU70">
        <v>418.4593333333333</v>
      </c>
      <c r="DV70">
        <v>32.46210666666666</v>
      </c>
      <c r="DW70">
        <v>500.0328333333333</v>
      </c>
      <c r="DX70">
        <v>90.81609333333333</v>
      </c>
      <c r="DY70">
        <v>0.1000589166666666</v>
      </c>
      <c r="DZ70">
        <v>49.26512999999999</v>
      </c>
      <c r="EA70">
        <v>48.00665666666667</v>
      </c>
      <c r="EB70">
        <v>999.9000000000002</v>
      </c>
      <c r="EC70">
        <v>0</v>
      </c>
      <c r="ED70">
        <v>0</v>
      </c>
      <c r="EE70">
        <v>9991.020333333332</v>
      </c>
      <c r="EF70">
        <v>0</v>
      </c>
      <c r="EG70">
        <v>14.81392333333333</v>
      </c>
      <c r="EH70">
        <v>-0.2714122333333334</v>
      </c>
      <c r="EI70">
        <v>433.9469</v>
      </c>
      <c r="EJ70">
        <v>433.1862333333332</v>
      </c>
      <c r="EK70">
        <v>2.325128333333334</v>
      </c>
      <c r="EL70">
        <v>420.0025333333333</v>
      </c>
      <c r="EM70">
        <v>30.43415666666666</v>
      </c>
      <c r="EN70">
        <v>2.975071333333333</v>
      </c>
      <c r="EO70">
        <v>2.763911</v>
      </c>
      <c r="EP70">
        <v>23.88903666666667</v>
      </c>
      <c r="EQ70">
        <v>22.67011</v>
      </c>
      <c r="ER70">
        <v>1499.986</v>
      </c>
      <c r="ES70">
        <v>0.9730076999999999</v>
      </c>
      <c r="ET70">
        <v>0.02699220666666665</v>
      </c>
      <c r="EU70">
        <v>0</v>
      </c>
      <c r="EV70">
        <v>196.3721</v>
      </c>
      <c r="EW70">
        <v>4.999599999999998</v>
      </c>
      <c r="EX70">
        <v>3124.855</v>
      </c>
      <c r="EY70">
        <v>14076.32666666667</v>
      </c>
      <c r="EZ70">
        <v>44.46436666666666</v>
      </c>
      <c r="FA70">
        <v>44.96849999999998</v>
      </c>
      <c r="FB70">
        <v>44.64966666666665</v>
      </c>
      <c r="FC70">
        <v>44.82893333333333</v>
      </c>
      <c r="FD70">
        <v>47.61423333333332</v>
      </c>
      <c r="FE70">
        <v>1454.636000000001</v>
      </c>
      <c r="FF70">
        <v>40.34999999999999</v>
      </c>
      <c r="FG70">
        <v>0</v>
      </c>
      <c r="FH70">
        <v>853.7999999523163</v>
      </c>
      <c r="FI70">
        <v>0</v>
      </c>
      <c r="FJ70">
        <v>196.3669230769231</v>
      </c>
      <c r="FK70">
        <v>-0.4988717942115531</v>
      </c>
      <c r="FL70">
        <v>-10.19658118218436</v>
      </c>
      <c r="FM70">
        <v>3124.841923076923</v>
      </c>
      <c r="FN70">
        <v>15</v>
      </c>
      <c r="FO70">
        <v>0</v>
      </c>
      <c r="FP70" t="s">
        <v>440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-0.2488158121951219</v>
      </c>
      <c r="GC70">
        <v>-0.1244513038327531</v>
      </c>
      <c r="GD70">
        <v>0.06466014888884729</v>
      </c>
      <c r="GE70">
        <v>1</v>
      </c>
      <c r="GF70">
        <v>196.4150882352941</v>
      </c>
      <c r="GG70">
        <v>-0.8703590540493018</v>
      </c>
      <c r="GH70">
        <v>0.2463690879730046</v>
      </c>
      <c r="GI70">
        <v>1</v>
      </c>
      <c r="GJ70">
        <v>2.320504878048781</v>
      </c>
      <c r="GK70">
        <v>0.08422473867595592</v>
      </c>
      <c r="GL70">
        <v>0.008537927755080946</v>
      </c>
      <c r="GM70">
        <v>1</v>
      </c>
      <c r="GN70">
        <v>3</v>
      </c>
      <c r="GO70">
        <v>3</v>
      </c>
      <c r="GP70" t="s">
        <v>441</v>
      </c>
      <c r="GQ70">
        <v>3.10482</v>
      </c>
      <c r="GR70">
        <v>2.75802</v>
      </c>
      <c r="GS70">
        <v>0.0875262</v>
      </c>
      <c r="GT70">
        <v>0.08783539999999999</v>
      </c>
      <c r="GU70">
        <v>0.133604</v>
      </c>
      <c r="GV70">
        <v>0.128232</v>
      </c>
      <c r="GW70">
        <v>23603.7</v>
      </c>
      <c r="GX70">
        <v>21952.5</v>
      </c>
      <c r="GY70">
        <v>26436.1</v>
      </c>
      <c r="GZ70">
        <v>24303</v>
      </c>
      <c r="HA70">
        <v>36714.3</v>
      </c>
      <c r="HB70">
        <v>31359.5</v>
      </c>
      <c r="HC70">
        <v>46243.1</v>
      </c>
      <c r="HD70">
        <v>38497</v>
      </c>
      <c r="HE70">
        <v>1.8356</v>
      </c>
      <c r="HF70">
        <v>1.83493</v>
      </c>
      <c r="HG70">
        <v>0.347473</v>
      </c>
      <c r="HH70">
        <v>0</v>
      </c>
      <c r="HI70">
        <v>42.4884</v>
      </c>
      <c r="HJ70">
        <v>999.9</v>
      </c>
      <c r="HK70">
        <v>58.1</v>
      </c>
      <c r="HL70">
        <v>32.7</v>
      </c>
      <c r="HM70">
        <v>31.7797</v>
      </c>
      <c r="HN70">
        <v>60.12</v>
      </c>
      <c r="HO70">
        <v>22.0593</v>
      </c>
      <c r="HP70">
        <v>1</v>
      </c>
      <c r="HQ70">
        <v>0.382579</v>
      </c>
      <c r="HR70">
        <v>3.68409</v>
      </c>
      <c r="HS70">
        <v>20.2111</v>
      </c>
      <c r="HT70">
        <v>5.21999</v>
      </c>
      <c r="HU70">
        <v>11.9858</v>
      </c>
      <c r="HV70">
        <v>4.96425</v>
      </c>
      <c r="HW70">
        <v>3.2753</v>
      </c>
      <c r="HX70">
        <v>9999</v>
      </c>
      <c r="HY70">
        <v>9999</v>
      </c>
      <c r="HZ70">
        <v>9999</v>
      </c>
      <c r="IA70">
        <v>542.4</v>
      </c>
      <c r="IB70">
        <v>1.86401</v>
      </c>
      <c r="IC70">
        <v>1.86015</v>
      </c>
      <c r="ID70">
        <v>1.8584</v>
      </c>
      <c r="IE70">
        <v>1.85975</v>
      </c>
      <c r="IF70">
        <v>1.85989</v>
      </c>
      <c r="IG70">
        <v>1.85837</v>
      </c>
      <c r="IH70">
        <v>1.85745</v>
      </c>
      <c r="II70">
        <v>1.85242</v>
      </c>
      <c r="IJ70">
        <v>0</v>
      </c>
      <c r="IK70">
        <v>0</v>
      </c>
      <c r="IL70">
        <v>0</v>
      </c>
      <c r="IM70">
        <v>0</v>
      </c>
      <c r="IN70" t="s">
        <v>442</v>
      </c>
      <c r="IO70" t="s">
        <v>443</v>
      </c>
      <c r="IP70" t="s">
        <v>444</v>
      </c>
      <c r="IQ70" t="s">
        <v>444</v>
      </c>
      <c r="IR70" t="s">
        <v>444</v>
      </c>
      <c r="IS70" t="s">
        <v>444</v>
      </c>
      <c r="IT70">
        <v>0</v>
      </c>
      <c r="IU70">
        <v>100</v>
      </c>
      <c r="IV70">
        <v>100</v>
      </c>
      <c r="IW70">
        <v>1.272</v>
      </c>
      <c r="IX70">
        <v>0.2971</v>
      </c>
      <c r="IY70">
        <v>0.3971615310492796</v>
      </c>
      <c r="IZ70">
        <v>0.002194383670526158</v>
      </c>
      <c r="JA70">
        <v>-2.614430836048478E-07</v>
      </c>
      <c r="JB70">
        <v>2.831566818974657E-11</v>
      </c>
      <c r="JC70">
        <v>0.2971757232965693</v>
      </c>
      <c r="JD70">
        <v>0</v>
      </c>
      <c r="JE70">
        <v>0</v>
      </c>
      <c r="JF70">
        <v>0</v>
      </c>
      <c r="JG70">
        <v>6</v>
      </c>
      <c r="JH70">
        <v>2002</v>
      </c>
      <c r="JI70">
        <v>0</v>
      </c>
      <c r="JJ70">
        <v>28</v>
      </c>
      <c r="JK70">
        <v>28375249.2</v>
      </c>
      <c r="JL70">
        <v>28375249.2</v>
      </c>
      <c r="JM70">
        <v>1.14258</v>
      </c>
      <c r="JN70">
        <v>2.63672</v>
      </c>
      <c r="JO70">
        <v>1.49658</v>
      </c>
      <c r="JP70">
        <v>2.33643</v>
      </c>
      <c r="JQ70">
        <v>1.54907</v>
      </c>
      <c r="JR70">
        <v>2.48047</v>
      </c>
      <c r="JS70">
        <v>37.7953</v>
      </c>
      <c r="JT70">
        <v>24.0525</v>
      </c>
      <c r="JU70">
        <v>18</v>
      </c>
      <c r="JV70">
        <v>482.546</v>
      </c>
      <c r="JW70">
        <v>495.569</v>
      </c>
      <c r="JX70">
        <v>51.8599</v>
      </c>
      <c r="JY70">
        <v>32.0885</v>
      </c>
      <c r="JZ70">
        <v>30.0006</v>
      </c>
      <c r="KA70">
        <v>31.8361</v>
      </c>
      <c r="KB70">
        <v>31.7066</v>
      </c>
      <c r="KC70">
        <v>22.965</v>
      </c>
      <c r="KD70">
        <v>0</v>
      </c>
      <c r="KE70">
        <v>100</v>
      </c>
      <c r="KF70">
        <v>48.6446</v>
      </c>
      <c r="KG70">
        <v>420</v>
      </c>
      <c r="KH70">
        <v>36.7931</v>
      </c>
      <c r="KI70">
        <v>101.043</v>
      </c>
      <c r="KJ70">
        <v>92.79640000000001</v>
      </c>
    </row>
    <row r="71" spans="1:296">
      <c r="A71">
        <v>53</v>
      </c>
      <c r="B71">
        <v>1702515254.1</v>
      </c>
      <c r="C71">
        <v>15818.09999990463</v>
      </c>
      <c r="D71" t="s">
        <v>602</v>
      </c>
      <c r="E71" t="s">
        <v>603</v>
      </c>
      <c r="F71">
        <v>5</v>
      </c>
      <c r="G71" t="s">
        <v>558</v>
      </c>
      <c r="H71">
        <v>1702515246.349999</v>
      </c>
      <c r="I71">
        <f>(J71)/1000</f>
        <v>0</v>
      </c>
      <c r="J71">
        <f>IF(DO71, AM71, AG71)</f>
        <v>0</v>
      </c>
      <c r="K71">
        <f>IF(DO71, AH71, AF71)</f>
        <v>0</v>
      </c>
      <c r="L71">
        <f>DQ71 - IF(AT71&gt;1, K71*DK71*100.0/(AV71*EE71), 0)</f>
        <v>0</v>
      </c>
      <c r="M71">
        <f>((S71-I71/2)*L71-K71)/(S71+I71/2)</f>
        <v>0</v>
      </c>
      <c r="N71">
        <f>M71*(DX71+DY71)/1000.0</f>
        <v>0</v>
      </c>
      <c r="O71">
        <f>(DQ71 - IF(AT71&gt;1, K71*DK71*100.0/(AV71*EE71), 0))*(DX71+DY71)/1000.0</f>
        <v>0</v>
      </c>
      <c r="P71">
        <f>2.0/((1/R71-1/Q71)+SIGN(R71)*SQRT((1/R71-1/Q71)*(1/R71-1/Q71) + 4*DL71/((DL71+1)*(DL71+1))*(2*1/R71*1/Q71-1/Q71*1/Q71)))</f>
        <v>0</v>
      </c>
      <c r="Q71">
        <f>IF(LEFT(DM71,1)&lt;&gt;"0",IF(LEFT(DM71,1)="1",3.0,DN71),$D$5+$E$5*(EE71*DX71/($K$5*1000))+$F$5*(EE71*DX71/($K$5*1000))*MAX(MIN(DK71,$J$5),$I$5)*MAX(MIN(DK71,$J$5),$I$5)+$G$5*MAX(MIN(DK71,$J$5),$I$5)*(EE71*DX71/($K$5*1000))+$H$5*(EE71*DX71/($K$5*1000))*(EE71*DX71/($K$5*1000)))</f>
        <v>0</v>
      </c>
      <c r="R71">
        <f>I71*(1000-(1000*0.61365*exp(17.502*V71/(240.97+V71))/(DX71+DY71)+DS71)/2)/(1000*0.61365*exp(17.502*V71/(240.97+V71))/(DX71+DY71)-DS71)</f>
        <v>0</v>
      </c>
      <c r="S71">
        <f>1/((DL71+1)/(P71/1.6)+1/(Q71/1.37)) + DL71/((DL71+1)/(P71/1.6) + DL71/(Q71/1.37))</f>
        <v>0</v>
      </c>
      <c r="T71">
        <f>(DG71*DJ71)</f>
        <v>0</v>
      </c>
      <c r="U71">
        <f>(DZ71+(T71+2*0.95*5.67E-8*(((DZ71+$B$9)+273)^4-(DZ71+273)^4)-44100*I71)/(1.84*29.3*Q71+8*0.95*5.67E-8*(DZ71+273)^3))</f>
        <v>0</v>
      </c>
      <c r="V71">
        <f>($C$9*EA71+$D$9*EB71+$E$9*U71)</f>
        <v>0</v>
      </c>
      <c r="W71">
        <f>0.61365*exp(17.502*V71/(240.97+V71))</f>
        <v>0</v>
      </c>
      <c r="X71">
        <f>(Y71/Z71*100)</f>
        <v>0</v>
      </c>
      <c r="Y71">
        <f>DS71*(DX71+DY71)/1000</f>
        <v>0</v>
      </c>
      <c r="Z71">
        <f>0.61365*exp(17.502*DZ71/(240.97+DZ71))</f>
        <v>0</v>
      </c>
      <c r="AA71">
        <f>(W71-DS71*(DX71+DY71)/1000)</f>
        <v>0</v>
      </c>
      <c r="AB71">
        <f>(-I71*44100)</f>
        <v>0</v>
      </c>
      <c r="AC71">
        <f>2*29.3*Q71*0.92*(DZ71-V71)</f>
        <v>0</v>
      </c>
      <c r="AD71">
        <f>2*0.95*5.67E-8*(((DZ71+$B$9)+273)^4-(V71+273)^4)</f>
        <v>0</v>
      </c>
      <c r="AE71">
        <f>T71+AD71+AB71+AC71</f>
        <v>0</v>
      </c>
      <c r="AF71">
        <f>DW71*AT71*(DR71-DQ71*(1000-AT71*DT71)/(1000-AT71*DS71))/(100*DK71)</f>
        <v>0</v>
      </c>
      <c r="AG71">
        <f>1000*DW71*AT71*(DS71-DT71)/(100*DK71*(1000-AT71*DS71))</f>
        <v>0</v>
      </c>
      <c r="AH71">
        <f>(AI71 - AJ71 - DX71*1E3/(8.314*(DZ71+273.15)) * AL71/DW71 * AK71) * DW71/(100*DK71) * (1000 - DT71)/1000</f>
        <v>0</v>
      </c>
      <c r="AI71">
        <v>433.2369049074939</v>
      </c>
      <c r="AJ71">
        <v>434.131103030303</v>
      </c>
      <c r="AK71">
        <v>0.02012238169021757</v>
      </c>
      <c r="AL71">
        <v>66.16369902441471</v>
      </c>
      <c r="AM71">
        <f>(AO71 - AN71 + DX71*1E3/(8.314*(DZ71+273.15)) * AQ71/DW71 * AP71) * DW71/(100*DK71) * 1000/(1000 - AO71)</f>
        <v>0</v>
      </c>
      <c r="AN71">
        <v>30.51697083350436</v>
      </c>
      <c r="AO71">
        <v>32.86671454545453</v>
      </c>
      <c r="AP71">
        <v>-6.160576823841273E-06</v>
      </c>
      <c r="AQ71">
        <v>108.2021162719711</v>
      </c>
      <c r="AR71">
        <v>0</v>
      </c>
      <c r="AS71">
        <v>0</v>
      </c>
      <c r="AT71">
        <f>IF(AR71*$H$15&gt;=AV71,1.0,(AV71/(AV71-AR71*$H$15)))</f>
        <v>0</v>
      </c>
      <c r="AU71">
        <f>(AT71-1)*100</f>
        <v>0</v>
      </c>
      <c r="AV71">
        <f>MAX(0,($B$15+$C$15*EE71)/(1+$D$15*EE71)*DX71/(DZ71+273)*$E$15)</f>
        <v>0</v>
      </c>
      <c r="AW71" t="s">
        <v>437</v>
      </c>
      <c r="AX71">
        <v>0</v>
      </c>
      <c r="AY71">
        <v>0.7</v>
      </c>
      <c r="AZ71">
        <v>0.7</v>
      </c>
      <c r="BA71">
        <f>1-AY71/AZ71</f>
        <v>0</v>
      </c>
      <c r="BB71">
        <v>-1</v>
      </c>
      <c r="BC71" t="s">
        <v>604</v>
      </c>
      <c r="BD71">
        <v>8150.39</v>
      </c>
      <c r="BE71">
        <v>192.2804615384615</v>
      </c>
      <c r="BF71">
        <v>194.97</v>
      </c>
      <c r="BG71">
        <f>1-BE71/BF71</f>
        <v>0</v>
      </c>
      <c r="BH71">
        <v>0.5</v>
      </c>
      <c r="BI71">
        <f>DH71</f>
        <v>0</v>
      </c>
      <c r="BJ71">
        <f>K71</f>
        <v>0</v>
      </c>
      <c r="BK71">
        <f>BG71*BH71*BI71</f>
        <v>0</v>
      </c>
      <c r="BL71">
        <f>(BJ71-BB71)/BI71</f>
        <v>0</v>
      </c>
      <c r="BM71">
        <f>(AZ71-BF71)/BF71</f>
        <v>0</v>
      </c>
      <c r="BN71">
        <f>AY71/(BA71+AY71/BF71)</f>
        <v>0</v>
      </c>
      <c r="BO71" t="s">
        <v>437</v>
      </c>
      <c r="BP71">
        <v>0</v>
      </c>
      <c r="BQ71">
        <f>IF(BP71&lt;&gt;0, BP71, BN71)</f>
        <v>0</v>
      </c>
      <c r="BR71">
        <f>1-BQ71/BF71</f>
        <v>0</v>
      </c>
      <c r="BS71">
        <f>(BF71-BE71)/(BF71-BQ71)</f>
        <v>0</v>
      </c>
      <c r="BT71">
        <f>(AZ71-BF71)/(AZ71-BQ71)</f>
        <v>0</v>
      </c>
      <c r="BU71">
        <f>(BF71-BE71)/(BF71-AY71)</f>
        <v>0</v>
      </c>
      <c r="BV71">
        <f>(AZ71-BF71)/(AZ71-AY71)</f>
        <v>0</v>
      </c>
      <c r="BW71">
        <f>(BS71*BQ71/BE71)</f>
        <v>0</v>
      </c>
      <c r="BX71">
        <f>(1-BW71)</f>
        <v>0</v>
      </c>
      <c r="DG71">
        <f>$B$13*EF71+$C$13*EG71+$F$13*ER71*(1-EU71)</f>
        <v>0</v>
      </c>
      <c r="DH71">
        <f>DG71*DI71</f>
        <v>0</v>
      </c>
      <c r="DI71">
        <f>($B$13*$D$11+$C$13*$D$11+$F$13*((FE71+EW71)/MAX(FE71+EW71+FF71, 0.1)*$I$11+FF71/MAX(FE71+EW71+FF71, 0.1)*$J$11))/($B$13+$C$13+$F$13)</f>
        <v>0</v>
      </c>
      <c r="DJ71">
        <f>($B$13*$K$11+$C$13*$K$11+$F$13*((FE71+EW71)/MAX(FE71+EW71+FF71, 0.1)*$P$11+FF71/MAX(FE71+EW71+FF71, 0.1)*$Q$11))/($B$13+$C$13+$F$13)</f>
        <v>0</v>
      </c>
      <c r="DK71">
        <v>2</v>
      </c>
      <c r="DL71">
        <v>0.5</v>
      </c>
      <c r="DM71" t="s">
        <v>439</v>
      </c>
      <c r="DN71">
        <v>2</v>
      </c>
      <c r="DO71" t="b">
        <v>1</v>
      </c>
      <c r="DP71">
        <v>1702515246.349999</v>
      </c>
      <c r="DQ71">
        <v>419.8274666666667</v>
      </c>
      <c r="DR71">
        <v>419.9939333333334</v>
      </c>
      <c r="DS71">
        <v>32.86803666666667</v>
      </c>
      <c r="DT71">
        <v>30.51701333333334</v>
      </c>
      <c r="DU71">
        <v>418.5554999999999</v>
      </c>
      <c r="DV71">
        <v>32.57085</v>
      </c>
      <c r="DW71">
        <v>500.0109333333333</v>
      </c>
      <c r="DX71">
        <v>90.81658333333333</v>
      </c>
      <c r="DY71">
        <v>0.1000032833333333</v>
      </c>
      <c r="DZ71">
        <v>49.05050000000001</v>
      </c>
      <c r="EA71">
        <v>47.90159666666666</v>
      </c>
      <c r="EB71">
        <v>999.9000000000002</v>
      </c>
      <c r="EC71">
        <v>0</v>
      </c>
      <c r="ED71">
        <v>0</v>
      </c>
      <c r="EE71">
        <v>10000.03666666667</v>
      </c>
      <c r="EF71">
        <v>0</v>
      </c>
      <c r="EG71">
        <v>14.78396</v>
      </c>
      <c r="EH71">
        <v>-0.1664856</v>
      </c>
      <c r="EI71">
        <v>434.0954333333333</v>
      </c>
      <c r="EJ71">
        <v>433.2142666666667</v>
      </c>
      <c r="EK71">
        <v>2.351023666666667</v>
      </c>
      <c r="EL71">
        <v>419.9939333333334</v>
      </c>
      <c r="EM71">
        <v>30.51701333333334</v>
      </c>
      <c r="EN71">
        <v>2.984962333333333</v>
      </c>
      <c r="EO71">
        <v>2.771451</v>
      </c>
      <c r="EP71">
        <v>23.94426666666667</v>
      </c>
      <c r="EQ71">
        <v>22.71501666666667</v>
      </c>
      <c r="ER71">
        <v>1500.009333333334</v>
      </c>
      <c r="ES71">
        <v>0.9730073333333333</v>
      </c>
      <c r="ET71">
        <v>0.02699252666666666</v>
      </c>
      <c r="EU71">
        <v>0</v>
      </c>
      <c r="EV71">
        <v>192.2749666666666</v>
      </c>
      <c r="EW71">
        <v>4.999599999999998</v>
      </c>
      <c r="EX71">
        <v>3069.409</v>
      </c>
      <c r="EY71">
        <v>14076.53</v>
      </c>
      <c r="EZ71">
        <v>44.58929999999999</v>
      </c>
      <c r="FA71">
        <v>45.11239999999999</v>
      </c>
      <c r="FB71">
        <v>44.74776666666666</v>
      </c>
      <c r="FC71">
        <v>44.89549999999998</v>
      </c>
      <c r="FD71">
        <v>47.57266666666666</v>
      </c>
      <c r="FE71">
        <v>1454.659333333333</v>
      </c>
      <c r="FF71">
        <v>40.34999999999999</v>
      </c>
      <c r="FG71">
        <v>0</v>
      </c>
      <c r="FH71">
        <v>302</v>
      </c>
      <c r="FI71">
        <v>0</v>
      </c>
      <c r="FJ71">
        <v>192.2804615384615</v>
      </c>
      <c r="FK71">
        <v>-0.5205469942331203</v>
      </c>
      <c r="FL71">
        <v>-12.28547009723571</v>
      </c>
      <c r="FM71">
        <v>3069.292692307693</v>
      </c>
      <c r="FN71">
        <v>15</v>
      </c>
      <c r="FO71">
        <v>0</v>
      </c>
      <c r="FP71" t="s">
        <v>440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-0.165901</v>
      </c>
      <c r="GC71">
        <v>-0.179140825087108</v>
      </c>
      <c r="GD71">
        <v>0.04735912999048452</v>
      </c>
      <c r="GE71">
        <v>1</v>
      </c>
      <c r="GF71">
        <v>192.3400294117647</v>
      </c>
      <c r="GG71">
        <v>-1.021650109663778</v>
      </c>
      <c r="GH71">
        <v>0.2304595773275799</v>
      </c>
      <c r="GI71">
        <v>0</v>
      </c>
      <c r="GJ71">
        <v>2.348154634146342</v>
      </c>
      <c r="GK71">
        <v>0.04472006968640557</v>
      </c>
      <c r="GL71">
        <v>0.005433133712630459</v>
      </c>
      <c r="GM71">
        <v>1</v>
      </c>
      <c r="GN71">
        <v>2</v>
      </c>
      <c r="GO71">
        <v>3</v>
      </c>
      <c r="GP71" t="s">
        <v>463</v>
      </c>
      <c r="GQ71">
        <v>3.10475</v>
      </c>
      <c r="GR71">
        <v>2.75816</v>
      </c>
      <c r="GS71">
        <v>0.0874979</v>
      </c>
      <c r="GT71">
        <v>0.0877777</v>
      </c>
      <c r="GU71">
        <v>0.133817</v>
      </c>
      <c r="GV71">
        <v>0.128389</v>
      </c>
      <c r="GW71">
        <v>23597.4</v>
      </c>
      <c r="GX71">
        <v>21949.5</v>
      </c>
      <c r="GY71">
        <v>26429</v>
      </c>
      <c r="GZ71">
        <v>24298.9</v>
      </c>
      <c r="HA71">
        <v>36696.7</v>
      </c>
      <c r="HB71">
        <v>31350.3</v>
      </c>
      <c r="HC71">
        <v>46230.9</v>
      </c>
      <c r="HD71">
        <v>38492</v>
      </c>
      <c r="HE71">
        <v>1.8343</v>
      </c>
      <c r="HF71">
        <v>1.83105</v>
      </c>
      <c r="HG71">
        <v>0.336789</v>
      </c>
      <c r="HH71">
        <v>0</v>
      </c>
      <c r="HI71">
        <v>42.4931</v>
      </c>
      <c r="HJ71">
        <v>999.9</v>
      </c>
      <c r="HK71">
        <v>57.9</v>
      </c>
      <c r="HL71">
        <v>32.9</v>
      </c>
      <c r="HM71">
        <v>32.0311</v>
      </c>
      <c r="HN71">
        <v>60.3599</v>
      </c>
      <c r="HO71">
        <v>22.2917</v>
      </c>
      <c r="HP71">
        <v>1</v>
      </c>
      <c r="HQ71">
        <v>0.39935</v>
      </c>
      <c r="HR71">
        <v>-6.66667</v>
      </c>
      <c r="HS71">
        <v>20.166</v>
      </c>
      <c r="HT71">
        <v>5.22148</v>
      </c>
      <c r="HU71">
        <v>11.986</v>
      </c>
      <c r="HV71">
        <v>4.9653</v>
      </c>
      <c r="HW71">
        <v>3.27568</v>
      </c>
      <c r="HX71">
        <v>9999</v>
      </c>
      <c r="HY71">
        <v>9999</v>
      </c>
      <c r="HZ71">
        <v>9999</v>
      </c>
      <c r="IA71">
        <v>542.5</v>
      </c>
      <c r="IB71">
        <v>1.86401</v>
      </c>
      <c r="IC71">
        <v>1.86013</v>
      </c>
      <c r="ID71">
        <v>1.85839</v>
      </c>
      <c r="IE71">
        <v>1.85977</v>
      </c>
      <c r="IF71">
        <v>1.85989</v>
      </c>
      <c r="IG71">
        <v>1.85837</v>
      </c>
      <c r="IH71">
        <v>1.85745</v>
      </c>
      <c r="II71">
        <v>1.85242</v>
      </c>
      <c r="IJ71">
        <v>0</v>
      </c>
      <c r="IK71">
        <v>0</v>
      </c>
      <c r="IL71">
        <v>0</v>
      </c>
      <c r="IM71">
        <v>0</v>
      </c>
      <c r="IN71" t="s">
        <v>442</v>
      </c>
      <c r="IO71" t="s">
        <v>443</v>
      </c>
      <c r="IP71" t="s">
        <v>444</v>
      </c>
      <c r="IQ71" t="s">
        <v>444</v>
      </c>
      <c r="IR71" t="s">
        <v>444</v>
      </c>
      <c r="IS71" t="s">
        <v>444</v>
      </c>
      <c r="IT71">
        <v>0</v>
      </c>
      <c r="IU71">
        <v>100</v>
      </c>
      <c r="IV71">
        <v>100</v>
      </c>
      <c r="IW71">
        <v>1.272</v>
      </c>
      <c r="IX71">
        <v>0.2972</v>
      </c>
      <c r="IY71">
        <v>0.3971615310492796</v>
      </c>
      <c r="IZ71">
        <v>0.002194383670526158</v>
      </c>
      <c r="JA71">
        <v>-2.614430836048478E-07</v>
      </c>
      <c r="JB71">
        <v>2.831566818974657E-11</v>
      </c>
      <c r="JC71">
        <v>0.2971757232965693</v>
      </c>
      <c r="JD71">
        <v>0</v>
      </c>
      <c r="JE71">
        <v>0</v>
      </c>
      <c r="JF71">
        <v>0</v>
      </c>
      <c r="JG71">
        <v>6</v>
      </c>
      <c r="JH71">
        <v>2002</v>
      </c>
      <c r="JI71">
        <v>0</v>
      </c>
      <c r="JJ71">
        <v>28</v>
      </c>
      <c r="JK71">
        <v>28375254.2</v>
      </c>
      <c r="JL71">
        <v>28375254.2</v>
      </c>
      <c r="JM71">
        <v>1.14258</v>
      </c>
      <c r="JN71">
        <v>2.64526</v>
      </c>
      <c r="JO71">
        <v>1.49658</v>
      </c>
      <c r="JP71">
        <v>2.33643</v>
      </c>
      <c r="JQ71">
        <v>1.54907</v>
      </c>
      <c r="JR71">
        <v>2.37305</v>
      </c>
      <c r="JS71">
        <v>37.9164</v>
      </c>
      <c r="JT71">
        <v>24.0175</v>
      </c>
      <c r="JU71">
        <v>18</v>
      </c>
      <c r="JV71">
        <v>483.505</v>
      </c>
      <c r="JW71">
        <v>494.939</v>
      </c>
      <c r="JX71">
        <v>53.667</v>
      </c>
      <c r="JY71">
        <v>32.2915</v>
      </c>
      <c r="JZ71">
        <v>29.9999</v>
      </c>
      <c r="KA71">
        <v>32.0783</v>
      </c>
      <c r="KB71">
        <v>31.9546</v>
      </c>
      <c r="KC71">
        <v>22.9686</v>
      </c>
      <c r="KD71">
        <v>0</v>
      </c>
      <c r="KE71">
        <v>100</v>
      </c>
      <c r="KF71">
        <v>54.2629</v>
      </c>
      <c r="KG71">
        <v>420</v>
      </c>
      <c r="KH71">
        <v>36.7931</v>
      </c>
      <c r="KI71">
        <v>101.016</v>
      </c>
      <c r="KJ71">
        <v>92.783</v>
      </c>
    </row>
    <row r="72" spans="1:296">
      <c r="A72">
        <v>54</v>
      </c>
      <c r="B72">
        <v>1702515461.1</v>
      </c>
      <c r="C72">
        <v>16025.09999990463</v>
      </c>
      <c r="D72" t="s">
        <v>605</v>
      </c>
      <c r="E72" t="s">
        <v>606</v>
      </c>
      <c r="F72">
        <v>5</v>
      </c>
      <c r="G72" t="s">
        <v>558</v>
      </c>
      <c r="H72">
        <v>1702515453.099999</v>
      </c>
      <c r="I72">
        <f>(J72)/1000</f>
        <v>0</v>
      </c>
      <c r="J72">
        <f>IF(DO72, AM72, AG72)</f>
        <v>0</v>
      </c>
      <c r="K72">
        <f>IF(DO72, AH72, AF72)</f>
        <v>0</v>
      </c>
      <c r="L72">
        <f>DQ72 - IF(AT72&gt;1, K72*DK72*100.0/(AV72*EE72), 0)</f>
        <v>0</v>
      </c>
      <c r="M72">
        <f>((S72-I72/2)*L72-K72)/(S72+I72/2)</f>
        <v>0</v>
      </c>
      <c r="N72">
        <f>M72*(DX72+DY72)/1000.0</f>
        <v>0</v>
      </c>
      <c r="O72">
        <f>(DQ72 - IF(AT72&gt;1, K72*DK72*100.0/(AV72*EE72), 0))*(DX72+DY72)/1000.0</f>
        <v>0</v>
      </c>
      <c r="P72">
        <f>2.0/((1/R72-1/Q72)+SIGN(R72)*SQRT((1/R72-1/Q72)*(1/R72-1/Q72) + 4*DL72/((DL72+1)*(DL72+1))*(2*1/R72*1/Q72-1/Q72*1/Q72)))</f>
        <v>0</v>
      </c>
      <c r="Q72">
        <f>IF(LEFT(DM72,1)&lt;&gt;"0",IF(LEFT(DM72,1)="1",3.0,DN72),$D$5+$E$5*(EE72*DX72/($K$5*1000))+$F$5*(EE72*DX72/($K$5*1000))*MAX(MIN(DK72,$J$5),$I$5)*MAX(MIN(DK72,$J$5),$I$5)+$G$5*MAX(MIN(DK72,$J$5),$I$5)*(EE72*DX72/($K$5*1000))+$H$5*(EE72*DX72/($K$5*1000))*(EE72*DX72/($K$5*1000)))</f>
        <v>0</v>
      </c>
      <c r="R72">
        <f>I72*(1000-(1000*0.61365*exp(17.502*V72/(240.97+V72))/(DX72+DY72)+DS72)/2)/(1000*0.61365*exp(17.502*V72/(240.97+V72))/(DX72+DY72)-DS72)</f>
        <v>0</v>
      </c>
      <c r="S72">
        <f>1/((DL72+1)/(P72/1.6)+1/(Q72/1.37)) + DL72/((DL72+1)/(P72/1.6) + DL72/(Q72/1.37))</f>
        <v>0</v>
      </c>
      <c r="T72">
        <f>(DG72*DJ72)</f>
        <v>0</v>
      </c>
      <c r="U72">
        <f>(DZ72+(T72+2*0.95*5.67E-8*(((DZ72+$B$9)+273)^4-(DZ72+273)^4)-44100*I72)/(1.84*29.3*Q72+8*0.95*5.67E-8*(DZ72+273)^3))</f>
        <v>0</v>
      </c>
      <c r="V72">
        <f>($C$9*EA72+$D$9*EB72+$E$9*U72)</f>
        <v>0</v>
      </c>
      <c r="W72">
        <f>0.61365*exp(17.502*V72/(240.97+V72))</f>
        <v>0</v>
      </c>
      <c r="X72">
        <f>(Y72/Z72*100)</f>
        <v>0</v>
      </c>
      <c r="Y72">
        <f>DS72*(DX72+DY72)/1000</f>
        <v>0</v>
      </c>
      <c r="Z72">
        <f>0.61365*exp(17.502*DZ72/(240.97+DZ72))</f>
        <v>0</v>
      </c>
      <c r="AA72">
        <f>(W72-DS72*(DX72+DY72)/1000)</f>
        <v>0</v>
      </c>
      <c r="AB72">
        <f>(-I72*44100)</f>
        <v>0</v>
      </c>
      <c r="AC72">
        <f>2*29.3*Q72*0.92*(DZ72-V72)</f>
        <v>0</v>
      </c>
      <c r="AD72">
        <f>2*0.95*5.67E-8*(((DZ72+$B$9)+273)^4-(V72+273)^4)</f>
        <v>0</v>
      </c>
      <c r="AE72">
        <f>T72+AD72+AB72+AC72</f>
        <v>0</v>
      </c>
      <c r="AF72">
        <f>DW72*AT72*(DR72-DQ72*(1000-AT72*DT72)/(1000-AT72*DS72))/(100*DK72)</f>
        <v>0</v>
      </c>
      <c r="AG72">
        <f>1000*DW72*AT72*(DS72-DT72)/(100*DK72*(1000-AT72*DS72))</f>
        <v>0</v>
      </c>
      <c r="AH72">
        <f>(AI72 - AJ72 - DX72*1E3/(8.314*(DZ72+273.15)) * AL72/DW72 * AK72) * DW72/(100*DK72) * (1000 - DT72)/1000</f>
        <v>0</v>
      </c>
      <c r="AI72">
        <v>433.0677462510008</v>
      </c>
      <c r="AJ72">
        <v>433.9610242424242</v>
      </c>
      <c r="AK72">
        <v>0.0001371226299603323</v>
      </c>
      <c r="AL72">
        <v>66.16369902441471</v>
      </c>
      <c r="AM72">
        <f>(AO72 - AN72 + DX72*1E3/(8.314*(DZ72+273.15)) * AQ72/DW72 * AP72) * DW72/(100*DK72) * 1000/(1000 - AO72)</f>
        <v>0</v>
      </c>
      <c r="AN72">
        <v>30.14653076200738</v>
      </c>
      <c r="AO72">
        <v>32.52958060606062</v>
      </c>
      <c r="AP72">
        <v>-0.008357695568336819</v>
      </c>
      <c r="AQ72">
        <v>108.2021162719711</v>
      </c>
      <c r="AR72">
        <v>0</v>
      </c>
      <c r="AS72">
        <v>0</v>
      </c>
      <c r="AT72">
        <f>IF(AR72*$H$15&gt;=AV72,1.0,(AV72/(AV72-AR72*$H$15)))</f>
        <v>0</v>
      </c>
      <c r="AU72">
        <f>(AT72-1)*100</f>
        <v>0</v>
      </c>
      <c r="AV72">
        <f>MAX(0,($B$15+$C$15*EE72)/(1+$D$15*EE72)*DX72/(DZ72+273)*$E$15)</f>
        <v>0</v>
      </c>
      <c r="AW72" t="s">
        <v>437</v>
      </c>
      <c r="AX72">
        <v>0</v>
      </c>
      <c r="AY72">
        <v>0.7</v>
      </c>
      <c r="AZ72">
        <v>0.7</v>
      </c>
      <c r="BA72">
        <f>1-AY72/AZ72</f>
        <v>0</v>
      </c>
      <c r="BB72">
        <v>-1</v>
      </c>
      <c r="BC72" t="s">
        <v>607</v>
      </c>
      <c r="BD72">
        <v>8164.02</v>
      </c>
      <c r="BE72">
        <v>189.7582307692308</v>
      </c>
      <c r="BF72">
        <v>192.01</v>
      </c>
      <c r="BG72">
        <f>1-BE72/BF72</f>
        <v>0</v>
      </c>
      <c r="BH72">
        <v>0.5</v>
      </c>
      <c r="BI72">
        <f>DH72</f>
        <v>0</v>
      </c>
      <c r="BJ72">
        <f>K72</f>
        <v>0</v>
      </c>
      <c r="BK72">
        <f>BG72*BH72*BI72</f>
        <v>0</v>
      </c>
      <c r="BL72">
        <f>(BJ72-BB72)/BI72</f>
        <v>0</v>
      </c>
      <c r="BM72">
        <f>(AZ72-BF72)/BF72</f>
        <v>0</v>
      </c>
      <c r="BN72">
        <f>AY72/(BA72+AY72/BF72)</f>
        <v>0</v>
      </c>
      <c r="BO72" t="s">
        <v>437</v>
      </c>
      <c r="BP72">
        <v>0</v>
      </c>
      <c r="BQ72">
        <f>IF(BP72&lt;&gt;0, BP72, BN72)</f>
        <v>0</v>
      </c>
      <c r="BR72">
        <f>1-BQ72/BF72</f>
        <v>0</v>
      </c>
      <c r="BS72">
        <f>(BF72-BE72)/(BF72-BQ72)</f>
        <v>0</v>
      </c>
      <c r="BT72">
        <f>(AZ72-BF72)/(AZ72-BQ72)</f>
        <v>0</v>
      </c>
      <c r="BU72">
        <f>(BF72-BE72)/(BF72-AY72)</f>
        <v>0</v>
      </c>
      <c r="BV72">
        <f>(AZ72-BF72)/(AZ72-AY72)</f>
        <v>0</v>
      </c>
      <c r="BW72">
        <f>(BS72*BQ72/BE72)</f>
        <v>0</v>
      </c>
      <c r="BX72">
        <f>(1-BW72)</f>
        <v>0</v>
      </c>
      <c r="DG72">
        <f>$B$13*EF72+$C$13*EG72+$F$13*ER72*(1-EU72)</f>
        <v>0</v>
      </c>
      <c r="DH72">
        <f>DG72*DI72</f>
        <v>0</v>
      </c>
      <c r="DI72">
        <f>($B$13*$D$11+$C$13*$D$11+$F$13*((FE72+EW72)/MAX(FE72+EW72+FF72, 0.1)*$I$11+FF72/MAX(FE72+EW72+FF72, 0.1)*$J$11))/($B$13+$C$13+$F$13)</f>
        <v>0</v>
      </c>
      <c r="DJ72">
        <f>($B$13*$K$11+$C$13*$K$11+$F$13*((FE72+EW72)/MAX(FE72+EW72+FF72, 0.1)*$P$11+FF72/MAX(FE72+EW72+FF72, 0.1)*$Q$11))/($B$13+$C$13+$F$13)</f>
        <v>0</v>
      </c>
      <c r="DK72">
        <v>2</v>
      </c>
      <c r="DL72">
        <v>0.5</v>
      </c>
      <c r="DM72" t="s">
        <v>439</v>
      </c>
      <c r="DN72">
        <v>2</v>
      </c>
      <c r="DO72" t="b">
        <v>1</v>
      </c>
      <c r="DP72">
        <v>1702515453.099999</v>
      </c>
      <c r="DQ72">
        <v>419.8136774193549</v>
      </c>
      <c r="DR72">
        <v>420.0069354838709</v>
      </c>
      <c r="DS72">
        <v>32.59579032258065</v>
      </c>
      <c r="DT72">
        <v>30.19800322580646</v>
      </c>
      <c r="DU72">
        <v>418.5418387096774</v>
      </c>
      <c r="DV72">
        <v>32.29862580645161</v>
      </c>
      <c r="DW72">
        <v>500.0052258064516</v>
      </c>
      <c r="DX72">
        <v>90.8121</v>
      </c>
      <c r="DY72">
        <v>0.09998679032258065</v>
      </c>
      <c r="DZ72">
        <v>48.97826129032259</v>
      </c>
      <c r="EA72">
        <v>47.65203225806452</v>
      </c>
      <c r="EB72">
        <v>999.9000000000003</v>
      </c>
      <c r="EC72">
        <v>0</v>
      </c>
      <c r="ED72">
        <v>0</v>
      </c>
      <c r="EE72">
        <v>10000.76193548387</v>
      </c>
      <c r="EF72">
        <v>0</v>
      </c>
      <c r="EG72">
        <v>14.86310967741935</v>
      </c>
      <c r="EH72">
        <v>-0.1932649677419355</v>
      </c>
      <c r="EI72">
        <v>433.9589032258065</v>
      </c>
      <c r="EJ72">
        <v>433.0852258064516</v>
      </c>
      <c r="EK72">
        <v>2.397793225806452</v>
      </c>
      <c r="EL72">
        <v>420.0069354838709</v>
      </c>
      <c r="EM72">
        <v>30.19800322580646</v>
      </c>
      <c r="EN72">
        <v>2.960091612903226</v>
      </c>
      <c r="EO72">
        <v>2.742344193548387</v>
      </c>
      <c r="EP72">
        <v>23.80509677419355</v>
      </c>
      <c r="EQ72">
        <v>22.54105806451613</v>
      </c>
      <c r="ER72">
        <v>1500.014516129032</v>
      </c>
      <c r="ES72">
        <v>0.9730022258064513</v>
      </c>
      <c r="ET72">
        <v>0.0269975064516129</v>
      </c>
      <c r="EU72">
        <v>0</v>
      </c>
      <c r="EV72">
        <v>189.7765483870968</v>
      </c>
      <c r="EW72">
        <v>4.999599999999997</v>
      </c>
      <c r="EX72">
        <v>3022.550322580646</v>
      </c>
      <c r="EY72">
        <v>14076.56129032258</v>
      </c>
      <c r="EZ72">
        <v>44.28806451612903</v>
      </c>
      <c r="FA72">
        <v>44.62887096774193</v>
      </c>
      <c r="FB72">
        <v>44.46145161290322</v>
      </c>
      <c r="FC72">
        <v>44.48967741935483</v>
      </c>
      <c r="FD72">
        <v>47.3728064516129</v>
      </c>
      <c r="FE72">
        <v>1454.654516129032</v>
      </c>
      <c r="FF72">
        <v>40.35999999999998</v>
      </c>
      <c r="FG72">
        <v>0</v>
      </c>
      <c r="FH72">
        <v>206.1999998092651</v>
      </c>
      <c r="FI72">
        <v>0</v>
      </c>
      <c r="FJ72">
        <v>189.7582307692308</v>
      </c>
      <c r="FK72">
        <v>-0.682529916038505</v>
      </c>
      <c r="FL72">
        <v>-13.00034187690278</v>
      </c>
      <c r="FM72">
        <v>3022.431538461538</v>
      </c>
      <c r="FN72">
        <v>15</v>
      </c>
      <c r="FO72">
        <v>0</v>
      </c>
      <c r="FP72" t="s">
        <v>440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-0.1932984634146341</v>
      </c>
      <c r="GC72">
        <v>0.04309074564459897</v>
      </c>
      <c r="GD72">
        <v>0.0374551279410167</v>
      </c>
      <c r="GE72">
        <v>1</v>
      </c>
      <c r="GF72">
        <v>189.7661470588235</v>
      </c>
      <c r="GG72">
        <v>-0.1106035180580993</v>
      </c>
      <c r="GH72">
        <v>0.2378001054213569</v>
      </c>
      <c r="GI72">
        <v>1</v>
      </c>
      <c r="GJ72">
        <v>2.394431219512195</v>
      </c>
      <c r="GK72">
        <v>0.05091407665505489</v>
      </c>
      <c r="GL72">
        <v>0.007548357984945299</v>
      </c>
      <c r="GM72">
        <v>1</v>
      </c>
      <c r="GN72">
        <v>3</v>
      </c>
      <c r="GO72">
        <v>3</v>
      </c>
      <c r="GP72" t="s">
        <v>441</v>
      </c>
      <c r="GQ72">
        <v>3.10471</v>
      </c>
      <c r="GR72">
        <v>2.758</v>
      </c>
      <c r="GS72">
        <v>0.0875422</v>
      </c>
      <c r="GT72">
        <v>0.0878148</v>
      </c>
      <c r="GU72">
        <v>0.13293</v>
      </c>
      <c r="GV72">
        <v>0.127355</v>
      </c>
      <c r="GW72">
        <v>23613.7</v>
      </c>
      <c r="GX72">
        <v>21962.6</v>
      </c>
      <c r="GY72">
        <v>26447.3</v>
      </c>
      <c r="GZ72">
        <v>24313.1</v>
      </c>
      <c r="HA72">
        <v>36757.8</v>
      </c>
      <c r="HB72">
        <v>31404</v>
      </c>
      <c r="HC72">
        <v>46262.7</v>
      </c>
      <c r="HD72">
        <v>38513.2</v>
      </c>
      <c r="HE72">
        <v>1.8375</v>
      </c>
      <c r="HF72">
        <v>1.83425</v>
      </c>
      <c r="HG72">
        <v>0.353936</v>
      </c>
      <c r="HH72">
        <v>0</v>
      </c>
      <c r="HI72">
        <v>42.0145</v>
      </c>
      <c r="HJ72">
        <v>999.9</v>
      </c>
      <c r="HK72">
        <v>57.7</v>
      </c>
      <c r="HL72">
        <v>32.9</v>
      </c>
      <c r="HM72">
        <v>31.9184</v>
      </c>
      <c r="HN72">
        <v>60.15</v>
      </c>
      <c r="HO72">
        <v>22.2957</v>
      </c>
      <c r="HP72">
        <v>1</v>
      </c>
      <c r="HQ72">
        <v>0.366908</v>
      </c>
      <c r="HR72">
        <v>-6.66667</v>
      </c>
      <c r="HS72">
        <v>20.1675</v>
      </c>
      <c r="HT72">
        <v>5.21819</v>
      </c>
      <c r="HU72">
        <v>11.986</v>
      </c>
      <c r="HV72">
        <v>4.96525</v>
      </c>
      <c r="HW72">
        <v>3.27563</v>
      </c>
      <c r="HX72">
        <v>9999</v>
      </c>
      <c r="HY72">
        <v>9999</v>
      </c>
      <c r="HZ72">
        <v>9999</v>
      </c>
      <c r="IA72">
        <v>542.6</v>
      </c>
      <c r="IB72">
        <v>1.86401</v>
      </c>
      <c r="IC72">
        <v>1.86011</v>
      </c>
      <c r="ID72">
        <v>1.85838</v>
      </c>
      <c r="IE72">
        <v>1.85976</v>
      </c>
      <c r="IF72">
        <v>1.85989</v>
      </c>
      <c r="IG72">
        <v>1.85838</v>
      </c>
      <c r="IH72">
        <v>1.85745</v>
      </c>
      <c r="II72">
        <v>1.85242</v>
      </c>
      <c r="IJ72">
        <v>0</v>
      </c>
      <c r="IK72">
        <v>0</v>
      </c>
      <c r="IL72">
        <v>0</v>
      </c>
      <c r="IM72">
        <v>0</v>
      </c>
      <c r="IN72" t="s">
        <v>442</v>
      </c>
      <c r="IO72" t="s">
        <v>443</v>
      </c>
      <c r="IP72" t="s">
        <v>444</v>
      </c>
      <c r="IQ72" t="s">
        <v>444</v>
      </c>
      <c r="IR72" t="s">
        <v>444</v>
      </c>
      <c r="IS72" t="s">
        <v>444</v>
      </c>
      <c r="IT72">
        <v>0</v>
      </c>
      <c r="IU72">
        <v>100</v>
      </c>
      <c r="IV72">
        <v>100</v>
      </c>
      <c r="IW72">
        <v>1.272</v>
      </c>
      <c r="IX72">
        <v>0.2972</v>
      </c>
      <c r="IY72">
        <v>0.3971615310492796</v>
      </c>
      <c r="IZ72">
        <v>0.002194383670526158</v>
      </c>
      <c r="JA72">
        <v>-2.614430836048478E-07</v>
      </c>
      <c r="JB72">
        <v>2.831566818974657E-11</v>
      </c>
      <c r="JC72">
        <v>0.2971757232965693</v>
      </c>
      <c r="JD72">
        <v>0</v>
      </c>
      <c r="JE72">
        <v>0</v>
      </c>
      <c r="JF72">
        <v>0</v>
      </c>
      <c r="JG72">
        <v>6</v>
      </c>
      <c r="JH72">
        <v>2002</v>
      </c>
      <c r="JI72">
        <v>0</v>
      </c>
      <c r="JJ72">
        <v>28</v>
      </c>
      <c r="JK72">
        <v>28375257.7</v>
      </c>
      <c r="JL72">
        <v>28375257.7</v>
      </c>
      <c r="JM72">
        <v>1.14136</v>
      </c>
      <c r="JN72">
        <v>2.6355</v>
      </c>
      <c r="JO72">
        <v>1.49658</v>
      </c>
      <c r="JP72">
        <v>2.34009</v>
      </c>
      <c r="JQ72">
        <v>1.54785</v>
      </c>
      <c r="JR72">
        <v>2.46826</v>
      </c>
      <c r="JS72">
        <v>37.8679</v>
      </c>
      <c r="JT72">
        <v>24.0262</v>
      </c>
      <c r="JU72">
        <v>18</v>
      </c>
      <c r="JV72">
        <v>483.919</v>
      </c>
      <c r="JW72">
        <v>495.646</v>
      </c>
      <c r="JX72">
        <v>53.5445</v>
      </c>
      <c r="JY72">
        <v>31.9471</v>
      </c>
      <c r="JZ72">
        <v>29.999</v>
      </c>
      <c r="KA72">
        <v>31.8699</v>
      </c>
      <c r="KB72">
        <v>31.7728</v>
      </c>
      <c r="KC72">
        <v>22.9613</v>
      </c>
      <c r="KD72">
        <v>0</v>
      </c>
      <c r="KE72">
        <v>100</v>
      </c>
      <c r="KF72">
        <v>59.5986</v>
      </c>
      <c r="KG72">
        <v>420</v>
      </c>
      <c r="KH72">
        <v>36.7931</v>
      </c>
      <c r="KI72">
        <v>101.086</v>
      </c>
      <c r="KJ72">
        <v>92.8353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2023-12-15T00:57:21Z</dcterms:created>
  <dcterms:modified xsi:type="dcterms:W3CDTF">2023-12-15T00:57:21Z</dcterms:modified>
</cp:coreProperties>
</file>