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<sst xmlns="http://schemas.openxmlformats.org/spreadsheetml/2006/main" count="2977" uniqueCount="708">
  <si>
    <t>File opened</t>
  </si>
  <si>
    <t>2023-12-15 13:06:34</t>
  </si>
  <si>
    <t>Console s/n</t>
  </si>
  <si>
    <t>68C-702926</t>
  </si>
  <si>
    <t>Console ver</t>
  </si>
  <si>
    <t>Bluestem v.2.1.08</t>
  </si>
  <si>
    <t>Scripts ver</t>
  </si>
  <si>
    <t>2022.05  2.1.08, Aug 2022</t>
  </si>
  <si>
    <t>Head s/n</t>
  </si>
  <si>
    <t>68H-412916</t>
  </si>
  <si>
    <t>Head ver</t>
  </si>
  <si>
    <t>1.4.22</t>
  </si>
  <si>
    <t>Head cal</t>
  </si>
  <si>
    <t>{"oxygen": "21", "co2azero": "1.01742", "co2aspan1": "1.00161", "co2aspan2": "-0.039575", "co2aspan2a": "0.293526", "co2aspan2b": "0.290588", "co2aspanconc1": "2473", "co2aspanconc2": "301.4", "co2bzero": "1.00429", "co2bspan1": "1.00185", "co2bspan2": "-0.0412378", "co2bspan2a": "0.293842", "co2bspan2b": "0.290826", "co2bspanconc1": "2473", "co2bspanconc2": "301.4", "h2oazero": "1.09054", "h2oaspan1": "0.999576", "h2oaspan2": "0", "h2oaspan2a": "0.0691885", "h2oaspan2b": "0.0691591", "h2oaspanconc1": "11.66", "h2oaspanconc2": "0", "h2obzero": "1.06903",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</si>
  <si>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CO2 rangematch</t>
  </si>
  <si>
    <t>Wed Nov  8 10:46</t>
  </si>
  <si>
    <t>H2O rangematch</t>
  </si>
  <si>
    <t>Wed Nov  8 10:52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</si>
  <si>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</si>
  <si>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</si>
  <si>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</si>
  <si>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</si>
  <si>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</si>
  <si>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</si>
  <si>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</si>
  <si>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</si>
  <si>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</si>
  <si>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13:06:34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</si>
  <si>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</si>
  <si>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</si>
  <si>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</si>
  <si>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</si>
  <si>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</si>
  <si>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</si>
  <si>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</si>
  <si>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</si>
  <si>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</si>
  <si>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2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</si>
  <si>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</si>
  <si>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</si>
  <si>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</si>
  <si>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</si>
  <si>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</si>
  <si>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</si>
  <si>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</si>
  <si>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</si>
  <si>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</si>
  <si>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</si>
  <si>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yadi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</si>
  <si>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</si>
  <si>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</si>
  <si>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</si>
  <si>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</si>
  <si>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</si>
  <si>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</si>
  <si>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</si>
  <si>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</si>
  <si>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</si>
  <si>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</si>
  <si>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</si>
  <si>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</si>
  <si>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</si>
  <si>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</si>
  <si>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</si>
  <si>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</si>
  <si>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</si>
  <si>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</si>
  <si>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</si>
  <si>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</si>
  <si>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</si>
  <si>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</si>
  <si>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</si>
  <si>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</si>
  <si>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</si>
  <si>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</si>
  <si>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</si>
  <si>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</si>
  <si>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</si>
  <si>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</si>
  <si>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</si>
  <si>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</si>
  <si>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</si>
  <si>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</si>
  <si>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</si>
  <si>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</si>
  <si>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1.63569 190.917 347.118 601.88 839.433 1050.42 1229.91 1368.38</t>
  </si>
  <si>
    <t>Fs_true</t>
  </si>
  <si>
    <t>1.53571 226.979 384.474 606.592 800.557 1004.6 1201.24 1400.83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</si>
  <si>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</si>
  <si>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</si>
  <si>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</si>
  <si>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</si>
  <si>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</si>
  <si>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</si>
  <si>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</si>
  <si>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</si>
  <si>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</si>
  <si>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</si>
  <si>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</si>
  <si>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</si>
  <si>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</si>
  <si>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</si>
  <si>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</si>
  <si>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</si>
  <si>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</si>
  <si>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</si>
  <si>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</si>
  <si>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</si>
  <si>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</si>
  <si>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</si>
  <si>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</si>
  <si>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</si>
  <si>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</si>
  <si>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</si>
  <si>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</si>
  <si>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</si>
  <si>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</si>
  <si>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</si>
  <si>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</si>
  <si>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</si>
  <si>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</si>
  <si>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</si>
  <si>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</si>
  <si>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</si>
  <si>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</si>
  <si>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</si>
  <si>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</si>
  <si>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</si>
  <si>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</si>
  <si>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</si>
  <si>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</si>
  <si>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</si>
  <si>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</si>
  <si>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</si>
  <si>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</si>
  <si>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</si>
  <si>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</si>
  <si>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</si>
  <si>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</si>
  <si>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</si>
  <si>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</si>
  <si>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</si>
  <si>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</si>
  <si>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</si>
  <si>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</si>
  <si>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</si>
  <si>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</si>
  <si>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</si>
  <si>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</si>
  <si>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</si>
  <si>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</si>
  <si>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</si>
  <si>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</si>
  <si>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</si>
  <si>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</si>
  <si>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</si>
  <si>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</si>
  <si>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</si>
  <si>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</si>
  <si>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</si>
  <si>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</si>
  <si>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</si>
  <si>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</si>
  <si>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</si>
  <si>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</si>
  <si>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</si>
  <si>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</si>
  <si>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</si>
  <si>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</si>
  <si>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</si>
  <si>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</si>
  <si>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</si>
  <si>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</si>
  <si>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</si>
  <si>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</si>
  <si>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</si>
  <si>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</si>
  <si>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</si>
  <si>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</si>
  <si>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</si>
  <si>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</si>
  <si>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</si>
  <si>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</si>
  <si>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</si>
  <si>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</si>
  <si>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</si>
  <si>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</si>
  <si>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</si>
  <si>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</si>
  <si>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</si>
  <si>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</si>
  <si>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</si>
  <si>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</si>
  <si>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</si>
  <si>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</si>
  <si>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</si>
  <si>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</si>
  <si>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</si>
  <si>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</si>
  <si>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</si>
  <si>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</si>
  <si>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</si>
  <si>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</si>
  <si>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</si>
  <si>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</si>
  <si>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</si>
  <si>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</si>
  <si>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</si>
  <si>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</si>
  <si>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</si>
  <si>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</si>
  <si>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</si>
  <si>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</si>
  <si>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</si>
  <si>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</si>
  <si>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</si>
  <si>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</si>
  <si>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</si>
  <si>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</si>
  <si>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</si>
  <si>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</si>
  <si>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</si>
  <si>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</si>
  <si>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</si>
  <si>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</si>
  <si>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</si>
  <si>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</si>
  <si>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</si>
  <si>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</si>
  <si>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</si>
  <si>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</si>
  <si>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</si>
  <si>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</si>
  <si>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</si>
  <si>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</si>
  <si>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</si>
  <si>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</si>
  <si>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</si>
  <si>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</si>
  <si>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</si>
  <si>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</si>
  <si>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</si>
  <si>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</si>
  <si>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</si>
  <si>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</si>
  <si>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</si>
  <si>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</si>
  <si>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</si>
  <si>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</si>
  <si>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</si>
  <si>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</si>
  <si>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</si>
  <si>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</si>
  <si>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</si>
  <si>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</si>
  <si>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</si>
  <si>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</si>
  <si>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</si>
  <si>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</si>
  <si>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</si>
  <si>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</si>
  <si>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</si>
  <si>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</si>
  <si>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</si>
  <si>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</si>
  <si>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</si>
  <si>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</si>
  <si>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</si>
  <si>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</si>
  <si>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</si>
  <si>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</si>
  <si>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</si>
  <si>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</si>
  <si>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</si>
  <si>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</si>
  <si>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</si>
  <si>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</si>
  <si>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</si>
  <si>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</si>
  <si>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</si>
  <si>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</si>
  <si>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</si>
  <si>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</si>
  <si>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</si>
  <si>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</si>
  <si>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</si>
  <si>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</si>
  <si>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</si>
  <si>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</si>
  <si>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</si>
  <si>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</si>
  <si>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</si>
  <si>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</si>
  <si>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</si>
  <si>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</si>
  <si>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</si>
  <si>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</si>
  <si>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</si>
  <si>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</si>
  <si>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</si>
  <si>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</si>
  <si>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</si>
  <si>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</si>
  <si>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</si>
  <si>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</si>
  <si>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</si>
  <si>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</si>
  <si>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</si>
  <si>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</si>
  <si>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</si>
  <si>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</si>
  <si>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</si>
  <si>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</si>
  <si>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</si>
  <si>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</si>
  <si>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</si>
  <si>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</si>
  <si>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</si>
  <si>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</si>
  <si>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</si>
  <si>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</si>
  <si>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</si>
  <si>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</si>
  <si>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</si>
  <si>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</si>
  <si>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</si>
  <si>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</si>
  <si>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</si>
  <si>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</si>
  <si>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</si>
  <si>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</si>
  <si>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</si>
  <si>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</si>
  <si>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</si>
  <si>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</si>
  <si>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</si>
  <si>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</si>
  <si>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</si>
  <si>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</si>
  <si>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</si>
  <si>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</si>
  <si>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</si>
  <si>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</si>
  <si>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</si>
  <si>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</si>
  <si>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</si>
  <si>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</si>
  <si>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</si>
  <si>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</si>
  <si>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</si>
  <si>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</si>
  <si>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</si>
  <si>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</si>
  <si>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</si>
  <si>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</si>
  <si>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</si>
  <si>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</si>
  <si>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</si>
  <si>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</si>
  <si>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</si>
  <si>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</si>
  <si>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</si>
  <si>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</si>
  <si>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</si>
  <si>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</si>
  <si>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</si>
  <si>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</si>
  <si>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</si>
  <si>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</si>
  <si>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</si>
  <si>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</si>
  <si>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</si>
  <si>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</si>
  <si>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</si>
  <si>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</si>
  <si>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</si>
  <si>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</si>
  <si>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</si>
  <si>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</si>
  <si>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</si>
  <si>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</si>
  <si>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</si>
  <si>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</si>
  <si>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</si>
  <si>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</si>
  <si>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</si>
  <si>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</si>
  <si>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</si>
  <si>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</si>
  <si>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</si>
  <si>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</si>
  <si>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</si>
  <si>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</si>
  <si>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</si>
  <si>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</si>
  <si>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</si>
  <si>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</si>
  <si>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</si>
  <si>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</si>
  <si>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</si>
  <si>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</si>
  <si>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</si>
  <si>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</si>
  <si>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</si>
  <si>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</si>
  <si>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</si>
  <si>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</si>
  <si>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</si>
  <si>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</si>
  <si>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</si>
  <si>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</si>
  <si>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</si>
  <si>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</si>
  <si>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</si>
  <si>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</si>
  <si>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</si>
  <si>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</si>
  <si>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</si>
  <si>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</si>
  <si>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</si>
  <si>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</si>
  <si>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</si>
  <si>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</si>
  <si>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</si>
  <si>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</si>
  <si>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</si>
  <si>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</si>
  <si>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</si>
  <si>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</si>
  <si>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</si>
  <si>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</si>
  <si>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</si>
  <si>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</si>
  <si>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</si>
  <si>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20231214 13:16:21</t>
  </si>
  <si>
    <t>13:16:21</t>
  </si>
  <si>
    <t>sor-4-42</t>
  </si>
  <si>
    <t>-</t>
  </si>
  <si>
    <t>RECT-403-20231215-13_15_09</t>
  </si>
  <si>
    <t>0: Broadleaf</t>
  </si>
  <si>
    <t>--:--:--</t>
  </si>
  <si>
    <t>2/3</t>
  </si>
  <si>
    <t>00000000</t>
  </si>
  <si>
    <t>iiiiiiii</t>
  </si>
  <si>
    <t>off</t>
  </si>
  <si>
    <t>20231214 13:19:56</t>
  </si>
  <si>
    <t>13:19:56</t>
  </si>
  <si>
    <t>RECT-404-20231215-13_18_45</t>
  </si>
  <si>
    <t>20231214 13:22:06</t>
  </si>
  <si>
    <t>13:22:06</t>
  </si>
  <si>
    <t>RECT-405-20231215-13_20_55</t>
  </si>
  <si>
    <t>20231214 13:28:52</t>
  </si>
  <si>
    <t>13:28:52</t>
  </si>
  <si>
    <t>RECT-406-20231215-13_27_41</t>
  </si>
  <si>
    <t>3/3</t>
  </si>
  <si>
    <t>20231214 13:31:06</t>
  </si>
  <si>
    <t>13:31:06</t>
  </si>
  <si>
    <t>RECT-407-20231215-13_29_55</t>
  </si>
  <si>
    <t>20231214 13:33:10</t>
  </si>
  <si>
    <t>13:33:10</t>
  </si>
  <si>
    <t>RECT-408-20231215-13_31_59</t>
  </si>
  <si>
    <t>20231214 13:39:44</t>
  </si>
  <si>
    <t>13:39:44</t>
  </si>
  <si>
    <t>RECT-409-20231215-13_38_32</t>
  </si>
  <si>
    <t>20231214 13:40:49</t>
  </si>
  <si>
    <t>13:40:49</t>
  </si>
  <si>
    <t>RECT-410-20231215-13_39_38</t>
  </si>
  <si>
    <t>20231214 13:42:51</t>
  </si>
  <si>
    <t>13:42:51</t>
  </si>
  <si>
    <t>RECT-411-20231215-13_41_40</t>
  </si>
  <si>
    <t>20231214 13:54:36</t>
  </si>
  <si>
    <t>13:54:36</t>
  </si>
  <si>
    <t>RECT-412-20231215-13_53_24</t>
  </si>
  <si>
    <t>20231214 13:55:54</t>
  </si>
  <si>
    <t>13:55:54</t>
  </si>
  <si>
    <t>RECT-413-20231215-13_54_42</t>
  </si>
  <si>
    <t>20231214 13:57:08</t>
  </si>
  <si>
    <t>13:57:08</t>
  </si>
  <si>
    <t>RECT-414-20231215-13_55_56</t>
  </si>
  <si>
    <t>20231214 14:05:28</t>
  </si>
  <si>
    <t>14:05:28</t>
  </si>
  <si>
    <t>RECT-415-20231215-14_04_16</t>
  </si>
  <si>
    <t>20231214 14:07:11</t>
  </si>
  <si>
    <t>14:07:11</t>
  </si>
  <si>
    <t>RECT-416-20231215-14_06_00</t>
  </si>
  <si>
    <t>20231214 14:09:05</t>
  </si>
  <si>
    <t>14:09:05</t>
  </si>
  <si>
    <t>RECT-417-20231215-14_07_53</t>
  </si>
  <si>
    <t>20231214 14:30:53</t>
  </si>
  <si>
    <t>14:30:53</t>
  </si>
  <si>
    <t>RECT-418-20231215-14_29_42</t>
  </si>
  <si>
    <t>20231214 14:34:34</t>
  </si>
  <si>
    <t>14:34:34</t>
  </si>
  <si>
    <t>RECT-419-20231215-14_33_23</t>
  </si>
  <si>
    <t>20231214 14:36:06</t>
  </si>
  <si>
    <t>14:36:06</t>
  </si>
  <si>
    <t>RECT-420-20231215-14_34_54</t>
  </si>
  <si>
    <t>20231214 14:57:09</t>
  </si>
  <si>
    <t>14:57:09</t>
  </si>
  <si>
    <t>ely-4-47</t>
  </si>
  <si>
    <t>RECT-421-20231215-14_55_58</t>
  </si>
  <si>
    <t>20231214 14:59:26</t>
  </si>
  <si>
    <t>14:59:26</t>
  </si>
  <si>
    <t>RECT-422-20231215-14_58_15</t>
  </si>
  <si>
    <t>20231214 15:04:18</t>
  </si>
  <si>
    <t>15:04:18</t>
  </si>
  <si>
    <t>RECT-423-20231215-15_03_06</t>
  </si>
  <si>
    <t>20231214 15:17:37</t>
  </si>
  <si>
    <t>15:17:37</t>
  </si>
  <si>
    <t>RECT-424-20231215-15_16_25</t>
  </si>
  <si>
    <t>20231214 15:19:15</t>
  </si>
  <si>
    <t>15:19:15</t>
  </si>
  <si>
    <t>RECT-425-20231215-15_18_04</t>
  </si>
  <si>
    <t>20231214 15:21:24</t>
  </si>
  <si>
    <t>15:21:24</t>
  </si>
  <si>
    <t>RECT-426-20231215-15_20_13</t>
  </si>
  <si>
    <t>20231214 15:27:30</t>
  </si>
  <si>
    <t>15:27:30</t>
  </si>
  <si>
    <t>RECT-427-20231215-15_26_18</t>
  </si>
  <si>
    <t>20231214 15:29:11</t>
  </si>
  <si>
    <t>15:29:11</t>
  </si>
  <si>
    <t>RECT-428-20231215-15_27_59</t>
  </si>
  <si>
    <t>20231214 15:31:41</t>
  </si>
  <si>
    <t>15:31:41</t>
  </si>
  <si>
    <t>RECT-429-20231215-15_30_29</t>
  </si>
  <si>
    <t>20231214 15:38:04</t>
  </si>
  <si>
    <t>15:38:04</t>
  </si>
  <si>
    <t>RECT-430-20231215-15_36_53</t>
  </si>
  <si>
    <t>20231214 15:40:38</t>
  </si>
  <si>
    <t>15:40:38</t>
  </si>
  <si>
    <t>RECT-431-20231215-15_39_26</t>
  </si>
  <si>
    <t>20231214 15:43:17</t>
  </si>
  <si>
    <t>15:43:17</t>
  </si>
  <si>
    <t>RECT-432-20231215-15_42_05</t>
  </si>
  <si>
    <t>20231214 15:50:23</t>
  </si>
  <si>
    <t>15:50:23</t>
  </si>
  <si>
    <t>RECT-433-20231215-15_49_12</t>
  </si>
  <si>
    <t>20231214 15:51:31</t>
  </si>
  <si>
    <t>15:51:31</t>
  </si>
  <si>
    <t>RECT-434-20231215-15_50_19</t>
  </si>
  <si>
    <t>20231214 15:53:12</t>
  </si>
  <si>
    <t>15:53:12</t>
  </si>
  <si>
    <t>RECT-435-20231215-15_52_00</t>
  </si>
  <si>
    <t>20231214 16:02:16</t>
  </si>
  <si>
    <t>16:02:16</t>
  </si>
  <si>
    <t>RECT-436-20231215-16_01_05</t>
  </si>
  <si>
    <t>20231214 16:06:00</t>
  </si>
  <si>
    <t>16:06:00</t>
  </si>
  <si>
    <t>RECT-437-20231215-16_04_49</t>
  </si>
  <si>
    <t>20231214 16:09:06</t>
  </si>
  <si>
    <t>16:09:06</t>
  </si>
  <si>
    <t>RECT-438-20231215-16_07_54</t>
  </si>
  <si>
    <t>20231214 16:33:17</t>
  </si>
  <si>
    <t>16:33:17</t>
  </si>
  <si>
    <t>RECT-439-20231215-16_32_05</t>
  </si>
  <si>
    <t>20231214 16:35:09</t>
  </si>
  <si>
    <t>16:35:09</t>
  </si>
  <si>
    <t>sor-4-48</t>
  </si>
  <si>
    <t>RECT-440-20231215-16_33_57</t>
  </si>
  <si>
    <t>1/3</t>
  </si>
  <si>
    <t>20231214 16:37:43</t>
  </si>
  <si>
    <t>16:37:43</t>
  </si>
  <si>
    <t>RECT-441-20231215-16_36_31</t>
  </si>
  <si>
    <t>20231214 16:42:22</t>
  </si>
  <si>
    <t>16:42:22</t>
  </si>
  <si>
    <t>RECT-442-20231215-16_41_11</t>
  </si>
  <si>
    <t>20231214 16:43:33</t>
  </si>
  <si>
    <t>16:43:33</t>
  </si>
  <si>
    <t>RECT-443-20231215-16_42_21</t>
  </si>
  <si>
    <t>20231214 16:44:56</t>
  </si>
  <si>
    <t>16:44:56</t>
  </si>
  <si>
    <t>RECT-444-20231215-16_43_45</t>
  </si>
  <si>
    <t>20231214 16:49:48</t>
  </si>
  <si>
    <t>16:49:48</t>
  </si>
  <si>
    <t>RECT-445-20231215-16_48_37</t>
  </si>
  <si>
    <t>20231214 16:54:18</t>
  </si>
  <si>
    <t>16:54:18</t>
  </si>
  <si>
    <t>RECT-446-20231215-16_53_07</t>
  </si>
  <si>
    <t>20231214 16:55:57</t>
  </si>
  <si>
    <t>16:55:57</t>
  </si>
  <si>
    <t>RECT-447-20231215-16_54_46</t>
  </si>
  <si>
    <t>20231214 17:05:39</t>
  </si>
  <si>
    <t>17:05:39</t>
  </si>
  <si>
    <t>RECT-448-20231215-17_04_28</t>
  </si>
  <si>
    <t>20231214 17:08:54</t>
  </si>
  <si>
    <t>17:08:54</t>
  </si>
  <si>
    <t>RECT-449-20231215-17_07_43</t>
  </si>
  <si>
    <t>20231214 17:10:55</t>
  </si>
  <si>
    <t>17:10:55</t>
  </si>
  <si>
    <t>RECT-450-20231215-17_09_44</t>
  </si>
  <si>
    <t>20231214 17:18:24</t>
  </si>
  <si>
    <t>17:18:24</t>
  </si>
  <si>
    <t>RECT-451-20231215-17_17_13</t>
  </si>
  <si>
    <t>20231214 17:21:14</t>
  </si>
  <si>
    <t>17:21:14</t>
  </si>
  <si>
    <t>RECT-452-20231215-17_20_03</t>
  </si>
  <si>
    <t>20231214 17:24:07</t>
  </si>
  <si>
    <t>17:24:07</t>
  </si>
  <si>
    <t>RECT-453-20231215-17_22_56</t>
  </si>
  <si>
    <t>20231214 17:48:50</t>
  </si>
  <si>
    <t>17:48:50</t>
  </si>
  <si>
    <t>pas-5-52</t>
  </si>
  <si>
    <t>RECT-454-20231215-17_47_39</t>
  </si>
  <si>
    <t>20231214 17:49:48</t>
  </si>
  <si>
    <t>17:49:48</t>
  </si>
  <si>
    <t>20231214 17:49:56</t>
  </si>
  <si>
    <t>17:49:56</t>
  </si>
  <si>
    <t>RECT-455-20231215-17_48_45</t>
  </si>
  <si>
    <t>20231214 17:54:59</t>
  </si>
  <si>
    <t>17:54:59</t>
  </si>
  <si>
    <t>RECT-456-20231215-17_53_48</t>
  </si>
  <si>
    <t>20231214 17:56:27</t>
  </si>
  <si>
    <t>17:56:27</t>
  </si>
  <si>
    <t>RECT-457-20231215-17_55_16</t>
  </si>
  <si>
    <t>20231214 17:58:14</t>
  </si>
  <si>
    <t>17:58:14</t>
  </si>
  <si>
    <t>RECT-458-20231215-17_57_03</t>
  </si>
  <si>
    <t>20231214 18:04:42</t>
  </si>
  <si>
    <t>18:04:42</t>
  </si>
  <si>
    <t>RECT-459-20231215-18_03_31</t>
  </si>
  <si>
    <t>20231214 18:05:50</t>
  </si>
  <si>
    <t>18:05:50</t>
  </si>
  <si>
    <t>RECT-460-20231215-18_04_39</t>
  </si>
  <si>
    <t>20231214 18:07:05</t>
  </si>
  <si>
    <t>18:07:05</t>
  </si>
  <si>
    <t>RECT-461-20231215-18_05_54</t>
  </si>
  <si>
    <t>20231214 18:13:33</t>
  </si>
  <si>
    <t>18:13:33</t>
  </si>
  <si>
    <t>RECT-462-20231215-18_12_22</t>
  </si>
  <si>
    <t>20231214 18:15:49</t>
  </si>
  <si>
    <t>18:15:49</t>
  </si>
  <si>
    <t>RECT-463-20231215-18_14_38</t>
  </si>
  <si>
    <t>20231214 18:17:03</t>
  </si>
  <si>
    <t>18:17:03</t>
  </si>
  <si>
    <t>RECT-464-20231215-18_15_52</t>
  </si>
  <si>
    <t>20231214 18:26:49</t>
  </si>
  <si>
    <t>18:26:49</t>
  </si>
  <si>
    <t>RECT-465-20231215-18_25_38</t>
  </si>
  <si>
    <t>20231214 18:27:54</t>
  </si>
  <si>
    <t>18:27:54</t>
  </si>
  <si>
    <t>RECT-466-20231215-18_26_43</t>
  </si>
  <si>
    <t>20231214 18:29:04</t>
  </si>
  <si>
    <t>18:29:04</t>
  </si>
  <si>
    <t>RECT-467-20231215-18_27_53</t>
  </si>
  <si>
    <t>20231214 18:36:33</t>
  </si>
  <si>
    <t>18:36:33</t>
  </si>
  <si>
    <t>RECT-468-20231215-18_35_22</t>
  </si>
  <si>
    <t>20231214 18:41:21</t>
  </si>
  <si>
    <t>18:41:21</t>
  </si>
  <si>
    <t>RECT-469-20231215-18_40_10</t>
  </si>
  <si>
    <t>20231214 18:42:36</t>
  </si>
  <si>
    <t>18:42:36</t>
  </si>
  <si>
    <t>RECT-470-20231215-18_41_25</t>
  </si>
  <si>
    <t>20231214 19:11:11</t>
  </si>
  <si>
    <t>19:11:11</t>
  </si>
  <si>
    <t>scz-5-50</t>
  </si>
  <si>
    <t>RECT-471-20231215-19_10_00</t>
  </si>
  <si>
    <t>20231214 19:12:16</t>
  </si>
  <si>
    <t>19:12:16</t>
  </si>
  <si>
    <t>RECT-472-20231215-19_11_05</t>
  </si>
  <si>
    <t>20231214 19:14:10</t>
  </si>
  <si>
    <t>19:14:10</t>
  </si>
  <si>
    <t>RECT-473-20231215-19_12_59</t>
  </si>
  <si>
    <t>20231214 19:18:33</t>
  </si>
  <si>
    <t>19:18:33</t>
  </si>
  <si>
    <t>RECT-474-20231215-19_17_22</t>
  </si>
  <si>
    <t>20231214 19:19:42</t>
  </si>
  <si>
    <t>19:19:42</t>
  </si>
  <si>
    <t>RECT-475-20231215-19_18_31</t>
  </si>
  <si>
    <t>20231214 19:21:19</t>
  </si>
  <si>
    <t>19:21:19</t>
  </si>
  <si>
    <t>RECT-476-20231215-19_20_08</t>
  </si>
  <si>
    <t>20231214 19:24:22</t>
  </si>
  <si>
    <t>19:24:22</t>
  </si>
  <si>
    <t>RECT-477-20231215-19_23_11</t>
  </si>
  <si>
    <t>20231214 19:26:52</t>
  </si>
  <si>
    <t>19:26:52</t>
  </si>
  <si>
    <t>RECT-478-20231215-19_25_41</t>
  </si>
  <si>
    <t>20231214 19:28:12</t>
  </si>
  <si>
    <t>19:28:12</t>
  </si>
  <si>
    <t>RECT-479-20231215-19_27_01</t>
  </si>
  <si>
    <t>20231214 19:33:07</t>
  </si>
  <si>
    <t>19:33:07</t>
  </si>
  <si>
    <t>RECT-480-20231215-19_31_56</t>
  </si>
  <si>
    <t>20231214 19:34:30</t>
  </si>
  <si>
    <t>19:34:30</t>
  </si>
  <si>
    <t>RECT-481-20231215-19_33_19</t>
  </si>
  <si>
    <t>20231214 19:36:02</t>
  </si>
  <si>
    <t>19:36:02</t>
  </si>
  <si>
    <t>RECT-482-20231215-19_34_51</t>
  </si>
  <si>
    <t>20231214 19:41:03</t>
  </si>
  <si>
    <t>19:41:03</t>
  </si>
  <si>
    <t>RECT-483-20231215-19_39_52</t>
  </si>
  <si>
    <t>20231214 19:42:56</t>
  </si>
  <si>
    <t>19:42:56</t>
  </si>
  <si>
    <t>RECT-484-20231215-19_41_45</t>
  </si>
  <si>
    <t>20231214 19:44:03</t>
  </si>
  <si>
    <t>19:44:03</t>
  </si>
  <si>
    <t>RECT-485-20231215-19_42_52</t>
  </si>
  <si>
    <t>20231214 19:48:14</t>
  </si>
  <si>
    <t>19:48:14</t>
  </si>
  <si>
    <t>RECT-486-20231215-19_47_03</t>
  </si>
  <si>
    <t>20231214 19:50:42</t>
  </si>
  <si>
    <t>19:50:42</t>
  </si>
  <si>
    <t>RECT-487-20231215-19_49_31</t>
  </si>
  <si>
    <t>20231214 19:53:21</t>
  </si>
  <si>
    <t>19:53:21</t>
  </si>
  <si>
    <t>RECT-488-20231215-19_52_10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</si>
</sst>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J105"/>
  <sheetViews>
    <sheetView tabSelected="1" workbookViewId="0"/>
  </sheetViews>
  <sheetFormatPr defaultRowHeight="15"/>
  <sheetData>
    <row r="2" spans="1:296">
      <c r="A2" t="s">
        <v>29</v>
      </c>
      <c r="B2" t="s">
        <v>30</v>
      </c>
      <c r="C2" t="s">
        <v>32</v>
      </c>
    </row>
    <row r="3" spans="1:296">
      <c r="B3" t="s">
        <v>31</v>
      </c>
      <c r="C3" t="s">
        <v>33</v>
      </c>
    </row>
    <row r="4" spans="1:296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6">
      <c r="B5" t="s">
        <v>19</v>
      </c>
      <c r="C5" t="s">
        <v>37</v>
      </c>
      <c r="D5">
        <v>0.572</v>
      </c>
      <c r="E5">
        <v>0.3872742</v>
      </c>
      <c r="F5">
        <v>-0.01870584</v>
      </c>
      <c r="G5">
        <v>0</v>
      </c>
      <c r="H5">
        <v>-0.00737389</v>
      </c>
      <c r="I5">
        <v>1</v>
      </c>
      <c r="J5">
        <v>2</v>
      </c>
      <c r="K5">
        <v>96.90000000000001</v>
      </c>
    </row>
    <row r="6" spans="1:296">
      <c r="A6" t="s">
        <v>46</v>
      </c>
      <c r="B6" t="s">
        <v>47</v>
      </c>
    </row>
    <row r="7" spans="1:296">
      <c r="B7" t="s">
        <v>48</v>
      </c>
    </row>
    <row r="8" spans="1:296">
      <c r="A8" t="s">
        <v>49</v>
      </c>
      <c r="B8" t="s">
        <v>50</v>
      </c>
      <c r="C8" t="s">
        <v>51</v>
      </c>
      <c r="D8" t="s">
        <v>52</v>
      </c>
      <c r="E8" t="s">
        <v>53</v>
      </c>
    </row>
    <row r="9" spans="1:296">
      <c r="B9">
        <v>0</v>
      </c>
      <c r="C9">
        <v>1</v>
      </c>
      <c r="D9">
        <v>0</v>
      </c>
      <c r="E9">
        <v>0</v>
      </c>
    </row>
    <row r="10" spans="1:296">
      <c r="A10" t="s">
        <v>54</v>
      </c>
      <c r="B10" t="s">
        <v>55</v>
      </c>
      <c r="C10" t="s">
        <v>57</v>
      </c>
      <c r="D10" t="s">
        <v>59</v>
      </c>
      <c r="E10" t="s">
        <v>60</v>
      </c>
      <c r="F10" t="s">
        <v>61</v>
      </c>
      <c r="G10" t="s">
        <v>62</v>
      </c>
      <c r="H10" t="s">
        <v>63</v>
      </c>
      <c r="I10" t="s">
        <v>64</v>
      </c>
      <c r="J10" t="s">
        <v>65</v>
      </c>
      <c r="K10" t="s">
        <v>66</v>
      </c>
      <c r="L10" t="s">
        <v>67</v>
      </c>
      <c r="M10" t="s">
        <v>68</v>
      </c>
      <c r="N10" t="s">
        <v>69</v>
      </c>
      <c r="O10" t="s">
        <v>70</v>
      </c>
      <c r="P10" t="s">
        <v>71</v>
      </c>
      <c r="Q10" t="s">
        <v>72</v>
      </c>
    </row>
    <row r="11" spans="1:296">
      <c r="B11" t="s">
        <v>56</v>
      </c>
      <c r="C11" t="s">
        <v>58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96">
      <c r="A12" t="s">
        <v>73</v>
      </c>
      <c r="B12" t="s">
        <v>74</v>
      </c>
      <c r="C12" t="s">
        <v>75</v>
      </c>
      <c r="D12" t="s">
        <v>76</v>
      </c>
      <c r="E12" t="s">
        <v>77</v>
      </c>
      <c r="F12" t="s">
        <v>78</v>
      </c>
    </row>
    <row r="13" spans="1:296">
      <c r="B13">
        <v>0</v>
      </c>
      <c r="C13">
        <v>0</v>
      </c>
      <c r="D13">
        <v>0</v>
      </c>
      <c r="E13">
        <v>0</v>
      </c>
      <c r="F13">
        <v>1</v>
      </c>
    </row>
    <row r="14" spans="1:296">
      <c r="A14" t="s">
        <v>79</v>
      </c>
      <c r="B14" t="s">
        <v>80</v>
      </c>
      <c r="C14" t="s">
        <v>81</v>
      </c>
      <c r="D14" t="s">
        <v>82</v>
      </c>
      <c r="E14" t="s">
        <v>83</v>
      </c>
      <c r="F14" t="s">
        <v>84</v>
      </c>
      <c r="G14" t="s">
        <v>86</v>
      </c>
      <c r="H14" t="s">
        <v>88</v>
      </c>
    </row>
    <row r="15" spans="1:296">
      <c r="B15">
        <v>-6276</v>
      </c>
      <c r="C15">
        <v>6.6</v>
      </c>
      <c r="D15">
        <v>1.709E-05</v>
      </c>
      <c r="E15">
        <v>3.11</v>
      </c>
      <c r="F15" t="s">
        <v>85</v>
      </c>
      <c r="G15" t="s">
        <v>87</v>
      </c>
      <c r="H15">
        <v>0</v>
      </c>
    </row>
    <row r="16" spans="1:296">
      <c r="A16" t="s">
        <v>89</v>
      </c>
      <c r="B16" t="s">
        <v>89</v>
      </c>
      <c r="C16" t="s">
        <v>89</v>
      </c>
      <c r="D16" t="s">
        <v>89</v>
      </c>
      <c r="E16" t="s">
        <v>89</v>
      </c>
      <c r="F16" t="s">
        <v>89</v>
      </c>
      <c r="G16" t="s">
        <v>46</v>
      </c>
      <c r="H16" t="s">
        <v>90</v>
      </c>
      <c r="I16" t="s">
        <v>90</v>
      </c>
      <c r="J16" t="s">
        <v>90</v>
      </c>
      <c r="K16" t="s">
        <v>90</v>
      </c>
      <c r="L16" t="s">
        <v>90</v>
      </c>
      <c r="M16" t="s">
        <v>90</v>
      </c>
      <c r="N16" t="s">
        <v>90</v>
      </c>
      <c r="O16" t="s">
        <v>90</v>
      </c>
      <c r="P16" t="s">
        <v>90</v>
      </c>
      <c r="Q16" t="s">
        <v>90</v>
      </c>
      <c r="R16" t="s">
        <v>90</v>
      </c>
      <c r="S16" t="s">
        <v>90</v>
      </c>
      <c r="T16" t="s">
        <v>90</v>
      </c>
      <c r="U16" t="s">
        <v>90</v>
      </c>
      <c r="V16" t="s">
        <v>90</v>
      </c>
      <c r="W16" t="s">
        <v>90</v>
      </c>
      <c r="X16" t="s">
        <v>90</v>
      </c>
      <c r="Y16" t="s">
        <v>90</v>
      </c>
      <c r="Z16" t="s">
        <v>90</v>
      </c>
      <c r="AA16" t="s">
        <v>90</v>
      </c>
      <c r="AB16" t="s">
        <v>90</v>
      </c>
      <c r="AC16" t="s">
        <v>90</v>
      </c>
      <c r="AD16" t="s">
        <v>90</v>
      </c>
      <c r="AE16" t="s">
        <v>90</v>
      </c>
      <c r="AF16" t="s">
        <v>90</v>
      </c>
      <c r="AG16" t="s">
        <v>90</v>
      </c>
      <c r="AH16" t="s">
        <v>91</v>
      </c>
      <c r="AI16" t="s">
        <v>91</v>
      </c>
      <c r="AJ16" t="s">
        <v>91</v>
      </c>
      <c r="AK16" t="s">
        <v>91</v>
      </c>
      <c r="AL16" t="s">
        <v>91</v>
      </c>
      <c r="AM16" t="s">
        <v>91</v>
      </c>
      <c r="AN16" t="s">
        <v>91</v>
      </c>
      <c r="AO16" t="s">
        <v>91</v>
      </c>
      <c r="AP16" t="s">
        <v>91</v>
      </c>
      <c r="AQ16" t="s">
        <v>91</v>
      </c>
      <c r="AR16" t="s">
        <v>92</v>
      </c>
      <c r="AS16" t="s">
        <v>92</v>
      </c>
      <c r="AT16" t="s">
        <v>92</v>
      </c>
      <c r="AU16" t="s">
        <v>92</v>
      </c>
      <c r="AV16" t="s">
        <v>92</v>
      </c>
      <c r="AW16" t="s">
        <v>93</v>
      </c>
      <c r="AX16" t="s">
        <v>93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93</v>
      </c>
      <c r="BG16" t="s">
        <v>93</v>
      </c>
      <c r="BH16" t="s">
        <v>93</v>
      </c>
      <c r="BI16" t="s">
        <v>93</v>
      </c>
      <c r="BJ16" t="s">
        <v>93</v>
      </c>
      <c r="BK16" t="s">
        <v>93</v>
      </c>
      <c r="BL16" t="s">
        <v>93</v>
      </c>
      <c r="BM16" t="s">
        <v>93</v>
      </c>
      <c r="BN16" t="s">
        <v>93</v>
      </c>
      <c r="BO16" t="s">
        <v>93</v>
      </c>
      <c r="BP16" t="s">
        <v>93</v>
      </c>
      <c r="BQ16" t="s">
        <v>93</v>
      </c>
      <c r="BR16" t="s">
        <v>93</v>
      </c>
      <c r="BS16" t="s">
        <v>93</v>
      </c>
      <c r="BT16" t="s">
        <v>93</v>
      </c>
      <c r="BU16" t="s">
        <v>93</v>
      </c>
      <c r="BV16" t="s">
        <v>93</v>
      </c>
      <c r="BW16" t="s">
        <v>93</v>
      </c>
      <c r="BX16" t="s">
        <v>93</v>
      </c>
      <c r="BY16" t="s">
        <v>94</v>
      </c>
      <c r="BZ16" t="s">
        <v>94</v>
      </c>
      <c r="CA16" t="s">
        <v>94</v>
      </c>
      <c r="CB16" t="s">
        <v>94</v>
      </c>
      <c r="CC16" t="s">
        <v>94</v>
      </c>
      <c r="CD16" t="s">
        <v>94</v>
      </c>
      <c r="CE16" t="s">
        <v>94</v>
      </c>
      <c r="CF16" t="s">
        <v>94</v>
      </c>
      <c r="CG16" t="s">
        <v>94</v>
      </c>
      <c r="CH16" t="s">
        <v>94</v>
      </c>
      <c r="CI16" t="s">
        <v>94</v>
      </c>
      <c r="CJ16" t="s">
        <v>94</v>
      </c>
      <c r="CK16" t="s">
        <v>94</v>
      </c>
      <c r="CL16" t="s">
        <v>94</v>
      </c>
      <c r="CM16" t="s">
        <v>94</v>
      </c>
      <c r="CN16" t="s">
        <v>94</v>
      </c>
      <c r="CO16" t="s">
        <v>94</v>
      </c>
      <c r="CP16" t="s">
        <v>94</v>
      </c>
      <c r="CQ16" t="s">
        <v>94</v>
      </c>
      <c r="CR16" t="s">
        <v>94</v>
      </c>
      <c r="CS16" t="s">
        <v>94</v>
      </c>
      <c r="CT16" t="s">
        <v>95</v>
      </c>
      <c r="CU16" t="s">
        <v>95</v>
      </c>
      <c r="CV16" t="s">
        <v>95</v>
      </c>
      <c r="CW16" t="s">
        <v>95</v>
      </c>
      <c r="CX16" t="s">
        <v>95</v>
      </c>
      <c r="CY16" t="s">
        <v>95</v>
      </c>
      <c r="CZ16" t="s">
        <v>95</v>
      </c>
      <c r="DA16" t="s">
        <v>95</v>
      </c>
      <c r="DB16" t="s">
        <v>95</v>
      </c>
      <c r="DC16" t="s">
        <v>95</v>
      </c>
      <c r="DD16" t="s">
        <v>95</v>
      </c>
      <c r="DE16" t="s">
        <v>95</v>
      </c>
      <c r="DF16" t="s">
        <v>95</v>
      </c>
      <c r="DG16" t="s">
        <v>96</v>
      </c>
      <c r="DH16" t="s">
        <v>96</v>
      </c>
      <c r="DI16" t="s">
        <v>96</v>
      </c>
      <c r="DJ16" t="s">
        <v>96</v>
      </c>
      <c r="DK16" t="s">
        <v>97</v>
      </c>
      <c r="DL16" t="s">
        <v>97</v>
      </c>
      <c r="DM16" t="s">
        <v>97</v>
      </c>
      <c r="DN16" t="s">
        <v>97</v>
      </c>
      <c r="DO16" t="s">
        <v>97</v>
      </c>
      <c r="DP16" t="s">
        <v>98</v>
      </c>
      <c r="DQ16" t="s">
        <v>98</v>
      </c>
      <c r="DR16" t="s">
        <v>98</v>
      </c>
      <c r="DS16" t="s">
        <v>98</v>
      </c>
      <c r="DT16" t="s">
        <v>98</v>
      </c>
      <c r="DU16" t="s">
        <v>98</v>
      </c>
      <c r="DV16" t="s">
        <v>98</v>
      </c>
      <c r="DW16" t="s">
        <v>98</v>
      </c>
      <c r="DX16" t="s">
        <v>98</v>
      </c>
      <c r="DY16" t="s">
        <v>98</v>
      </c>
      <c r="DZ16" t="s">
        <v>98</v>
      </c>
      <c r="EA16" t="s">
        <v>98</v>
      </c>
      <c r="EB16" t="s">
        <v>98</v>
      </c>
      <c r="EC16" t="s">
        <v>98</v>
      </c>
      <c r="ED16" t="s">
        <v>98</v>
      </c>
      <c r="EE16" t="s">
        <v>98</v>
      </c>
      <c r="EF16" t="s">
        <v>98</v>
      </c>
      <c r="EG16" t="s">
        <v>98</v>
      </c>
      <c r="EH16" t="s">
        <v>99</v>
      </c>
      <c r="EI16" t="s">
        <v>99</v>
      </c>
      <c r="EJ16" t="s">
        <v>99</v>
      </c>
      <c r="EK16" t="s">
        <v>99</v>
      </c>
      <c r="EL16" t="s">
        <v>99</v>
      </c>
      <c r="EM16" t="s">
        <v>99</v>
      </c>
      <c r="EN16" t="s">
        <v>99</v>
      </c>
      <c r="EO16" t="s">
        <v>99</v>
      </c>
      <c r="EP16" t="s">
        <v>99</v>
      </c>
      <c r="EQ16" t="s">
        <v>99</v>
      </c>
      <c r="ER16" t="s">
        <v>100</v>
      </c>
      <c r="ES16" t="s">
        <v>100</v>
      </c>
      <c r="ET16" t="s">
        <v>100</v>
      </c>
      <c r="EU16" t="s">
        <v>100</v>
      </c>
      <c r="EV16" t="s">
        <v>100</v>
      </c>
      <c r="EW16" t="s">
        <v>100</v>
      </c>
      <c r="EX16" t="s">
        <v>100</v>
      </c>
      <c r="EY16" t="s">
        <v>100</v>
      </c>
      <c r="EZ16" t="s">
        <v>100</v>
      </c>
      <c r="FA16" t="s">
        <v>100</v>
      </c>
      <c r="FB16" t="s">
        <v>100</v>
      </c>
      <c r="FC16" t="s">
        <v>100</v>
      </c>
      <c r="FD16" t="s">
        <v>100</v>
      </c>
      <c r="FE16" t="s">
        <v>100</v>
      </c>
      <c r="FF16" t="s">
        <v>100</v>
      </c>
      <c r="FG16" t="s">
        <v>100</v>
      </c>
      <c r="FH16" t="s">
        <v>100</v>
      </c>
      <c r="FI16" t="s">
        <v>100</v>
      </c>
      <c r="FJ16" t="s">
        <v>101</v>
      </c>
      <c r="FK16" t="s">
        <v>101</v>
      </c>
      <c r="FL16" t="s">
        <v>101</v>
      </c>
      <c r="FM16" t="s">
        <v>101</v>
      </c>
      <c r="FN16" t="s">
        <v>101</v>
      </c>
      <c r="FO16" t="s">
        <v>102</v>
      </c>
      <c r="FP16" t="s">
        <v>102</v>
      </c>
      <c r="FQ16" t="s">
        <v>102</v>
      </c>
      <c r="FR16" t="s">
        <v>102</v>
      </c>
      <c r="FS16" t="s">
        <v>102</v>
      </c>
      <c r="FT16" t="s">
        <v>102</v>
      </c>
      <c r="FU16" t="s">
        <v>102</v>
      </c>
      <c r="FV16" t="s">
        <v>102</v>
      </c>
      <c r="FW16" t="s">
        <v>102</v>
      </c>
      <c r="FX16" t="s">
        <v>102</v>
      </c>
      <c r="FY16" t="s">
        <v>102</v>
      </c>
      <c r="FZ16" t="s">
        <v>102</v>
      </c>
      <c r="GA16" t="s">
        <v>102</v>
      </c>
      <c r="GB16" t="s">
        <v>103</v>
      </c>
      <c r="GC16" t="s">
        <v>103</v>
      </c>
      <c r="GD16" t="s">
        <v>103</v>
      </c>
      <c r="GE16" t="s">
        <v>103</v>
      </c>
      <c r="GF16" t="s">
        <v>103</v>
      </c>
      <c r="GG16" t="s">
        <v>103</v>
      </c>
      <c r="GH16" t="s">
        <v>103</v>
      </c>
      <c r="GI16" t="s">
        <v>103</v>
      </c>
      <c r="GJ16" t="s">
        <v>103</v>
      </c>
      <c r="GK16" t="s">
        <v>103</v>
      </c>
      <c r="GL16" t="s">
        <v>103</v>
      </c>
      <c r="GM16" t="s">
        <v>103</v>
      </c>
      <c r="GN16" t="s">
        <v>103</v>
      </c>
      <c r="GO16" t="s">
        <v>103</v>
      </c>
      <c r="GP16" t="s">
        <v>103</v>
      </c>
      <c r="GQ16" t="s">
        <v>104</v>
      </c>
      <c r="GR16" t="s">
        <v>104</v>
      </c>
      <c r="GS16" t="s">
        <v>104</v>
      </c>
      <c r="GT16" t="s">
        <v>104</v>
      </c>
      <c r="GU16" t="s">
        <v>104</v>
      </c>
      <c r="GV16" t="s">
        <v>104</v>
      </c>
      <c r="GW16" t="s">
        <v>104</v>
      </c>
      <c r="GX16" t="s">
        <v>104</v>
      </c>
      <c r="GY16" t="s">
        <v>104</v>
      </c>
      <c r="GZ16" t="s">
        <v>104</v>
      </c>
      <c r="HA16" t="s">
        <v>104</v>
      </c>
      <c r="HB16" t="s">
        <v>104</v>
      </c>
      <c r="HC16" t="s">
        <v>104</v>
      </c>
      <c r="HD16" t="s">
        <v>104</v>
      </c>
      <c r="HE16" t="s">
        <v>104</v>
      </c>
      <c r="HF16" t="s">
        <v>104</v>
      </c>
      <c r="HG16" t="s">
        <v>104</v>
      </c>
      <c r="HH16" t="s">
        <v>104</v>
      </c>
      <c r="HI16" t="s">
        <v>105</v>
      </c>
      <c r="HJ16" t="s">
        <v>105</v>
      </c>
      <c r="HK16" t="s">
        <v>105</v>
      </c>
      <c r="HL16" t="s">
        <v>105</v>
      </c>
      <c r="HM16" t="s">
        <v>105</v>
      </c>
      <c r="HN16" t="s">
        <v>105</v>
      </c>
      <c r="HO16" t="s">
        <v>105</v>
      </c>
      <c r="HP16" t="s">
        <v>105</v>
      </c>
      <c r="HQ16" t="s">
        <v>105</v>
      </c>
      <c r="HR16" t="s">
        <v>105</v>
      </c>
      <c r="HS16" t="s">
        <v>105</v>
      </c>
      <c r="HT16" t="s">
        <v>105</v>
      </c>
      <c r="HU16" t="s">
        <v>105</v>
      </c>
      <c r="HV16" t="s">
        <v>105</v>
      </c>
      <c r="HW16" t="s">
        <v>105</v>
      </c>
      <c r="HX16" t="s">
        <v>105</v>
      </c>
      <c r="HY16" t="s">
        <v>105</v>
      </c>
      <c r="HZ16" t="s">
        <v>105</v>
      </c>
      <c r="IA16" t="s">
        <v>105</v>
      </c>
      <c r="IB16" t="s">
        <v>106</v>
      </c>
      <c r="IC16" t="s">
        <v>106</v>
      </c>
      <c r="ID16" t="s">
        <v>106</v>
      </c>
      <c r="IE16" t="s">
        <v>106</v>
      </c>
      <c r="IF16" t="s">
        <v>106</v>
      </c>
      <c r="IG16" t="s">
        <v>106</v>
      </c>
      <c r="IH16" t="s">
        <v>106</v>
      </c>
      <c r="II16" t="s">
        <v>106</v>
      </c>
      <c r="IJ16" t="s">
        <v>106</v>
      </c>
      <c r="IK16" t="s">
        <v>106</v>
      </c>
      <c r="IL16" t="s">
        <v>106</v>
      </c>
      <c r="IM16" t="s">
        <v>106</v>
      </c>
      <c r="IN16" t="s">
        <v>106</v>
      </c>
      <c r="IO16" t="s">
        <v>106</v>
      </c>
      <c r="IP16" t="s">
        <v>106</v>
      </c>
      <c r="IQ16" t="s">
        <v>106</v>
      </c>
      <c r="IR16" t="s">
        <v>106</v>
      </c>
      <c r="IS16" t="s">
        <v>106</v>
      </c>
      <c r="IT16" t="s">
        <v>106</v>
      </c>
      <c r="IU16" t="s">
        <v>107</v>
      </c>
      <c r="IV16" t="s">
        <v>107</v>
      </c>
      <c r="IW16" t="s">
        <v>107</v>
      </c>
      <c r="IX16" t="s">
        <v>107</v>
      </c>
      <c r="IY16" t="s">
        <v>107</v>
      </c>
      <c r="IZ16" t="s">
        <v>107</v>
      </c>
      <c r="JA16" t="s">
        <v>107</v>
      </c>
      <c r="JB16" t="s">
        <v>107</v>
      </c>
      <c r="JC16" t="s">
        <v>107</v>
      </c>
      <c r="JD16" t="s">
        <v>107</v>
      </c>
      <c r="JE16" t="s">
        <v>107</v>
      </c>
      <c r="JF16" t="s">
        <v>107</v>
      </c>
      <c r="JG16" t="s">
        <v>107</v>
      </c>
      <c r="JH16" t="s">
        <v>107</v>
      </c>
      <c r="JI16" t="s">
        <v>107</v>
      </c>
      <c r="JJ16" t="s">
        <v>107</v>
      </c>
      <c r="JK16" t="s">
        <v>107</v>
      </c>
      <c r="JL16" t="s">
        <v>107</v>
      </c>
      <c r="JM16" t="s">
        <v>108</v>
      </c>
      <c r="JN16" t="s">
        <v>108</v>
      </c>
      <c r="JO16" t="s">
        <v>108</v>
      </c>
      <c r="JP16" t="s">
        <v>108</v>
      </c>
      <c r="JQ16" t="s">
        <v>108</v>
      </c>
      <c r="JR16" t="s">
        <v>108</v>
      </c>
      <c r="JS16" t="s">
        <v>108</v>
      </c>
      <c r="JT16" t="s">
        <v>108</v>
      </c>
      <c r="JU16" t="s">
        <v>109</v>
      </c>
      <c r="JV16" t="s">
        <v>109</v>
      </c>
      <c r="JW16" t="s">
        <v>109</v>
      </c>
      <c r="JX16" t="s">
        <v>109</v>
      </c>
      <c r="JY16" t="s">
        <v>109</v>
      </c>
      <c r="JZ16" t="s">
        <v>109</v>
      </c>
      <c r="KA16" t="s">
        <v>109</v>
      </c>
      <c r="KB16" t="s">
        <v>109</v>
      </c>
      <c r="KC16" t="s">
        <v>109</v>
      </c>
      <c r="KD16" t="s">
        <v>109</v>
      </c>
      <c r="KE16" t="s">
        <v>109</v>
      </c>
      <c r="KF16" t="s">
        <v>109</v>
      </c>
      <c r="KG16" t="s">
        <v>109</v>
      </c>
      <c r="KH16" t="s">
        <v>109</v>
      </c>
      <c r="KI16" t="s">
        <v>109</v>
      </c>
      <c r="KJ16" t="s">
        <v>109</v>
      </c>
    </row>
    <row r="17" spans="1:296">
      <c r="A17" t="s">
        <v>110</v>
      </c>
      <c r="B17" t="s">
        <v>111</v>
      </c>
      <c r="C17" t="s">
        <v>112</v>
      </c>
      <c r="D17" t="s">
        <v>113</v>
      </c>
      <c r="E17" t="s">
        <v>114</v>
      </c>
      <c r="F17" t="s">
        <v>115</v>
      </c>
      <c r="G17" t="s">
        <v>116</v>
      </c>
      <c r="H17" t="s">
        <v>117</v>
      </c>
      <c r="I17" t="s">
        <v>118</v>
      </c>
      <c r="J17" t="s">
        <v>119</v>
      </c>
      <c r="K17" t="s">
        <v>120</v>
      </c>
      <c r="L17" t="s">
        <v>121</v>
      </c>
      <c r="M17" t="s">
        <v>122</v>
      </c>
      <c r="N17" t="s">
        <v>123</v>
      </c>
      <c r="O17" t="s">
        <v>124</v>
      </c>
      <c r="P17" t="s">
        <v>125</v>
      </c>
      <c r="Q17" t="s">
        <v>126</v>
      </c>
      <c r="R17" t="s">
        <v>127</v>
      </c>
      <c r="S17" t="s">
        <v>128</v>
      </c>
      <c r="T17" t="s">
        <v>129</v>
      </c>
      <c r="U17" t="s">
        <v>130</v>
      </c>
      <c r="V17" t="s">
        <v>131</v>
      </c>
      <c r="W17" t="s">
        <v>132</v>
      </c>
      <c r="X17" t="s">
        <v>133</v>
      </c>
      <c r="Y17" t="s">
        <v>134</v>
      </c>
      <c r="Z17" t="s">
        <v>135</v>
      </c>
      <c r="AA17" t="s">
        <v>136</v>
      </c>
      <c r="AB17" t="s">
        <v>137</v>
      </c>
      <c r="AC17" t="s">
        <v>138</v>
      </c>
      <c r="AD17" t="s">
        <v>139</v>
      </c>
      <c r="AE17" t="s">
        <v>140</v>
      </c>
      <c r="AF17" t="s">
        <v>141</v>
      </c>
      <c r="AG17" t="s">
        <v>142</v>
      </c>
      <c r="AH17" t="s">
        <v>143</v>
      </c>
      <c r="AI17" t="s">
        <v>144</v>
      </c>
      <c r="AJ17" t="s">
        <v>145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92</v>
      </c>
      <c r="AS17" t="s">
        <v>153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199</v>
      </c>
      <c r="CN17" t="s">
        <v>200</v>
      </c>
      <c r="CO17" t="s">
        <v>201</v>
      </c>
      <c r="CP17" t="s">
        <v>202</v>
      </c>
      <c r="CQ17" t="s">
        <v>203</v>
      </c>
      <c r="CR17" t="s">
        <v>204</v>
      </c>
      <c r="CS17" t="s">
        <v>205</v>
      </c>
      <c r="CT17" t="s">
        <v>185</v>
      </c>
      <c r="CU17" t="s">
        <v>206</v>
      </c>
      <c r="CV17" t="s">
        <v>207</v>
      </c>
      <c r="CW17" t="s">
        <v>208</v>
      </c>
      <c r="CX17" t="s">
        <v>159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117</v>
      </c>
      <c r="DQ17" t="s">
        <v>226</v>
      </c>
      <c r="DR17" t="s">
        <v>227</v>
      </c>
      <c r="DS17" t="s">
        <v>228</v>
      </c>
      <c r="DT17" t="s">
        <v>229</v>
      </c>
      <c r="DU17" t="s">
        <v>230</v>
      </c>
      <c r="DV17" t="s">
        <v>231</v>
      </c>
      <c r="DW17" t="s">
        <v>232</v>
      </c>
      <c r="DX17" t="s">
        <v>233</v>
      </c>
      <c r="DY17" t="s">
        <v>234</v>
      </c>
      <c r="DZ17" t="s">
        <v>235</v>
      </c>
      <c r="EA17" t="s">
        <v>236</v>
      </c>
      <c r="EB17" t="s">
        <v>237</v>
      </c>
      <c r="EC17" t="s">
        <v>238</v>
      </c>
      <c r="ED17" t="s">
        <v>239</v>
      </c>
      <c r="EE17" t="s">
        <v>240</v>
      </c>
      <c r="EF17" t="s">
        <v>241</v>
      </c>
      <c r="EG17" t="s">
        <v>242</v>
      </c>
      <c r="EH17" t="s">
        <v>243</v>
      </c>
      <c r="EI17" t="s">
        <v>244</v>
      </c>
      <c r="EJ17" t="s">
        <v>245</v>
      </c>
      <c r="EK17" t="s">
        <v>246</v>
      </c>
      <c r="EL17" t="s">
        <v>247</v>
      </c>
      <c r="EM17" t="s">
        <v>248</v>
      </c>
      <c r="EN17" t="s">
        <v>249</v>
      </c>
      <c r="EO17" t="s">
        <v>250</v>
      </c>
      <c r="EP17" t="s">
        <v>251</v>
      </c>
      <c r="EQ17" t="s">
        <v>252</v>
      </c>
      <c r="ER17" t="s">
        <v>253</v>
      </c>
      <c r="ES17" t="s">
        <v>254</v>
      </c>
      <c r="ET17" t="s">
        <v>255</v>
      </c>
      <c r="EU17" t="s">
        <v>256</v>
      </c>
      <c r="EV17" t="s">
        <v>257</v>
      </c>
      <c r="EW17" t="s">
        <v>258</v>
      </c>
      <c r="EX17" t="s">
        <v>259</v>
      </c>
      <c r="EY17" t="s">
        <v>260</v>
      </c>
      <c r="EZ17" t="s">
        <v>261</v>
      </c>
      <c r="FA17" t="s">
        <v>262</v>
      </c>
      <c r="FB17" t="s">
        <v>263</v>
      </c>
      <c r="FC17" t="s">
        <v>264</v>
      </c>
      <c r="FD17" t="s">
        <v>265</v>
      </c>
      <c r="FE17" t="s">
        <v>266</v>
      </c>
      <c r="FF17" t="s">
        <v>267</v>
      </c>
      <c r="FG17" t="s">
        <v>268</v>
      </c>
      <c r="FH17" t="s">
        <v>269</v>
      </c>
      <c r="FI17" t="s">
        <v>270</v>
      </c>
      <c r="FJ17" t="s">
        <v>271</v>
      </c>
      <c r="FK17" t="s">
        <v>272</v>
      </c>
      <c r="FL17" t="s">
        <v>273</v>
      </c>
      <c r="FM17" t="s">
        <v>274</v>
      </c>
      <c r="FN17" t="s">
        <v>275</v>
      </c>
      <c r="FO17" t="s">
        <v>111</v>
      </c>
      <c r="FP17" t="s">
        <v>114</v>
      </c>
      <c r="FQ17" t="s">
        <v>276</v>
      </c>
      <c r="FR17" t="s">
        <v>277</v>
      </c>
      <c r="FS17" t="s">
        <v>278</v>
      </c>
      <c r="FT17" t="s">
        <v>279</v>
      </c>
      <c r="FU17" t="s">
        <v>280</v>
      </c>
      <c r="FV17" t="s">
        <v>281</v>
      </c>
      <c r="FW17" t="s">
        <v>282</v>
      </c>
      <c r="FX17" t="s">
        <v>283</v>
      </c>
      <c r="FY17" t="s">
        <v>284</v>
      </c>
      <c r="FZ17" t="s">
        <v>285</v>
      </c>
      <c r="GA17" t="s">
        <v>286</v>
      </c>
      <c r="GB17" t="s">
        <v>287</v>
      </c>
      <c r="GC17" t="s">
        <v>288</v>
      </c>
      <c r="GD17" t="s">
        <v>289</v>
      </c>
      <c r="GE17" t="s">
        <v>290</v>
      </c>
      <c r="GF17" t="s">
        <v>291</v>
      </c>
      <c r="GG17" t="s">
        <v>292</v>
      </c>
      <c r="GH17" t="s">
        <v>293</v>
      </c>
      <c r="GI17" t="s">
        <v>294</v>
      </c>
      <c r="GJ17" t="s">
        <v>295</v>
      </c>
      <c r="GK17" t="s">
        <v>296</v>
      </c>
      <c r="GL17" t="s">
        <v>297</v>
      </c>
      <c r="GM17" t="s">
        <v>298</v>
      </c>
      <c r="GN17" t="s">
        <v>299</v>
      </c>
      <c r="GO17" t="s">
        <v>300</v>
      </c>
      <c r="GP17" t="s">
        <v>301</v>
      </c>
      <c r="GQ17" t="s">
        <v>302</v>
      </c>
      <c r="GR17" t="s">
        <v>303</v>
      </c>
      <c r="GS17" t="s">
        <v>304</v>
      </c>
      <c r="GT17" t="s">
        <v>305</v>
      </c>
      <c r="GU17" t="s">
        <v>306</v>
      </c>
      <c r="GV17" t="s">
        <v>307</v>
      </c>
      <c r="GW17" t="s">
        <v>308</v>
      </c>
      <c r="GX17" t="s">
        <v>309</v>
      </c>
      <c r="GY17" t="s">
        <v>310</v>
      </c>
      <c r="GZ17" t="s">
        <v>311</v>
      </c>
      <c r="HA17" t="s">
        <v>312</v>
      </c>
      <c r="HB17" t="s">
        <v>313</v>
      </c>
      <c r="HC17" t="s">
        <v>314</v>
      </c>
      <c r="HD17" t="s">
        <v>315</v>
      </c>
      <c r="HE17" t="s">
        <v>316</v>
      </c>
      <c r="HF17" t="s">
        <v>317</v>
      </c>
      <c r="HG17" t="s">
        <v>318</v>
      </c>
      <c r="HH17" t="s">
        <v>319</v>
      </c>
      <c r="HI17" t="s">
        <v>320</v>
      </c>
      <c r="HJ17" t="s">
        <v>321</v>
      </c>
      <c r="HK17" t="s">
        <v>322</v>
      </c>
      <c r="HL17" t="s">
        <v>323</v>
      </c>
      <c r="HM17" t="s">
        <v>324</v>
      </c>
      <c r="HN17" t="s">
        <v>325</v>
      </c>
      <c r="HO17" t="s">
        <v>326</v>
      </c>
      <c r="HP17" t="s">
        <v>327</v>
      </c>
      <c r="HQ17" t="s">
        <v>328</v>
      </c>
      <c r="HR17" t="s">
        <v>329</v>
      </c>
      <c r="HS17" t="s">
        <v>330</v>
      </c>
      <c r="HT17" t="s">
        <v>331</v>
      </c>
      <c r="HU17" t="s">
        <v>332</v>
      </c>
      <c r="HV17" t="s">
        <v>333</v>
      </c>
      <c r="HW17" t="s">
        <v>334</v>
      </c>
      <c r="HX17" t="s">
        <v>335</v>
      </c>
      <c r="HY17" t="s">
        <v>336</v>
      </c>
      <c r="HZ17" t="s">
        <v>337</v>
      </c>
      <c r="IA17" t="s">
        <v>338</v>
      </c>
      <c r="IB17" t="s">
        <v>339</v>
      </c>
      <c r="IC17" t="s">
        <v>340</v>
      </c>
      <c r="ID17" t="s">
        <v>341</v>
      </c>
      <c r="IE17" t="s">
        <v>342</v>
      </c>
      <c r="IF17" t="s">
        <v>343</v>
      </c>
      <c r="IG17" t="s">
        <v>344</v>
      </c>
      <c r="IH17" t="s">
        <v>345</v>
      </c>
      <c r="II17" t="s">
        <v>346</v>
      </c>
      <c r="IJ17" t="s">
        <v>347</v>
      </c>
      <c r="IK17" t="s">
        <v>348</v>
      </c>
      <c r="IL17" t="s">
        <v>349</v>
      </c>
      <c r="IM17" t="s">
        <v>350</v>
      </c>
      <c r="IN17" t="s">
        <v>351</v>
      </c>
      <c r="IO17" t="s">
        <v>352</v>
      </c>
      <c r="IP17" t="s">
        <v>353</v>
      </c>
      <c r="IQ17" t="s">
        <v>354</v>
      </c>
      <c r="IR17" t="s">
        <v>355</v>
      </c>
      <c r="IS17" t="s">
        <v>356</v>
      </c>
      <c r="IT17" t="s">
        <v>357</v>
      </c>
      <c r="IU17" t="s">
        <v>358</v>
      </c>
      <c r="IV17" t="s">
        <v>359</v>
      </c>
      <c r="IW17" t="s">
        <v>360</v>
      </c>
      <c r="IX17" t="s">
        <v>361</v>
      </c>
      <c r="IY17" t="s">
        <v>362</v>
      </c>
      <c r="IZ17" t="s">
        <v>363</v>
      </c>
      <c r="JA17" t="s">
        <v>364</v>
      </c>
      <c r="JB17" t="s">
        <v>365</v>
      </c>
      <c r="JC17" t="s">
        <v>366</v>
      </c>
      <c r="JD17" t="s">
        <v>367</v>
      </c>
      <c r="JE17" t="s">
        <v>368</v>
      </c>
      <c r="JF17" t="s">
        <v>369</v>
      </c>
      <c r="JG17" t="s">
        <v>370</v>
      </c>
      <c r="JH17" t="s">
        <v>371</v>
      </c>
      <c r="JI17" t="s">
        <v>372</v>
      </c>
      <c r="JJ17" t="s">
        <v>373</v>
      </c>
      <c r="JK17" t="s">
        <v>374</v>
      </c>
      <c r="JL17" t="s">
        <v>375</v>
      </c>
      <c r="JM17" t="s">
        <v>376</v>
      </c>
      <c r="JN17" t="s">
        <v>377</v>
      </c>
      <c r="JO17" t="s">
        <v>378</v>
      </c>
      <c r="JP17" t="s">
        <v>379</v>
      </c>
      <c r="JQ17" t="s">
        <v>380</v>
      </c>
      <c r="JR17" t="s">
        <v>381</v>
      </c>
      <c r="JS17" t="s">
        <v>382</v>
      </c>
      <c r="JT17" t="s">
        <v>383</v>
      </c>
      <c r="JU17" t="s">
        <v>384</v>
      </c>
      <c r="JV17" t="s">
        <v>385</v>
      </c>
      <c r="JW17" t="s">
        <v>386</v>
      </c>
      <c r="JX17" t="s">
        <v>387</v>
      </c>
      <c r="JY17" t="s">
        <v>388</v>
      </c>
      <c r="JZ17" t="s">
        <v>389</v>
      </c>
      <c r="KA17" t="s">
        <v>390</v>
      </c>
      <c r="KB17" t="s">
        <v>391</v>
      </c>
      <c r="KC17" t="s">
        <v>392</v>
      </c>
      <c r="KD17" t="s">
        <v>393</v>
      </c>
      <c r="KE17" t="s">
        <v>394</v>
      </c>
      <c r="KF17" t="s">
        <v>395</v>
      </c>
      <c r="KG17" t="s">
        <v>396</v>
      </c>
      <c r="KH17" t="s">
        <v>397</v>
      </c>
      <c r="KI17" t="s">
        <v>398</v>
      </c>
      <c r="KJ17" t="s">
        <v>399</v>
      </c>
    </row>
    <row r="18" spans="1:296">
      <c r="B18" t="s">
        <v>400</v>
      </c>
      <c r="C18" t="s">
        <v>400</v>
      </c>
      <c r="F18" t="s">
        <v>400</v>
      </c>
      <c r="H18" t="s">
        <v>400</v>
      </c>
      <c r="I18" t="s">
        <v>401</v>
      </c>
      <c r="J18" t="s">
        <v>402</v>
      </c>
      <c r="K18" t="s">
        <v>403</v>
      </c>
      <c r="L18" t="s">
        <v>404</v>
      </c>
      <c r="M18" t="s">
        <v>404</v>
      </c>
      <c r="N18" t="s">
        <v>233</v>
      </c>
      <c r="O18" t="s">
        <v>233</v>
      </c>
      <c r="P18" t="s">
        <v>401</v>
      </c>
      <c r="Q18" t="s">
        <v>401</v>
      </c>
      <c r="R18" t="s">
        <v>401</v>
      </c>
      <c r="S18" t="s">
        <v>401</v>
      </c>
      <c r="T18" t="s">
        <v>405</v>
      </c>
      <c r="U18" t="s">
        <v>406</v>
      </c>
      <c r="V18" t="s">
        <v>406</v>
      </c>
      <c r="W18" t="s">
        <v>407</v>
      </c>
      <c r="X18" t="s">
        <v>408</v>
      </c>
      <c r="Y18" t="s">
        <v>407</v>
      </c>
      <c r="Z18" t="s">
        <v>407</v>
      </c>
      <c r="AA18" t="s">
        <v>407</v>
      </c>
      <c r="AB18" t="s">
        <v>405</v>
      </c>
      <c r="AC18" t="s">
        <v>405</v>
      </c>
      <c r="AD18" t="s">
        <v>405</v>
      </c>
      <c r="AE18" t="s">
        <v>405</v>
      </c>
      <c r="AF18" t="s">
        <v>403</v>
      </c>
      <c r="AG18" t="s">
        <v>402</v>
      </c>
      <c r="AH18" t="s">
        <v>403</v>
      </c>
      <c r="AI18" t="s">
        <v>404</v>
      </c>
      <c r="AJ18" t="s">
        <v>404</v>
      </c>
      <c r="AK18" t="s">
        <v>409</v>
      </c>
      <c r="AL18" t="s">
        <v>410</v>
      </c>
      <c r="AM18" t="s">
        <v>402</v>
      </c>
      <c r="AN18" t="s">
        <v>411</v>
      </c>
      <c r="AO18" t="s">
        <v>411</v>
      </c>
      <c r="AP18" t="s">
        <v>412</v>
      </c>
      <c r="AQ18" t="s">
        <v>410</v>
      </c>
      <c r="AR18" t="s">
        <v>413</v>
      </c>
      <c r="AS18" t="s">
        <v>408</v>
      </c>
      <c r="AU18" t="s">
        <v>408</v>
      </c>
      <c r="AV18" t="s">
        <v>413</v>
      </c>
      <c r="BB18" t="s">
        <v>403</v>
      </c>
      <c r="BI18" t="s">
        <v>403</v>
      </c>
      <c r="BJ18" t="s">
        <v>403</v>
      </c>
      <c r="BK18" t="s">
        <v>403</v>
      </c>
      <c r="BL18" t="s">
        <v>414</v>
      </c>
      <c r="BZ18" t="s">
        <v>415</v>
      </c>
      <c r="CB18" t="s">
        <v>415</v>
      </c>
      <c r="CC18" t="s">
        <v>403</v>
      </c>
      <c r="CF18" t="s">
        <v>415</v>
      </c>
      <c r="CG18" t="s">
        <v>408</v>
      </c>
      <c r="CJ18" t="s">
        <v>416</v>
      </c>
      <c r="CK18" t="s">
        <v>416</v>
      </c>
      <c r="CM18" t="s">
        <v>417</v>
      </c>
      <c r="CN18" t="s">
        <v>415</v>
      </c>
      <c r="CP18" t="s">
        <v>415</v>
      </c>
      <c r="CQ18" t="s">
        <v>403</v>
      </c>
      <c r="CU18" t="s">
        <v>415</v>
      </c>
      <c r="CW18" t="s">
        <v>418</v>
      </c>
      <c r="CZ18" t="s">
        <v>415</v>
      </c>
      <c r="DA18" t="s">
        <v>415</v>
      </c>
      <c r="DC18" t="s">
        <v>415</v>
      </c>
      <c r="DE18" t="s">
        <v>415</v>
      </c>
      <c r="DG18" t="s">
        <v>403</v>
      </c>
      <c r="DH18" t="s">
        <v>403</v>
      </c>
      <c r="DJ18" t="s">
        <v>419</v>
      </c>
      <c r="DK18" t="s">
        <v>420</v>
      </c>
      <c r="DN18" t="s">
        <v>401</v>
      </c>
      <c r="DP18" t="s">
        <v>400</v>
      </c>
      <c r="DQ18" t="s">
        <v>404</v>
      </c>
      <c r="DR18" t="s">
        <v>404</v>
      </c>
      <c r="DS18" t="s">
        <v>411</v>
      </c>
      <c r="DT18" t="s">
        <v>411</v>
      </c>
      <c r="DU18" t="s">
        <v>404</v>
      </c>
      <c r="DV18" t="s">
        <v>411</v>
      </c>
      <c r="DW18" t="s">
        <v>413</v>
      </c>
      <c r="DX18" t="s">
        <v>407</v>
      </c>
      <c r="DY18" t="s">
        <v>407</v>
      </c>
      <c r="DZ18" t="s">
        <v>406</v>
      </c>
      <c r="EA18" t="s">
        <v>406</v>
      </c>
      <c r="EB18" t="s">
        <v>406</v>
      </c>
      <c r="EC18" t="s">
        <v>406</v>
      </c>
      <c r="ED18" t="s">
        <v>406</v>
      </c>
      <c r="EE18" t="s">
        <v>421</v>
      </c>
      <c r="EF18" t="s">
        <v>403</v>
      </c>
      <c r="EG18" t="s">
        <v>403</v>
      </c>
      <c r="EH18" t="s">
        <v>404</v>
      </c>
      <c r="EI18" t="s">
        <v>404</v>
      </c>
      <c r="EJ18" t="s">
        <v>404</v>
      </c>
      <c r="EK18" t="s">
        <v>411</v>
      </c>
      <c r="EL18" t="s">
        <v>404</v>
      </c>
      <c r="EM18" t="s">
        <v>411</v>
      </c>
      <c r="EN18" t="s">
        <v>407</v>
      </c>
      <c r="EO18" t="s">
        <v>407</v>
      </c>
      <c r="EP18" t="s">
        <v>406</v>
      </c>
      <c r="EQ18" t="s">
        <v>406</v>
      </c>
      <c r="ER18" t="s">
        <v>403</v>
      </c>
      <c r="EW18" t="s">
        <v>403</v>
      </c>
      <c r="EZ18" t="s">
        <v>406</v>
      </c>
      <c r="FA18" t="s">
        <v>406</v>
      </c>
      <c r="FB18" t="s">
        <v>406</v>
      </c>
      <c r="FC18" t="s">
        <v>406</v>
      </c>
      <c r="FD18" t="s">
        <v>406</v>
      </c>
      <c r="FE18" t="s">
        <v>403</v>
      </c>
      <c r="FF18" t="s">
        <v>403</v>
      </c>
      <c r="FG18" t="s">
        <v>403</v>
      </c>
      <c r="FH18" t="s">
        <v>400</v>
      </c>
      <c r="FK18" t="s">
        <v>422</v>
      </c>
      <c r="FL18" t="s">
        <v>422</v>
      </c>
      <c r="FN18" t="s">
        <v>400</v>
      </c>
      <c r="FO18" t="s">
        <v>423</v>
      </c>
      <c r="FQ18" t="s">
        <v>400</v>
      </c>
      <c r="FR18" t="s">
        <v>400</v>
      </c>
      <c r="FT18" t="s">
        <v>424</v>
      </c>
      <c r="FU18" t="s">
        <v>425</v>
      </c>
      <c r="FV18" t="s">
        <v>424</v>
      </c>
      <c r="FW18" t="s">
        <v>425</v>
      </c>
      <c r="FX18" t="s">
        <v>424</v>
      </c>
      <c r="FY18" t="s">
        <v>425</v>
      </c>
      <c r="FZ18" t="s">
        <v>408</v>
      </c>
      <c r="GA18" t="s">
        <v>408</v>
      </c>
      <c r="GB18" t="s">
        <v>404</v>
      </c>
      <c r="GC18" t="s">
        <v>426</v>
      </c>
      <c r="GD18" t="s">
        <v>404</v>
      </c>
      <c r="GG18" t="s">
        <v>427</v>
      </c>
      <c r="GJ18" t="s">
        <v>411</v>
      </c>
      <c r="GK18" t="s">
        <v>428</v>
      </c>
      <c r="GL18" t="s">
        <v>411</v>
      </c>
      <c r="GQ18" t="s">
        <v>429</v>
      </c>
      <c r="GR18" t="s">
        <v>429</v>
      </c>
      <c r="HE18" t="s">
        <v>429</v>
      </c>
      <c r="HF18" t="s">
        <v>429</v>
      </c>
      <c r="HG18" t="s">
        <v>430</v>
      </c>
      <c r="HH18" t="s">
        <v>430</v>
      </c>
      <c r="HI18" t="s">
        <v>406</v>
      </c>
      <c r="HJ18" t="s">
        <v>406</v>
      </c>
      <c r="HK18" t="s">
        <v>408</v>
      </c>
      <c r="HL18" t="s">
        <v>406</v>
      </c>
      <c r="HM18" t="s">
        <v>411</v>
      </c>
      <c r="HN18" t="s">
        <v>408</v>
      </c>
      <c r="HO18" t="s">
        <v>408</v>
      </c>
      <c r="HQ18" t="s">
        <v>429</v>
      </c>
      <c r="HR18" t="s">
        <v>429</v>
      </c>
      <c r="HS18" t="s">
        <v>429</v>
      </c>
      <c r="HT18" t="s">
        <v>429</v>
      </c>
      <c r="HU18" t="s">
        <v>429</v>
      </c>
      <c r="HV18" t="s">
        <v>429</v>
      </c>
      <c r="HW18" t="s">
        <v>429</v>
      </c>
      <c r="HX18" t="s">
        <v>431</v>
      </c>
      <c r="HY18" t="s">
        <v>431</v>
      </c>
      <c r="HZ18" t="s">
        <v>431</v>
      </c>
      <c r="IA18" t="s">
        <v>432</v>
      </c>
      <c r="IB18" t="s">
        <v>429</v>
      </c>
      <c r="IC18" t="s">
        <v>429</v>
      </c>
      <c r="ID18" t="s">
        <v>429</v>
      </c>
      <c r="IE18" t="s">
        <v>429</v>
      </c>
      <c r="IF18" t="s">
        <v>429</v>
      </c>
      <c r="IG18" t="s">
        <v>429</v>
      </c>
      <c r="IH18" t="s">
        <v>429</v>
      </c>
      <c r="II18" t="s">
        <v>429</v>
      </c>
      <c r="IJ18" t="s">
        <v>429</v>
      </c>
      <c r="IK18" t="s">
        <v>429</v>
      </c>
      <c r="IL18" t="s">
        <v>429</v>
      </c>
      <c r="IM18" t="s">
        <v>429</v>
      </c>
      <c r="IT18" t="s">
        <v>429</v>
      </c>
      <c r="IU18" t="s">
        <v>408</v>
      </c>
      <c r="IV18" t="s">
        <v>408</v>
      </c>
      <c r="IW18" t="s">
        <v>424</v>
      </c>
      <c r="IX18" t="s">
        <v>425</v>
      </c>
      <c r="IY18" t="s">
        <v>425</v>
      </c>
      <c r="JC18" t="s">
        <v>425</v>
      </c>
      <c r="JG18" t="s">
        <v>404</v>
      </c>
      <c r="JH18" t="s">
        <v>404</v>
      </c>
      <c r="JI18" t="s">
        <v>411</v>
      </c>
      <c r="JJ18" t="s">
        <v>411</v>
      </c>
      <c r="JK18" t="s">
        <v>433</v>
      </c>
      <c r="JL18" t="s">
        <v>433</v>
      </c>
      <c r="JM18" t="s">
        <v>429</v>
      </c>
      <c r="JN18" t="s">
        <v>429</v>
      </c>
      <c r="JO18" t="s">
        <v>429</v>
      </c>
      <c r="JP18" t="s">
        <v>429</v>
      </c>
      <c r="JQ18" t="s">
        <v>429</v>
      </c>
      <c r="JR18" t="s">
        <v>429</v>
      </c>
      <c r="JS18" t="s">
        <v>406</v>
      </c>
      <c r="JT18" t="s">
        <v>429</v>
      </c>
      <c r="JV18" t="s">
        <v>413</v>
      </c>
      <c r="JW18" t="s">
        <v>413</v>
      </c>
      <c r="JX18" t="s">
        <v>406</v>
      </c>
      <c r="JY18" t="s">
        <v>406</v>
      </c>
      <c r="JZ18" t="s">
        <v>406</v>
      </c>
      <c r="KA18" t="s">
        <v>406</v>
      </c>
      <c r="KB18" t="s">
        <v>406</v>
      </c>
      <c r="KC18" t="s">
        <v>408</v>
      </c>
      <c r="KD18" t="s">
        <v>408</v>
      </c>
      <c r="KE18" t="s">
        <v>408</v>
      </c>
      <c r="KF18" t="s">
        <v>406</v>
      </c>
      <c r="KG18" t="s">
        <v>404</v>
      </c>
      <c r="KH18" t="s">
        <v>411</v>
      </c>
      <c r="KI18" t="s">
        <v>408</v>
      </c>
      <c r="KJ18" t="s">
        <v>408</v>
      </c>
    </row>
    <row r="19" spans="1:296">
      <c r="A19">
        <v>1</v>
      </c>
      <c r="B19">
        <v>1702581381</v>
      </c>
      <c r="C19">
        <v>0</v>
      </c>
      <c r="D19" t="s">
        <v>434</v>
      </c>
      <c r="E19" t="s">
        <v>435</v>
      </c>
      <c r="F19">
        <v>5</v>
      </c>
      <c r="G19" t="s">
        <v>436</v>
      </c>
      <c r="H19">
        <v>1702581373</v>
      </c>
      <c r="I19">
        <f>(J19)/1000</f>
        <v>0</v>
      </c>
      <c r="J19">
        <f>IF(DO19, AM19, AG19)</f>
        <v>0</v>
      </c>
      <c r="K19">
        <f>IF(DO19, AH19, AF19)</f>
        <v>0</v>
      </c>
      <c r="L19">
        <f>DQ19 - IF(AT19&gt;1, K19*DK19*100.0/(AV19*EE19), 0)</f>
        <v>0</v>
      </c>
      <c r="M19">
        <f>((S19-I19/2)*L19-K19)/(S19+I19/2)</f>
        <v>0</v>
      </c>
      <c r="N19">
        <f>M19*(DX19+DY19)/1000.0</f>
        <v>0</v>
      </c>
      <c r="O19">
        <f>(DQ19 - IF(AT19&gt;1, K19*DK19*100.0/(AV19*EE19), 0))*(DX19+DY19)/1000.0</f>
        <v>0</v>
      </c>
      <c r="P19">
        <f>2.0/((1/R19-1/Q19)+SIGN(R19)*SQRT((1/R19-1/Q19)*(1/R19-1/Q19) + 4*DL19/((DL19+1)*(DL19+1))*(2*1/R19*1/Q19-1/Q19*1/Q19)))</f>
        <v>0</v>
      </c>
      <c r="Q19">
        <f>IF(LEFT(DM19,1)&lt;&gt;"0",IF(LEFT(DM19,1)="1",3.0,DN19),$D$5+$E$5*(EE19*DX19/($K$5*1000))+$F$5*(EE19*DX19/($K$5*1000))*MAX(MIN(DK19,$J$5),$I$5)*MAX(MIN(DK19,$J$5),$I$5)+$G$5*MAX(MIN(DK19,$J$5),$I$5)*(EE19*DX19/($K$5*1000))+$H$5*(EE19*DX19/($K$5*1000))*(EE19*DX19/($K$5*1000)))</f>
        <v>0</v>
      </c>
      <c r="R19">
        <f>I19*(1000-(1000*0.61365*exp(17.502*V19/(240.97+V19))/(DX19+DY19)+DS19)/2)/(1000*0.61365*exp(17.502*V19/(240.97+V19))/(DX19+DY19)-DS19)</f>
        <v>0</v>
      </c>
      <c r="S19">
        <f>1/((DL19+1)/(P19/1.6)+1/(Q19/1.37)) + DL19/((DL19+1)/(P19/1.6) + DL19/(Q19/1.37))</f>
        <v>0</v>
      </c>
      <c r="T19">
        <f>(DG19*DJ19)</f>
        <v>0</v>
      </c>
      <c r="U19">
        <f>(DZ19+(T19+2*0.95*5.67E-8*(((DZ19+$B$9)+273)^4-(DZ19+273)^4)-44100*I19)/(1.84*29.3*Q19+8*0.95*5.67E-8*(DZ19+273)^3))</f>
        <v>0</v>
      </c>
      <c r="V19">
        <f>($C$9*EA19+$D$9*EB19+$E$9*U19)</f>
        <v>0</v>
      </c>
      <c r="W19">
        <f>0.61365*exp(17.502*V19/(240.97+V19))</f>
        <v>0</v>
      </c>
      <c r="X19">
        <f>(Y19/Z19*100)</f>
        <v>0</v>
      </c>
      <c r="Y19">
        <f>DS19*(DX19+DY19)/1000</f>
        <v>0</v>
      </c>
      <c r="Z19">
        <f>0.61365*exp(17.502*DZ19/(240.97+DZ19))</f>
        <v>0</v>
      </c>
      <c r="AA19">
        <f>(W19-DS19*(DX19+DY19)/1000)</f>
        <v>0</v>
      </c>
      <c r="AB19">
        <f>(-I19*44100)</f>
        <v>0</v>
      </c>
      <c r="AC19">
        <f>2*29.3*Q19*0.92*(DZ19-V19)</f>
        <v>0</v>
      </c>
      <c r="AD19">
        <f>2*0.95*5.67E-8*(((DZ19+$B$9)+273)^4-(V19+273)^4)</f>
        <v>0</v>
      </c>
      <c r="AE19">
        <f>T19+AD19+AB19+AC19</f>
        <v>0</v>
      </c>
      <c r="AF19">
        <f>DW19*AT19*(DR19-DQ19*(1000-AT19*DT19)/(1000-AT19*DS19))/(100*DK19)</f>
        <v>0</v>
      </c>
      <c r="AG19">
        <f>1000*DW19*AT19*(DS19-DT19)/(100*DK19*(1000-AT19*DS19))</f>
        <v>0</v>
      </c>
      <c r="AH19">
        <f>(AI19 - AJ19 - DX19*1E3/(8.314*(DZ19+273.15)) * AL19/DW19 * AK19) * DW19/(100*DK19) * (1000 - DT19)/1000</f>
        <v>0</v>
      </c>
      <c r="AI19">
        <v>424.474266787351</v>
      </c>
      <c r="AJ19">
        <v>423.109018181818</v>
      </c>
      <c r="AK19">
        <v>0.0001569876986594966</v>
      </c>
      <c r="AL19">
        <v>66.24498581848123</v>
      </c>
      <c r="AM19">
        <f>(AO19 - AN19 + DX19*1E3/(8.314*(DZ19+273.15)) * AQ19/DW19 * AP19) * DW19/(100*DK19) * 1000/(1000 - AO19)</f>
        <v>0</v>
      </c>
      <c r="AN19">
        <v>10.75813886321446</v>
      </c>
      <c r="AO19">
        <v>10.8627303030303</v>
      </c>
      <c r="AP19">
        <v>-4.380098202941362E-06</v>
      </c>
      <c r="AQ19">
        <v>108.477579089858</v>
      </c>
      <c r="AR19">
        <v>0</v>
      </c>
      <c r="AS19">
        <v>0</v>
      </c>
      <c r="AT19">
        <f>IF(AR19*$H$15&gt;=AV19,1.0,(AV19/(AV19-AR19*$H$15)))</f>
        <v>0</v>
      </c>
      <c r="AU19">
        <f>(AT19-1)*100</f>
        <v>0</v>
      </c>
      <c r="AV19">
        <f>MAX(0,($B$15+$C$15*EE19)/(1+$D$15*EE19)*DX19/(DZ19+273)*$E$15)</f>
        <v>0</v>
      </c>
      <c r="AW19" t="s">
        <v>437</v>
      </c>
      <c r="AX19">
        <v>0</v>
      </c>
      <c r="AY19">
        <v>0.7</v>
      </c>
      <c r="AZ19">
        <v>0.7</v>
      </c>
      <c r="BA19">
        <f>1-AY19/AZ19</f>
        <v>0</v>
      </c>
      <c r="BB19">
        <v>-1</v>
      </c>
      <c r="BC19" t="s">
        <v>438</v>
      </c>
      <c r="BD19">
        <v>8171.45</v>
      </c>
      <c r="BE19">
        <v>229.3520769230769</v>
      </c>
      <c r="BF19">
        <v>233.52</v>
      </c>
      <c r="BG19">
        <f>1-BE19/BF19</f>
        <v>0</v>
      </c>
      <c r="BH19">
        <v>0.5</v>
      </c>
      <c r="BI19">
        <f>DH19</f>
        <v>0</v>
      </c>
      <c r="BJ19">
        <f>K19</f>
        <v>0</v>
      </c>
      <c r="BK19">
        <f>BG19*BH19*BI19</f>
        <v>0</v>
      </c>
      <c r="BL19">
        <f>(BJ19-BB19)/BI19</f>
        <v>0</v>
      </c>
      <c r="BM19">
        <f>(AZ19-BF19)/BF19</f>
        <v>0</v>
      </c>
      <c r="BN19">
        <f>AY19/(BA19+AY19/BF19)</f>
        <v>0</v>
      </c>
      <c r="BO19" t="s">
        <v>437</v>
      </c>
      <c r="BP19">
        <v>0</v>
      </c>
      <c r="BQ19">
        <f>IF(BP19&lt;&gt;0, BP19, BN19)</f>
        <v>0</v>
      </c>
      <c r="BR19">
        <f>1-BQ19/BF19</f>
        <v>0</v>
      </c>
      <c r="BS19">
        <f>(BF19-BE19)/(BF19-BQ19)</f>
        <v>0</v>
      </c>
      <c r="BT19">
        <f>(AZ19-BF19)/(AZ19-BQ19)</f>
        <v>0</v>
      </c>
      <c r="BU19">
        <f>(BF19-BE19)/(BF19-AY19)</f>
        <v>0</v>
      </c>
      <c r="BV19">
        <f>(AZ19-BF19)/(AZ19-AY19)</f>
        <v>0</v>
      </c>
      <c r="BW19">
        <f>(BS19*BQ19/BE19)</f>
        <v>0</v>
      </c>
      <c r="BX19">
        <f>(1-BW19)</f>
        <v>0</v>
      </c>
      <c r="DG19">
        <f>$B$13*EF19+$C$13*EG19+$F$13*ER19*(1-EU19)</f>
        <v>0</v>
      </c>
      <c r="DH19">
        <f>DG19*DI19</f>
        <v>0</v>
      </c>
      <c r="DI19">
        <f>($B$13*$D$11+$C$13*$D$11+$F$13*((FE19+EW19)/MAX(FE19+EW19+FF19, 0.1)*$I$11+FF19/MAX(FE19+EW19+FF19, 0.1)*$J$11))/($B$13+$C$13+$F$13)</f>
        <v>0</v>
      </c>
      <c r="DJ19">
        <f>($B$13*$K$11+$C$13*$K$11+$F$13*((FE19+EW19)/MAX(FE19+EW19+FF19, 0.1)*$P$11+FF19/MAX(FE19+EW19+FF19, 0.1)*$Q$11))/($B$13+$C$13+$F$13)</f>
        <v>0</v>
      </c>
      <c r="DK19">
        <v>2</v>
      </c>
      <c r="DL19">
        <v>0.5</v>
      </c>
      <c r="DM19" t="s">
        <v>439</v>
      </c>
      <c r="DN19">
        <v>2</v>
      </c>
      <c r="DO19" t="b">
        <v>1</v>
      </c>
      <c r="DP19">
        <v>1702581373</v>
      </c>
      <c r="DQ19">
        <v>418.516193548387</v>
      </c>
      <c r="DR19">
        <v>419.9812903225807</v>
      </c>
      <c r="DS19">
        <v>10.86752903225807</v>
      </c>
      <c r="DT19">
        <v>10.76394838709677</v>
      </c>
      <c r="DU19">
        <v>417.2470322580645</v>
      </c>
      <c r="DV19">
        <v>10.85887419354839</v>
      </c>
      <c r="DW19">
        <v>499.9930645161291</v>
      </c>
      <c r="DX19">
        <v>90.92363225806454</v>
      </c>
      <c r="DY19">
        <v>0.09998672258064516</v>
      </c>
      <c r="DZ19">
        <v>17.26243870967742</v>
      </c>
      <c r="EA19">
        <v>17.99052580645161</v>
      </c>
      <c r="EB19">
        <v>999.9000000000003</v>
      </c>
      <c r="EC19">
        <v>0</v>
      </c>
      <c r="ED19">
        <v>0</v>
      </c>
      <c r="EE19">
        <v>10000.38129032258</v>
      </c>
      <c r="EF19">
        <v>0</v>
      </c>
      <c r="EG19">
        <v>20.35786129032258</v>
      </c>
      <c r="EH19">
        <v>-1.465151612903226</v>
      </c>
      <c r="EI19">
        <v>423.1145161290322</v>
      </c>
      <c r="EJ19">
        <v>424.5512258064516</v>
      </c>
      <c r="EK19">
        <v>0.1035933870967742</v>
      </c>
      <c r="EL19">
        <v>419.9812903225807</v>
      </c>
      <c r="EM19">
        <v>10.76394838709677</v>
      </c>
      <c r="EN19">
        <v>0.9881158064516129</v>
      </c>
      <c r="EO19">
        <v>0.9786967096774193</v>
      </c>
      <c r="EP19">
        <v>6.742314838709678</v>
      </c>
      <c r="EQ19">
        <v>6.603036774193548</v>
      </c>
      <c r="ER19">
        <v>1500.021612903226</v>
      </c>
      <c r="ES19">
        <v>0.9729930322580644</v>
      </c>
      <c r="ET19">
        <v>0.02700682903225807</v>
      </c>
      <c r="EU19">
        <v>0</v>
      </c>
      <c r="EV19">
        <v>229.3597096774194</v>
      </c>
      <c r="EW19">
        <v>4.999599999999997</v>
      </c>
      <c r="EX19">
        <v>3487.854838709677</v>
      </c>
      <c r="EY19">
        <v>14076.57419354839</v>
      </c>
      <c r="EZ19">
        <v>36.50774193548386</v>
      </c>
      <c r="FA19">
        <v>38.19519354838709</v>
      </c>
      <c r="FB19">
        <v>37.26603225806451</v>
      </c>
      <c r="FC19">
        <v>37.50374193548387</v>
      </c>
      <c r="FD19">
        <v>37.26587096774193</v>
      </c>
      <c r="FE19">
        <v>1454.643225806451</v>
      </c>
      <c r="FF19">
        <v>40.38000000000002</v>
      </c>
      <c r="FG19">
        <v>0</v>
      </c>
      <c r="FH19">
        <v>1702581352.6</v>
      </c>
      <c r="FI19">
        <v>0</v>
      </c>
      <c r="FJ19">
        <v>229.3520769230769</v>
      </c>
      <c r="FK19">
        <v>-1.52950427049366</v>
      </c>
      <c r="FL19">
        <v>-16.7504273607163</v>
      </c>
      <c r="FM19">
        <v>3487.778846153846</v>
      </c>
      <c r="FN19">
        <v>15</v>
      </c>
      <c r="FO19">
        <v>0</v>
      </c>
      <c r="FP19" t="s">
        <v>440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-1.4657455</v>
      </c>
      <c r="GC19">
        <v>0.1127768105065672</v>
      </c>
      <c r="GD19">
        <v>0.04108905389212558</v>
      </c>
      <c r="GE19">
        <v>1</v>
      </c>
      <c r="GF19">
        <v>229.3989705882353</v>
      </c>
      <c r="GG19">
        <v>-1.245546218831666</v>
      </c>
      <c r="GH19">
        <v>0.2608927529593577</v>
      </c>
      <c r="GI19">
        <v>0</v>
      </c>
      <c r="GJ19">
        <v>0.10291295</v>
      </c>
      <c r="GK19">
        <v>0.01808177110694153</v>
      </c>
      <c r="GL19">
        <v>0.001880771277295568</v>
      </c>
      <c r="GM19">
        <v>1</v>
      </c>
      <c r="GN19">
        <v>2</v>
      </c>
      <c r="GO19">
        <v>3</v>
      </c>
      <c r="GP19" t="s">
        <v>441</v>
      </c>
      <c r="GQ19">
        <v>3.09966</v>
      </c>
      <c r="GR19">
        <v>2.7581</v>
      </c>
      <c r="GS19">
        <v>0.0883019</v>
      </c>
      <c r="GT19">
        <v>0.08880250000000001</v>
      </c>
      <c r="GU19">
        <v>0.0613129</v>
      </c>
      <c r="GV19">
        <v>0.0614787</v>
      </c>
      <c r="GW19">
        <v>23873</v>
      </c>
      <c r="GX19">
        <v>22183.6</v>
      </c>
      <c r="GY19">
        <v>26744.7</v>
      </c>
      <c r="GZ19">
        <v>24566.3</v>
      </c>
      <c r="HA19">
        <v>40238.9</v>
      </c>
      <c r="HB19">
        <v>34118.4</v>
      </c>
      <c r="HC19">
        <v>46766.1</v>
      </c>
      <c r="HD19">
        <v>38897.9</v>
      </c>
      <c r="HE19">
        <v>1.90572</v>
      </c>
      <c r="HF19">
        <v>1.93205</v>
      </c>
      <c r="HG19">
        <v>0.0342131</v>
      </c>
      <c r="HH19">
        <v>0</v>
      </c>
      <c r="HI19">
        <v>17.4361</v>
      </c>
      <c r="HJ19">
        <v>999.9</v>
      </c>
      <c r="HK19">
        <v>53.8</v>
      </c>
      <c r="HL19">
        <v>25.4</v>
      </c>
      <c r="HM19">
        <v>19.2685</v>
      </c>
      <c r="HN19">
        <v>62.7903</v>
      </c>
      <c r="HO19">
        <v>22.6362</v>
      </c>
      <c r="HP19">
        <v>1</v>
      </c>
      <c r="HQ19">
        <v>-0.00329268</v>
      </c>
      <c r="HR19">
        <v>4.97289</v>
      </c>
      <c r="HS19">
        <v>20.2112</v>
      </c>
      <c r="HT19">
        <v>5.22163</v>
      </c>
      <c r="HU19">
        <v>11.98</v>
      </c>
      <c r="HV19">
        <v>4.9657</v>
      </c>
      <c r="HW19">
        <v>3.27513</v>
      </c>
      <c r="HX19">
        <v>9999</v>
      </c>
      <c r="HY19">
        <v>9999</v>
      </c>
      <c r="HZ19">
        <v>9999</v>
      </c>
      <c r="IA19">
        <v>542.9</v>
      </c>
      <c r="IB19">
        <v>1.86386</v>
      </c>
      <c r="IC19">
        <v>1.8599</v>
      </c>
      <c r="ID19">
        <v>1.85811</v>
      </c>
      <c r="IE19">
        <v>1.85959</v>
      </c>
      <c r="IF19">
        <v>1.85974</v>
      </c>
      <c r="IG19">
        <v>1.85817</v>
      </c>
      <c r="IH19">
        <v>1.85716</v>
      </c>
      <c r="II19">
        <v>1.85226</v>
      </c>
      <c r="IJ19">
        <v>0</v>
      </c>
      <c r="IK19">
        <v>0</v>
      </c>
      <c r="IL19">
        <v>0</v>
      </c>
      <c r="IM19">
        <v>0</v>
      </c>
      <c r="IN19" t="s">
        <v>442</v>
      </c>
      <c r="IO19" t="s">
        <v>443</v>
      </c>
      <c r="IP19" t="s">
        <v>444</v>
      </c>
      <c r="IQ19" t="s">
        <v>444</v>
      </c>
      <c r="IR19" t="s">
        <v>444</v>
      </c>
      <c r="IS19" t="s">
        <v>444</v>
      </c>
      <c r="IT19">
        <v>0</v>
      </c>
      <c r="IU19">
        <v>100</v>
      </c>
      <c r="IV19">
        <v>100</v>
      </c>
      <c r="IW19">
        <v>1.27</v>
      </c>
      <c r="IX19">
        <v>0.0086</v>
      </c>
      <c r="IY19">
        <v>0.3971615310492796</v>
      </c>
      <c r="IZ19">
        <v>0.002194383670526158</v>
      </c>
      <c r="JA19">
        <v>-2.614430836048478E-07</v>
      </c>
      <c r="JB19">
        <v>2.831566818974657E-11</v>
      </c>
      <c r="JC19">
        <v>-0.02387284111826243</v>
      </c>
      <c r="JD19">
        <v>-0.004919592197158782</v>
      </c>
      <c r="JE19">
        <v>0.0008186423644796414</v>
      </c>
      <c r="JF19">
        <v>-8.268116151049551E-06</v>
      </c>
      <c r="JG19">
        <v>6</v>
      </c>
      <c r="JH19">
        <v>2002</v>
      </c>
      <c r="JI19">
        <v>0</v>
      </c>
      <c r="JJ19">
        <v>28</v>
      </c>
      <c r="JK19">
        <v>28376356.4</v>
      </c>
      <c r="JL19">
        <v>28376356.4</v>
      </c>
      <c r="JM19">
        <v>1.10596</v>
      </c>
      <c r="JN19">
        <v>2.58179</v>
      </c>
      <c r="JO19">
        <v>1.49658</v>
      </c>
      <c r="JP19">
        <v>2.35596</v>
      </c>
      <c r="JQ19">
        <v>1.54907</v>
      </c>
      <c r="JR19">
        <v>2.43774</v>
      </c>
      <c r="JS19">
        <v>31.1722</v>
      </c>
      <c r="JT19">
        <v>24.0787</v>
      </c>
      <c r="JU19">
        <v>18</v>
      </c>
      <c r="JV19">
        <v>487.798</v>
      </c>
      <c r="JW19">
        <v>521.232</v>
      </c>
      <c r="JX19">
        <v>13.273</v>
      </c>
      <c r="JY19">
        <v>26.8784</v>
      </c>
      <c r="JZ19">
        <v>29.9997</v>
      </c>
      <c r="KA19">
        <v>27.0643</v>
      </c>
      <c r="KB19">
        <v>27.0333</v>
      </c>
      <c r="KC19">
        <v>22.2477</v>
      </c>
      <c r="KD19">
        <v>43.9728</v>
      </c>
      <c r="KE19">
        <v>0</v>
      </c>
      <c r="KF19">
        <v>13.2751</v>
      </c>
      <c r="KG19">
        <v>420</v>
      </c>
      <c r="KH19">
        <v>10.8066</v>
      </c>
      <c r="KI19">
        <v>102.199</v>
      </c>
      <c r="KJ19">
        <v>93.77800000000001</v>
      </c>
    </row>
    <row r="20" spans="1:296">
      <c r="A20">
        <v>2</v>
      </c>
      <c r="B20">
        <v>1702581596.5</v>
      </c>
      <c r="C20">
        <v>215.5</v>
      </c>
      <c r="D20" t="s">
        <v>445</v>
      </c>
      <c r="E20" t="s">
        <v>446</v>
      </c>
      <c r="F20">
        <v>5</v>
      </c>
      <c r="G20" t="s">
        <v>436</v>
      </c>
      <c r="H20">
        <v>1702581588.75</v>
      </c>
      <c r="I20">
        <f>(J20)/1000</f>
        <v>0</v>
      </c>
      <c r="J20">
        <f>IF(DO20, AM20, AG20)</f>
        <v>0</v>
      </c>
      <c r="K20">
        <f>IF(DO20, AH20, AF20)</f>
        <v>0</v>
      </c>
      <c r="L20">
        <f>DQ20 - IF(AT20&gt;1, K20*DK20*100.0/(AV20*EE20), 0)</f>
        <v>0</v>
      </c>
      <c r="M20">
        <f>((S20-I20/2)*L20-K20)/(S20+I20/2)</f>
        <v>0</v>
      </c>
      <c r="N20">
        <f>M20*(DX20+DY20)/1000.0</f>
        <v>0</v>
      </c>
      <c r="O20">
        <f>(DQ20 - IF(AT20&gt;1, K20*DK20*100.0/(AV20*EE20), 0))*(DX20+DY20)/1000.0</f>
        <v>0</v>
      </c>
      <c r="P20">
        <f>2.0/((1/R20-1/Q20)+SIGN(R20)*SQRT((1/R20-1/Q20)*(1/R20-1/Q20) + 4*DL20/((DL20+1)*(DL20+1))*(2*1/R20*1/Q20-1/Q20*1/Q20)))</f>
        <v>0</v>
      </c>
      <c r="Q20">
        <f>IF(LEFT(DM20,1)&lt;&gt;"0",IF(LEFT(DM20,1)="1",3.0,DN20),$D$5+$E$5*(EE20*DX20/($K$5*1000))+$F$5*(EE20*DX20/($K$5*1000))*MAX(MIN(DK20,$J$5),$I$5)*MAX(MIN(DK20,$J$5),$I$5)+$G$5*MAX(MIN(DK20,$J$5),$I$5)*(EE20*DX20/($K$5*1000))+$H$5*(EE20*DX20/($K$5*1000))*(EE20*DX20/($K$5*1000)))</f>
        <v>0</v>
      </c>
      <c r="R20">
        <f>I20*(1000-(1000*0.61365*exp(17.502*V20/(240.97+V20))/(DX20+DY20)+DS20)/2)/(1000*0.61365*exp(17.502*V20/(240.97+V20))/(DX20+DY20)-DS20)</f>
        <v>0</v>
      </c>
      <c r="S20">
        <f>1/((DL20+1)/(P20/1.6)+1/(Q20/1.37)) + DL20/((DL20+1)/(P20/1.6) + DL20/(Q20/1.37))</f>
        <v>0</v>
      </c>
      <c r="T20">
        <f>(DG20*DJ20)</f>
        <v>0</v>
      </c>
      <c r="U20">
        <f>(DZ20+(T20+2*0.95*5.67E-8*(((DZ20+$B$9)+273)^4-(DZ20+273)^4)-44100*I20)/(1.84*29.3*Q20+8*0.95*5.67E-8*(DZ20+273)^3))</f>
        <v>0</v>
      </c>
      <c r="V20">
        <f>($C$9*EA20+$D$9*EB20+$E$9*U20)</f>
        <v>0</v>
      </c>
      <c r="W20">
        <f>0.61365*exp(17.502*V20/(240.97+V20))</f>
        <v>0</v>
      </c>
      <c r="X20">
        <f>(Y20/Z20*100)</f>
        <v>0</v>
      </c>
      <c r="Y20">
        <f>DS20*(DX20+DY20)/1000</f>
        <v>0</v>
      </c>
      <c r="Z20">
        <f>0.61365*exp(17.502*DZ20/(240.97+DZ20))</f>
        <v>0</v>
      </c>
      <c r="AA20">
        <f>(W20-DS20*(DX20+DY20)/1000)</f>
        <v>0</v>
      </c>
      <c r="AB20">
        <f>(-I20*44100)</f>
        <v>0</v>
      </c>
      <c r="AC20">
        <f>2*29.3*Q20*0.92*(DZ20-V20)</f>
        <v>0</v>
      </c>
      <c r="AD20">
        <f>2*0.95*5.67E-8*(((DZ20+$B$9)+273)^4-(V20+273)^4)</f>
        <v>0</v>
      </c>
      <c r="AE20">
        <f>T20+AD20+AB20+AC20</f>
        <v>0</v>
      </c>
      <c r="AF20">
        <f>DW20*AT20*(DR20-DQ20*(1000-AT20*DT20)/(1000-AT20*DS20))/(100*DK20)</f>
        <v>0</v>
      </c>
      <c r="AG20">
        <f>1000*DW20*AT20*(DS20-DT20)/(100*DK20*(1000-AT20*DS20))</f>
        <v>0</v>
      </c>
      <c r="AH20">
        <f>(AI20 - AJ20 - DX20*1E3/(8.314*(DZ20+273.15)) * AL20/DW20 * AK20) * DW20/(100*DK20) * (1000 - DT20)/1000</f>
        <v>0</v>
      </c>
      <c r="AI20">
        <v>424.4986959565955</v>
      </c>
      <c r="AJ20">
        <v>422.7862242424242</v>
      </c>
      <c r="AK20">
        <v>-0.0003860629626659584</v>
      </c>
      <c r="AL20">
        <v>66.24498581848123</v>
      </c>
      <c r="AM20">
        <f>(AO20 - AN20 + DX20*1E3/(8.314*(DZ20+273.15)) * AQ20/DW20 * AP20) * DW20/(100*DK20) * 1000/(1000 - AO20)</f>
        <v>0</v>
      </c>
      <c r="AN20">
        <v>10.82077239742108</v>
      </c>
      <c r="AO20">
        <v>10.93226</v>
      </c>
      <c r="AP20">
        <v>-7.422680412371823E-06</v>
      </c>
      <c r="AQ20">
        <v>108.477579089858</v>
      </c>
      <c r="AR20">
        <v>0</v>
      </c>
      <c r="AS20">
        <v>0</v>
      </c>
      <c r="AT20">
        <f>IF(AR20*$H$15&gt;=AV20,1.0,(AV20/(AV20-AR20*$H$15)))</f>
        <v>0</v>
      </c>
      <c r="AU20">
        <f>(AT20-1)*100</f>
        <v>0</v>
      </c>
      <c r="AV20">
        <f>MAX(0,($B$15+$C$15*EE20)/(1+$D$15*EE20)*DX20/(DZ20+273)*$E$15)</f>
        <v>0</v>
      </c>
      <c r="AW20" t="s">
        <v>437</v>
      </c>
      <c r="AX20">
        <v>0</v>
      </c>
      <c r="AY20">
        <v>0.7</v>
      </c>
      <c r="AZ20">
        <v>0.7</v>
      </c>
      <c r="BA20">
        <f>1-AY20/AZ20</f>
        <v>0</v>
      </c>
      <c r="BB20">
        <v>-1</v>
      </c>
      <c r="BC20" t="s">
        <v>447</v>
      </c>
      <c r="BD20">
        <v>8168.69</v>
      </c>
      <c r="BE20">
        <v>225.59316</v>
      </c>
      <c r="BF20">
        <v>230.47</v>
      </c>
      <c r="BG20">
        <f>1-BE20/BF20</f>
        <v>0</v>
      </c>
      <c r="BH20">
        <v>0.5</v>
      </c>
      <c r="BI20">
        <f>DH20</f>
        <v>0</v>
      </c>
      <c r="BJ20">
        <f>K20</f>
        <v>0</v>
      </c>
      <c r="BK20">
        <f>BG20*BH20*BI20</f>
        <v>0</v>
      </c>
      <c r="BL20">
        <f>(BJ20-BB20)/BI20</f>
        <v>0</v>
      </c>
      <c r="BM20">
        <f>(AZ20-BF20)/BF20</f>
        <v>0</v>
      </c>
      <c r="BN20">
        <f>AY20/(BA20+AY20/BF20)</f>
        <v>0</v>
      </c>
      <c r="BO20" t="s">
        <v>437</v>
      </c>
      <c r="BP20">
        <v>0</v>
      </c>
      <c r="BQ20">
        <f>IF(BP20&lt;&gt;0, BP20, BN20)</f>
        <v>0</v>
      </c>
      <c r="BR20">
        <f>1-BQ20/BF20</f>
        <v>0</v>
      </c>
      <c r="BS20">
        <f>(BF20-BE20)/(BF20-BQ20)</f>
        <v>0</v>
      </c>
      <c r="BT20">
        <f>(AZ20-BF20)/(AZ20-BQ20)</f>
        <v>0</v>
      </c>
      <c r="BU20">
        <f>(BF20-BE20)/(BF20-AY20)</f>
        <v>0</v>
      </c>
      <c r="BV20">
        <f>(AZ20-BF20)/(AZ20-AY20)</f>
        <v>0</v>
      </c>
      <c r="BW20">
        <f>(BS20*BQ20/BE20)</f>
        <v>0</v>
      </c>
      <c r="BX20">
        <f>(1-BW20)</f>
        <v>0</v>
      </c>
      <c r="DG20">
        <f>$B$13*EF20+$C$13*EG20+$F$13*ER20*(1-EU20)</f>
        <v>0</v>
      </c>
      <c r="DH20">
        <f>DG20*DI20</f>
        <v>0</v>
      </c>
      <c r="DI20">
        <f>($B$13*$D$11+$C$13*$D$11+$F$13*((FE20+EW20)/MAX(FE20+EW20+FF20, 0.1)*$I$11+FF20/MAX(FE20+EW20+FF20, 0.1)*$J$11))/($B$13+$C$13+$F$13)</f>
        <v>0</v>
      </c>
      <c r="DJ20">
        <f>($B$13*$K$11+$C$13*$K$11+$F$13*((FE20+EW20)/MAX(FE20+EW20+FF20, 0.1)*$P$11+FF20/MAX(FE20+EW20+FF20, 0.1)*$Q$11))/($B$13+$C$13+$F$13)</f>
        <v>0</v>
      </c>
      <c r="DK20">
        <v>2</v>
      </c>
      <c r="DL20">
        <v>0.5</v>
      </c>
      <c r="DM20" t="s">
        <v>439</v>
      </c>
      <c r="DN20">
        <v>2</v>
      </c>
      <c r="DO20" t="b">
        <v>1</v>
      </c>
      <c r="DP20">
        <v>1702581588.75</v>
      </c>
      <c r="DQ20">
        <v>418.1967</v>
      </c>
      <c r="DR20">
        <v>419.9501</v>
      </c>
      <c r="DS20">
        <v>10.93644333333333</v>
      </c>
      <c r="DT20">
        <v>10.82544</v>
      </c>
      <c r="DU20">
        <v>416.9280666666666</v>
      </c>
      <c r="DV20">
        <v>10.92710666666667</v>
      </c>
      <c r="DW20">
        <v>499.9918</v>
      </c>
      <c r="DX20">
        <v>90.91408333333335</v>
      </c>
      <c r="DY20">
        <v>0.09997143999999999</v>
      </c>
      <c r="DZ20">
        <v>17.32464666666667</v>
      </c>
      <c r="EA20">
        <v>18.00812666666667</v>
      </c>
      <c r="EB20">
        <v>999.9000000000002</v>
      </c>
      <c r="EC20">
        <v>0</v>
      </c>
      <c r="ED20">
        <v>0</v>
      </c>
      <c r="EE20">
        <v>10000.288</v>
      </c>
      <c r="EF20">
        <v>0</v>
      </c>
      <c r="EG20">
        <v>20.53811333333333</v>
      </c>
      <c r="EH20">
        <v>-1.753357333333334</v>
      </c>
      <c r="EI20">
        <v>422.8208000000001</v>
      </c>
      <c r="EJ20">
        <v>424.5459</v>
      </c>
      <c r="EK20">
        <v>0.1110026333333333</v>
      </c>
      <c r="EL20">
        <v>419.9501</v>
      </c>
      <c r="EM20">
        <v>10.82544</v>
      </c>
      <c r="EN20">
        <v>0.9942766333333333</v>
      </c>
      <c r="EO20">
        <v>0.9841848333333333</v>
      </c>
      <c r="EP20">
        <v>6.832778000000002</v>
      </c>
      <c r="EQ20">
        <v>6.684331</v>
      </c>
      <c r="ER20">
        <v>1499.972333333333</v>
      </c>
      <c r="ES20">
        <v>0.9730013</v>
      </c>
      <c r="ET20">
        <v>0.02699873666666667</v>
      </c>
      <c r="EU20">
        <v>0</v>
      </c>
      <c r="EV20">
        <v>225.5879666666667</v>
      </c>
      <c r="EW20">
        <v>4.999599999999998</v>
      </c>
      <c r="EX20">
        <v>3469.392</v>
      </c>
      <c r="EY20">
        <v>14076.15333333333</v>
      </c>
      <c r="EZ20">
        <v>38.85603333333333</v>
      </c>
      <c r="FA20">
        <v>41.24973333333332</v>
      </c>
      <c r="FB20">
        <v>40.21016666666666</v>
      </c>
      <c r="FC20">
        <v>41.33516666666665</v>
      </c>
      <c r="FD20">
        <v>39.98523333333333</v>
      </c>
      <c r="FE20">
        <v>1454.610333333334</v>
      </c>
      <c r="FF20">
        <v>40.36199999999999</v>
      </c>
      <c r="FG20">
        <v>0</v>
      </c>
      <c r="FH20">
        <v>215</v>
      </c>
      <c r="FI20">
        <v>0</v>
      </c>
      <c r="FJ20">
        <v>225.59316</v>
      </c>
      <c r="FK20">
        <v>-0.03707692147753235</v>
      </c>
      <c r="FL20">
        <v>-0.6484615156265272</v>
      </c>
      <c r="FM20">
        <v>3469.398</v>
      </c>
      <c r="FN20">
        <v>15</v>
      </c>
      <c r="FO20">
        <v>0</v>
      </c>
      <c r="FP20" t="s">
        <v>440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-1.77660625</v>
      </c>
      <c r="GC20">
        <v>0.2158395872420324</v>
      </c>
      <c r="GD20">
        <v>0.06472778579124656</v>
      </c>
      <c r="GE20">
        <v>1</v>
      </c>
      <c r="GF20">
        <v>225.6650882352941</v>
      </c>
      <c r="GG20">
        <v>-1.503789155122732</v>
      </c>
      <c r="GH20">
        <v>0.2629508305241811</v>
      </c>
      <c r="GI20">
        <v>0</v>
      </c>
      <c r="GJ20">
        <v>0.110406175</v>
      </c>
      <c r="GK20">
        <v>0.0155009493433394</v>
      </c>
      <c r="GL20">
        <v>0.001739166767269602</v>
      </c>
      <c r="GM20">
        <v>1</v>
      </c>
      <c r="GN20">
        <v>2</v>
      </c>
      <c r="GO20">
        <v>3</v>
      </c>
      <c r="GP20" t="s">
        <v>441</v>
      </c>
      <c r="GQ20">
        <v>3.09975</v>
      </c>
      <c r="GR20">
        <v>2.75813</v>
      </c>
      <c r="GS20">
        <v>0.0882626</v>
      </c>
      <c r="GT20">
        <v>0.08880349999999999</v>
      </c>
      <c r="GU20">
        <v>0.0616278</v>
      </c>
      <c r="GV20">
        <v>0.061769</v>
      </c>
      <c r="GW20">
        <v>23877.1</v>
      </c>
      <c r="GX20">
        <v>22184.7</v>
      </c>
      <c r="GY20">
        <v>26747.3</v>
      </c>
      <c r="GZ20">
        <v>24566.8</v>
      </c>
      <c r="HA20">
        <v>40229.8</v>
      </c>
      <c r="HB20">
        <v>34108.6</v>
      </c>
      <c r="HC20">
        <v>46771.3</v>
      </c>
      <c r="HD20">
        <v>38898.8</v>
      </c>
      <c r="HE20">
        <v>1.90803</v>
      </c>
      <c r="HF20">
        <v>1.93225</v>
      </c>
      <c r="HG20">
        <v>0.0403933</v>
      </c>
      <c r="HH20">
        <v>0</v>
      </c>
      <c r="HI20">
        <v>17.3352</v>
      </c>
      <c r="HJ20">
        <v>999.9</v>
      </c>
      <c r="HK20">
        <v>52.1</v>
      </c>
      <c r="HL20">
        <v>25.8</v>
      </c>
      <c r="HM20">
        <v>19.1092</v>
      </c>
      <c r="HN20">
        <v>62.6503</v>
      </c>
      <c r="HO20">
        <v>22.9327</v>
      </c>
      <c r="HP20">
        <v>1</v>
      </c>
      <c r="HQ20">
        <v>-0.0207749</v>
      </c>
      <c r="HR20">
        <v>5.0092</v>
      </c>
      <c r="HS20">
        <v>20.2111</v>
      </c>
      <c r="HT20">
        <v>5.22208</v>
      </c>
      <c r="HU20">
        <v>11.98</v>
      </c>
      <c r="HV20">
        <v>4.9656</v>
      </c>
      <c r="HW20">
        <v>3.27508</v>
      </c>
      <c r="HX20">
        <v>9999</v>
      </c>
      <c r="HY20">
        <v>9999</v>
      </c>
      <c r="HZ20">
        <v>9999</v>
      </c>
      <c r="IA20">
        <v>543</v>
      </c>
      <c r="IB20">
        <v>1.86386</v>
      </c>
      <c r="IC20">
        <v>1.85991</v>
      </c>
      <c r="ID20">
        <v>1.85811</v>
      </c>
      <c r="IE20">
        <v>1.85959</v>
      </c>
      <c r="IF20">
        <v>1.85974</v>
      </c>
      <c r="IG20">
        <v>1.8582</v>
      </c>
      <c r="IH20">
        <v>1.85717</v>
      </c>
      <c r="II20">
        <v>1.85225</v>
      </c>
      <c r="IJ20">
        <v>0</v>
      </c>
      <c r="IK20">
        <v>0</v>
      </c>
      <c r="IL20">
        <v>0</v>
      </c>
      <c r="IM20">
        <v>0</v>
      </c>
      <c r="IN20" t="s">
        <v>442</v>
      </c>
      <c r="IO20" t="s">
        <v>443</v>
      </c>
      <c r="IP20" t="s">
        <v>444</v>
      </c>
      <c r="IQ20" t="s">
        <v>444</v>
      </c>
      <c r="IR20" t="s">
        <v>444</v>
      </c>
      <c r="IS20" t="s">
        <v>444</v>
      </c>
      <c r="IT20">
        <v>0</v>
      </c>
      <c r="IU20">
        <v>100</v>
      </c>
      <c r="IV20">
        <v>100</v>
      </c>
      <c r="IW20">
        <v>1.268</v>
      </c>
      <c r="IX20">
        <v>0.009299999999999999</v>
      </c>
      <c r="IY20">
        <v>0.3971615310492796</v>
      </c>
      <c r="IZ20">
        <v>0.002194383670526158</v>
      </c>
      <c r="JA20">
        <v>-2.614430836048478E-07</v>
      </c>
      <c r="JB20">
        <v>2.831566818974657E-11</v>
      </c>
      <c r="JC20">
        <v>-0.02387284111826243</v>
      </c>
      <c r="JD20">
        <v>-0.004919592197158782</v>
      </c>
      <c r="JE20">
        <v>0.0008186423644796414</v>
      </c>
      <c r="JF20">
        <v>-8.268116151049551E-06</v>
      </c>
      <c r="JG20">
        <v>6</v>
      </c>
      <c r="JH20">
        <v>2002</v>
      </c>
      <c r="JI20">
        <v>0</v>
      </c>
      <c r="JJ20">
        <v>28</v>
      </c>
      <c r="JK20">
        <v>28376359.9</v>
      </c>
      <c r="JL20">
        <v>28376359.9</v>
      </c>
      <c r="JM20">
        <v>1.10718</v>
      </c>
      <c r="JN20">
        <v>2.59644</v>
      </c>
      <c r="JO20">
        <v>1.49658</v>
      </c>
      <c r="JP20">
        <v>2.35474</v>
      </c>
      <c r="JQ20">
        <v>1.54907</v>
      </c>
      <c r="JR20">
        <v>2.34741</v>
      </c>
      <c r="JS20">
        <v>31.5424</v>
      </c>
      <c r="JT20">
        <v>24.07</v>
      </c>
      <c r="JU20">
        <v>18</v>
      </c>
      <c r="JV20">
        <v>488.188</v>
      </c>
      <c r="JW20">
        <v>520.5599999999999</v>
      </c>
      <c r="JX20">
        <v>13.2516</v>
      </c>
      <c r="JY20">
        <v>26.6582</v>
      </c>
      <c r="JZ20">
        <v>29.9999</v>
      </c>
      <c r="KA20">
        <v>26.945</v>
      </c>
      <c r="KB20">
        <v>26.9456</v>
      </c>
      <c r="KC20">
        <v>22.2715</v>
      </c>
      <c r="KD20">
        <v>42.8431</v>
      </c>
      <c r="KE20">
        <v>0</v>
      </c>
      <c r="KF20">
        <v>13.2458</v>
      </c>
      <c r="KG20">
        <v>420</v>
      </c>
      <c r="KH20">
        <v>10.7607</v>
      </c>
      <c r="KI20">
        <v>102.21</v>
      </c>
      <c r="KJ20">
        <v>93.78</v>
      </c>
    </row>
    <row r="21" spans="1:296">
      <c r="A21">
        <v>3</v>
      </c>
      <c r="B21">
        <v>1702581726.5</v>
      </c>
      <c r="C21">
        <v>345.5</v>
      </c>
      <c r="D21" t="s">
        <v>448</v>
      </c>
      <c r="E21" t="s">
        <v>449</v>
      </c>
      <c r="F21">
        <v>5</v>
      </c>
      <c r="G21" t="s">
        <v>436</v>
      </c>
      <c r="H21">
        <v>1702581718.5</v>
      </c>
      <c r="I21">
        <f>(J21)/1000</f>
        <v>0</v>
      </c>
      <c r="J21">
        <f>IF(DO21, AM21, AG21)</f>
        <v>0</v>
      </c>
      <c r="K21">
        <f>IF(DO21, AH21, AF21)</f>
        <v>0</v>
      </c>
      <c r="L21">
        <f>DQ21 - IF(AT21&gt;1, K21*DK21*100.0/(AV21*EE21), 0)</f>
        <v>0</v>
      </c>
      <c r="M21">
        <f>((S21-I21/2)*L21-K21)/(S21+I21/2)</f>
        <v>0</v>
      </c>
      <c r="N21">
        <f>M21*(DX21+DY21)/1000.0</f>
        <v>0</v>
      </c>
      <c r="O21">
        <f>(DQ21 - IF(AT21&gt;1, K21*DK21*100.0/(AV21*EE21), 0))*(DX21+DY21)/1000.0</f>
        <v>0</v>
      </c>
      <c r="P21">
        <f>2.0/((1/R21-1/Q21)+SIGN(R21)*SQRT((1/R21-1/Q21)*(1/R21-1/Q21) + 4*DL21/((DL21+1)*(DL21+1))*(2*1/R21*1/Q21-1/Q21*1/Q21)))</f>
        <v>0</v>
      </c>
      <c r="Q21">
        <f>IF(LEFT(DM21,1)&lt;&gt;"0",IF(LEFT(DM21,1)="1",3.0,DN21),$D$5+$E$5*(EE21*DX21/($K$5*1000))+$F$5*(EE21*DX21/($K$5*1000))*MAX(MIN(DK21,$J$5),$I$5)*MAX(MIN(DK21,$J$5),$I$5)+$G$5*MAX(MIN(DK21,$J$5),$I$5)*(EE21*DX21/($K$5*1000))+$H$5*(EE21*DX21/($K$5*1000))*(EE21*DX21/($K$5*1000)))</f>
        <v>0</v>
      </c>
      <c r="R21">
        <f>I21*(1000-(1000*0.61365*exp(17.502*V21/(240.97+V21))/(DX21+DY21)+DS21)/2)/(1000*0.61365*exp(17.502*V21/(240.97+V21))/(DX21+DY21)-DS21)</f>
        <v>0</v>
      </c>
      <c r="S21">
        <f>1/((DL21+1)/(P21/1.6)+1/(Q21/1.37)) + DL21/((DL21+1)/(P21/1.6) + DL21/(Q21/1.37))</f>
        <v>0</v>
      </c>
      <c r="T21">
        <f>(DG21*DJ21)</f>
        <v>0</v>
      </c>
      <c r="U21">
        <f>(DZ21+(T21+2*0.95*5.67E-8*(((DZ21+$B$9)+273)^4-(DZ21+273)^4)-44100*I21)/(1.84*29.3*Q21+8*0.95*5.67E-8*(DZ21+273)^3))</f>
        <v>0</v>
      </c>
      <c r="V21">
        <f>($C$9*EA21+$D$9*EB21+$E$9*U21)</f>
        <v>0</v>
      </c>
      <c r="W21">
        <f>0.61365*exp(17.502*V21/(240.97+V21))</f>
        <v>0</v>
      </c>
      <c r="X21">
        <f>(Y21/Z21*100)</f>
        <v>0</v>
      </c>
      <c r="Y21">
        <f>DS21*(DX21+DY21)/1000</f>
        <v>0</v>
      </c>
      <c r="Z21">
        <f>0.61365*exp(17.502*DZ21/(240.97+DZ21))</f>
        <v>0</v>
      </c>
      <c r="AA21">
        <f>(W21-DS21*(DX21+DY21)/1000)</f>
        <v>0</v>
      </c>
      <c r="AB21">
        <f>(-I21*44100)</f>
        <v>0</v>
      </c>
      <c r="AC21">
        <f>2*29.3*Q21*0.92*(DZ21-V21)</f>
        <v>0</v>
      </c>
      <c r="AD21">
        <f>2*0.95*5.67E-8*(((DZ21+$B$9)+273)^4-(V21+273)^4)</f>
        <v>0</v>
      </c>
      <c r="AE21">
        <f>T21+AD21+AB21+AC21</f>
        <v>0</v>
      </c>
      <c r="AF21">
        <f>DW21*AT21*(DR21-DQ21*(1000-AT21*DT21)/(1000-AT21*DS21))/(100*DK21)</f>
        <v>0</v>
      </c>
      <c r="AG21">
        <f>1000*DW21*AT21*(DS21-DT21)/(100*DK21*(1000-AT21*DS21))</f>
        <v>0</v>
      </c>
      <c r="AH21">
        <f>(AI21 - AJ21 - DX21*1E3/(8.314*(DZ21+273.15)) * AL21/DW21 * AK21) * DW21/(100*DK21) * (1000 - DT21)/1000</f>
        <v>0</v>
      </c>
      <c r="AI21">
        <v>424.634652667555</v>
      </c>
      <c r="AJ21">
        <v>422.6442303030303</v>
      </c>
      <c r="AK21">
        <v>0.0001103644953395821</v>
      </c>
      <c r="AL21">
        <v>66.24498581848123</v>
      </c>
      <c r="AM21">
        <f>(AO21 - AN21 + DX21*1E3/(8.314*(DZ21+273.15)) * AQ21/DW21 * AP21) * DW21/(100*DK21) * 1000/(1000 - AO21)</f>
        <v>0</v>
      </c>
      <c r="AN21">
        <v>10.8465641171765</v>
      </c>
      <c r="AO21">
        <v>10.95988545454546</v>
      </c>
      <c r="AP21">
        <v>6.316971206857754E-05</v>
      </c>
      <c r="AQ21">
        <v>108.477579089858</v>
      </c>
      <c r="AR21">
        <v>0</v>
      </c>
      <c r="AS21">
        <v>0</v>
      </c>
      <c r="AT21">
        <f>IF(AR21*$H$15&gt;=AV21,1.0,(AV21/(AV21-AR21*$H$15)))</f>
        <v>0</v>
      </c>
      <c r="AU21">
        <f>(AT21-1)*100</f>
        <v>0</v>
      </c>
      <c r="AV21">
        <f>MAX(0,($B$15+$C$15*EE21)/(1+$D$15*EE21)*DX21/(DZ21+273)*$E$15)</f>
        <v>0</v>
      </c>
      <c r="AW21" t="s">
        <v>437</v>
      </c>
      <c r="AX21">
        <v>0</v>
      </c>
      <c r="AY21">
        <v>0.7</v>
      </c>
      <c r="AZ21">
        <v>0.7</v>
      </c>
      <c r="BA21">
        <f>1-AY21/AZ21</f>
        <v>0</v>
      </c>
      <c r="BB21">
        <v>-1</v>
      </c>
      <c r="BC21" t="s">
        <v>450</v>
      </c>
      <c r="BD21">
        <v>8164.48</v>
      </c>
      <c r="BE21">
        <v>224.3445</v>
      </c>
      <c r="BF21">
        <v>229.13</v>
      </c>
      <c r="BG21">
        <f>1-BE21/BF21</f>
        <v>0</v>
      </c>
      <c r="BH21">
        <v>0.5</v>
      </c>
      <c r="BI21">
        <f>DH21</f>
        <v>0</v>
      </c>
      <c r="BJ21">
        <f>K21</f>
        <v>0</v>
      </c>
      <c r="BK21">
        <f>BG21*BH21*BI21</f>
        <v>0</v>
      </c>
      <c r="BL21">
        <f>(BJ21-BB21)/BI21</f>
        <v>0</v>
      </c>
      <c r="BM21">
        <f>(AZ21-BF21)/BF21</f>
        <v>0</v>
      </c>
      <c r="BN21">
        <f>AY21/(BA21+AY21/BF21)</f>
        <v>0</v>
      </c>
      <c r="BO21" t="s">
        <v>437</v>
      </c>
      <c r="BP21">
        <v>0</v>
      </c>
      <c r="BQ21">
        <f>IF(BP21&lt;&gt;0, BP21, BN21)</f>
        <v>0</v>
      </c>
      <c r="BR21">
        <f>1-BQ21/BF21</f>
        <v>0</v>
      </c>
      <c r="BS21">
        <f>(BF21-BE21)/(BF21-BQ21)</f>
        <v>0</v>
      </c>
      <c r="BT21">
        <f>(AZ21-BF21)/(AZ21-BQ21)</f>
        <v>0</v>
      </c>
      <c r="BU21">
        <f>(BF21-BE21)/(BF21-AY21)</f>
        <v>0</v>
      </c>
      <c r="BV21">
        <f>(AZ21-BF21)/(AZ21-AY21)</f>
        <v>0</v>
      </c>
      <c r="BW21">
        <f>(BS21*BQ21/BE21)</f>
        <v>0</v>
      </c>
      <c r="BX21">
        <f>(1-BW21)</f>
        <v>0</v>
      </c>
      <c r="DG21">
        <f>$B$13*EF21+$C$13*EG21+$F$13*ER21*(1-EU21)</f>
        <v>0</v>
      </c>
      <c r="DH21">
        <f>DG21*DI21</f>
        <v>0</v>
      </c>
      <c r="DI21">
        <f>($B$13*$D$11+$C$13*$D$11+$F$13*((FE21+EW21)/MAX(FE21+EW21+FF21, 0.1)*$I$11+FF21/MAX(FE21+EW21+FF21, 0.1)*$J$11))/($B$13+$C$13+$F$13)</f>
        <v>0</v>
      </c>
      <c r="DJ21">
        <f>($B$13*$K$11+$C$13*$K$11+$F$13*((FE21+EW21)/MAX(FE21+EW21+FF21, 0.1)*$P$11+FF21/MAX(FE21+EW21+FF21, 0.1)*$Q$11))/($B$13+$C$13+$F$13)</f>
        <v>0</v>
      </c>
      <c r="DK21">
        <v>2</v>
      </c>
      <c r="DL21">
        <v>0.5</v>
      </c>
      <c r="DM21" t="s">
        <v>439</v>
      </c>
      <c r="DN21">
        <v>2</v>
      </c>
      <c r="DO21" t="b">
        <v>1</v>
      </c>
      <c r="DP21">
        <v>1702581718.5</v>
      </c>
      <c r="DQ21">
        <v>418.0093225806452</v>
      </c>
      <c r="DR21">
        <v>419.9779032258065</v>
      </c>
      <c r="DS21">
        <v>10.95341290322581</v>
      </c>
      <c r="DT21">
        <v>10.84915806451613</v>
      </c>
      <c r="DU21">
        <v>416.740806451613</v>
      </c>
      <c r="DV21">
        <v>10.94392580645161</v>
      </c>
      <c r="DW21">
        <v>500.0023548387097</v>
      </c>
      <c r="DX21">
        <v>90.90934516129032</v>
      </c>
      <c r="DY21">
        <v>0.09996060967741936</v>
      </c>
      <c r="DZ21">
        <v>17.33076774193548</v>
      </c>
      <c r="EA21">
        <v>17.99671935483871</v>
      </c>
      <c r="EB21">
        <v>999.9000000000003</v>
      </c>
      <c r="EC21">
        <v>0</v>
      </c>
      <c r="ED21">
        <v>0</v>
      </c>
      <c r="EE21">
        <v>10003.70064516129</v>
      </c>
      <c r="EF21">
        <v>0</v>
      </c>
      <c r="EG21">
        <v>22.33774516129032</v>
      </c>
      <c r="EH21">
        <v>-1.968653548387097</v>
      </c>
      <c r="EI21">
        <v>422.6385161290323</v>
      </c>
      <c r="EJ21">
        <v>424.5842903225806</v>
      </c>
      <c r="EK21">
        <v>0.1042575096774194</v>
      </c>
      <c r="EL21">
        <v>419.9779032258065</v>
      </c>
      <c r="EM21">
        <v>10.84915806451613</v>
      </c>
      <c r="EN21">
        <v>0.9957681612903223</v>
      </c>
      <c r="EO21">
        <v>0.9862902580645163</v>
      </c>
      <c r="EP21">
        <v>6.854605806451611</v>
      </c>
      <c r="EQ21">
        <v>6.715411290322582</v>
      </c>
      <c r="ER21">
        <v>1499.987419354839</v>
      </c>
      <c r="ES21">
        <v>0.9730000322580645</v>
      </c>
      <c r="ET21">
        <v>0.02700007741935484</v>
      </c>
      <c r="EU21">
        <v>0</v>
      </c>
      <c r="EV21">
        <v>224.351</v>
      </c>
      <c r="EW21">
        <v>4.999599999999997</v>
      </c>
      <c r="EX21">
        <v>3445.55870967742</v>
      </c>
      <c r="EY21">
        <v>14076.29677419355</v>
      </c>
      <c r="EZ21">
        <v>38.44125806451611</v>
      </c>
      <c r="FA21">
        <v>39.98958064516128</v>
      </c>
      <c r="FB21">
        <v>39.76177419354837</v>
      </c>
      <c r="FC21">
        <v>39.47151612903225</v>
      </c>
      <c r="FD21">
        <v>38.98561290322579</v>
      </c>
      <c r="FE21">
        <v>1454.627096774193</v>
      </c>
      <c r="FF21">
        <v>40.36354838709676</v>
      </c>
      <c r="FG21">
        <v>0</v>
      </c>
      <c r="FH21">
        <v>129.3999998569489</v>
      </c>
      <c r="FI21">
        <v>0</v>
      </c>
      <c r="FJ21">
        <v>224.3445</v>
      </c>
      <c r="FK21">
        <v>0.4454358872184668</v>
      </c>
      <c r="FL21">
        <v>-15.96068375329009</v>
      </c>
      <c r="FM21">
        <v>3445.421923076923</v>
      </c>
      <c r="FN21">
        <v>15</v>
      </c>
      <c r="FO21">
        <v>0</v>
      </c>
      <c r="FP21" t="s">
        <v>440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-1.965707804878049</v>
      </c>
      <c r="GC21">
        <v>-0.2300709407665519</v>
      </c>
      <c r="GD21">
        <v>0.04588692483476309</v>
      </c>
      <c r="GE21">
        <v>1</v>
      </c>
      <c r="GF21">
        <v>224.3231176470588</v>
      </c>
      <c r="GG21">
        <v>0.2550649320269297</v>
      </c>
      <c r="GH21">
        <v>0.1827077004568447</v>
      </c>
      <c r="GI21">
        <v>1</v>
      </c>
      <c r="GJ21">
        <v>0.09773068536585366</v>
      </c>
      <c r="GK21">
        <v>0.1209457170731706</v>
      </c>
      <c r="GL21">
        <v>0.01222012699492035</v>
      </c>
      <c r="GM21">
        <v>0</v>
      </c>
      <c r="GN21">
        <v>2</v>
      </c>
      <c r="GO21">
        <v>3</v>
      </c>
      <c r="GP21" t="s">
        <v>441</v>
      </c>
      <c r="GQ21">
        <v>3.09967</v>
      </c>
      <c r="GR21">
        <v>2.75804</v>
      </c>
      <c r="GS21">
        <v>0.08825239999999999</v>
      </c>
      <c r="GT21">
        <v>0.0888104</v>
      </c>
      <c r="GU21">
        <v>0.0617575</v>
      </c>
      <c r="GV21">
        <v>0.0618871</v>
      </c>
      <c r="GW21">
        <v>23879.4</v>
      </c>
      <c r="GX21">
        <v>22185.2</v>
      </c>
      <c r="GY21">
        <v>26749.3</v>
      </c>
      <c r="GZ21">
        <v>24567</v>
      </c>
      <c r="HA21">
        <v>40227.3</v>
      </c>
      <c r="HB21">
        <v>34104.4</v>
      </c>
      <c r="HC21">
        <v>46774.9</v>
      </c>
      <c r="HD21">
        <v>38899</v>
      </c>
      <c r="HE21">
        <v>1.90917</v>
      </c>
      <c r="HF21">
        <v>1.9325</v>
      </c>
      <c r="HG21">
        <v>0.0429042</v>
      </c>
      <c r="HH21">
        <v>0</v>
      </c>
      <c r="HI21">
        <v>17.2785</v>
      </c>
      <c r="HJ21">
        <v>999.9</v>
      </c>
      <c r="HK21">
        <v>51.2</v>
      </c>
      <c r="HL21">
        <v>26</v>
      </c>
      <c r="HM21">
        <v>19.0041</v>
      </c>
      <c r="HN21">
        <v>62.5804</v>
      </c>
      <c r="HO21">
        <v>22.8486</v>
      </c>
      <c r="HP21">
        <v>1</v>
      </c>
      <c r="HQ21">
        <v>-0.0312348</v>
      </c>
      <c r="HR21">
        <v>4.88176</v>
      </c>
      <c r="HS21">
        <v>20.2136</v>
      </c>
      <c r="HT21">
        <v>5.22103</v>
      </c>
      <c r="HU21">
        <v>11.98</v>
      </c>
      <c r="HV21">
        <v>4.9659</v>
      </c>
      <c r="HW21">
        <v>3.2757</v>
      </c>
      <c r="HX21">
        <v>9999</v>
      </c>
      <c r="HY21">
        <v>9999</v>
      </c>
      <c r="HZ21">
        <v>9999</v>
      </c>
      <c r="IA21">
        <v>543</v>
      </c>
      <c r="IB21">
        <v>1.86386</v>
      </c>
      <c r="IC21">
        <v>1.85991</v>
      </c>
      <c r="ID21">
        <v>1.85816</v>
      </c>
      <c r="IE21">
        <v>1.85959</v>
      </c>
      <c r="IF21">
        <v>1.85974</v>
      </c>
      <c r="IG21">
        <v>1.85822</v>
      </c>
      <c r="IH21">
        <v>1.85718</v>
      </c>
      <c r="II21">
        <v>1.85226</v>
      </c>
      <c r="IJ21">
        <v>0</v>
      </c>
      <c r="IK21">
        <v>0</v>
      </c>
      <c r="IL21">
        <v>0</v>
      </c>
      <c r="IM21">
        <v>0</v>
      </c>
      <c r="IN21" t="s">
        <v>442</v>
      </c>
      <c r="IO21" t="s">
        <v>443</v>
      </c>
      <c r="IP21" t="s">
        <v>444</v>
      </c>
      <c r="IQ21" t="s">
        <v>444</v>
      </c>
      <c r="IR21" t="s">
        <v>444</v>
      </c>
      <c r="IS21" t="s">
        <v>444</v>
      </c>
      <c r="IT21">
        <v>0</v>
      </c>
      <c r="IU21">
        <v>100</v>
      </c>
      <c r="IV21">
        <v>100</v>
      </c>
      <c r="IW21">
        <v>1.268</v>
      </c>
      <c r="IX21">
        <v>0.009599999999999999</v>
      </c>
      <c r="IY21">
        <v>0.3971615310492796</v>
      </c>
      <c r="IZ21">
        <v>0.002194383670526158</v>
      </c>
      <c r="JA21">
        <v>-2.614430836048478E-07</v>
      </c>
      <c r="JB21">
        <v>2.831566818974657E-11</v>
      </c>
      <c r="JC21">
        <v>-0.02387284111826243</v>
      </c>
      <c r="JD21">
        <v>-0.004919592197158782</v>
      </c>
      <c r="JE21">
        <v>0.0008186423644796414</v>
      </c>
      <c r="JF21">
        <v>-8.268116151049551E-06</v>
      </c>
      <c r="JG21">
        <v>6</v>
      </c>
      <c r="JH21">
        <v>2002</v>
      </c>
      <c r="JI21">
        <v>0</v>
      </c>
      <c r="JJ21">
        <v>28</v>
      </c>
      <c r="JK21">
        <v>28376362.1</v>
      </c>
      <c r="JL21">
        <v>28376362.1</v>
      </c>
      <c r="JM21">
        <v>1.10962</v>
      </c>
      <c r="JN21">
        <v>2.59033</v>
      </c>
      <c r="JO21">
        <v>1.49658</v>
      </c>
      <c r="JP21">
        <v>2.35474</v>
      </c>
      <c r="JQ21">
        <v>1.54907</v>
      </c>
      <c r="JR21">
        <v>2.44385</v>
      </c>
      <c r="JS21">
        <v>31.7173</v>
      </c>
      <c r="JT21">
        <v>24.07</v>
      </c>
      <c r="JU21">
        <v>18</v>
      </c>
      <c r="JV21">
        <v>488.1</v>
      </c>
      <c r="JW21">
        <v>519.925</v>
      </c>
      <c r="JX21">
        <v>13.2049</v>
      </c>
      <c r="JY21">
        <v>26.5358</v>
      </c>
      <c r="JZ21">
        <v>29.9994</v>
      </c>
      <c r="KA21">
        <v>26.8499</v>
      </c>
      <c r="KB21">
        <v>26.8582</v>
      </c>
      <c r="KC21">
        <v>22.2974</v>
      </c>
      <c r="KD21">
        <v>42.2702</v>
      </c>
      <c r="KE21">
        <v>0</v>
      </c>
      <c r="KF21">
        <v>13.2102</v>
      </c>
      <c r="KG21">
        <v>420</v>
      </c>
      <c r="KH21">
        <v>10.8505</v>
      </c>
      <c r="KI21">
        <v>102.218</v>
      </c>
      <c r="KJ21">
        <v>93.7805</v>
      </c>
    </row>
    <row r="22" spans="1:296">
      <c r="A22">
        <v>4</v>
      </c>
      <c r="B22">
        <v>1702582132.5</v>
      </c>
      <c r="C22">
        <v>751.5</v>
      </c>
      <c r="D22" t="s">
        <v>451</v>
      </c>
      <c r="E22" t="s">
        <v>452</v>
      </c>
      <c r="F22">
        <v>5</v>
      </c>
      <c r="G22" t="s">
        <v>436</v>
      </c>
      <c r="H22">
        <v>1702582124.5</v>
      </c>
      <c r="I22">
        <f>(J22)/1000</f>
        <v>0</v>
      </c>
      <c r="J22">
        <f>IF(DO22, AM22, AG22)</f>
        <v>0</v>
      </c>
      <c r="K22">
        <f>IF(DO22, AH22, AF22)</f>
        <v>0</v>
      </c>
      <c r="L22">
        <f>DQ22 - IF(AT22&gt;1, K22*DK22*100.0/(AV22*EE22), 0)</f>
        <v>0</v>
      </c>
      <c r="M22">
        <f>((S22-I22/2)*L22-K22)/(S22+I22/2)</f>
        <v>0</v>
      </c>
      <c r="N22">
        <f>M22*(DX22+DY22)/1000.0</f>
        <v>0</v>
      </c>
      <c r="O22">
        <f>(DQ22 - IF(AT22&gt;1, K22*DK22*100.0/(AV22*EE22), 0))*(DX22+DY22)/1000.0</f>
        <v>0</v>
      </c>
      <c r="P22">
        <f>2.0/((1/R22-1/Q22)+SIGN(R22)*SQRT((1/R22-1/Q22)*(1/R22-1/Q22) + 4*DL22/((DL22+1)*(DL22+1))*(2*1/R22*1/Q22-1/Q22*1/Q22)))</f>
        <v>0</v>
      </c>
      <c r="Q22">
        <f>IF(LEFT(DM22,1)&lt;&gt;"0",IF(LEFT(DM22,1)="1",3.0,DN22),$D$5+$E$5*(EE22*DX22/($K$5*1000))+$F$5*(EE22*DX22/($K$5*1000))*MAX(MIN(DK22,$J$5),$I$5)*MAX(MIN(DK22,$J$5),$I$5)+$G$5*MAX(MIN(DK22,$J$5),$I$5)*(EE22*DX22/($K$5*1000))+$H$5*(EE22*DX22/($K$5*1000))*(EE22*DX22/($K$5*1000)))</f>
        <v>0</v>
      </c>
      <c r="R22">
        <f>I22*(1000-(1000*0.61365*exp(17.502*V22/(240.97+V22))/(DX22+DY22)+DS22)/2)/(1000*0.61365*exp(17.502*V22/(240.97+V22))/(DX22+DY22)-DS22)</f>
        <v>0</v>
      </c>
      <c r="S22">
        <f>1/((DL22+1)/(P22/1.6)+1/(Q22/1.37)) + DL22/((DL22+1)/(P22/1.6) + DL22/(Q22/1.37))</f>
        <v>0</v>
      </c>
      <c r="T22">
        <f>(DG22*DJ22)</f>
        <v>0</v>
      </c>
      <c r="U22">
        <f>(DZ22+(T22+2*0.95*5.67E-8*(((DZ22+$B$9)+273)^4-(DZ22+273)^4)-44100*I22)/(1.84*29.3*Q22+8*0.95*5.67E-8*(DZ22+273)^3))</f>
        <v>0</v>
      </c>
      <c r="V22">
        <f>($C$9*EA22+$D$9*EB22+$E$9*U22)</f>
        <v>0</v>
      </c>
      <c r="W22">
        <f>0.61365*exp(17.502*V22/(240.97+V22))</f>
        <v>0</v>
      </c>
      <c r="X22">
        <f>(Y22/Z22*100)</f>
        <v>0</v>
      </c>
      <c r="Y22">
        <f>DS22*(DX22+DY22)/1000</f>
        <v>0</v>
      </c>
      <c r="Z22">
        <f>0.61365*exp(17.502*DZ22/(240.97+DZ22))</f>
        <v>0</v>
      </c>
      <c r="AA22">
        <f>(W22-DS22*(DX22+DY22)/1000)</f>
        <v>0</v>
      </c>
      <c r="AB22">
        <f>(-I22*44100)</f>
        <v>0</v>
      </c>
      <c r="AC22">
        <f>2*29.3*Q22*0.92*(DZ22-V22)</f>
        <v>0</v>
      </c>
      <c r="AD22">
        <f>2*0.95*5.67E-8*(((DZ22+$B$9)+273)^4-(V22+273)^4)</f>
        <v>0</v>
      </c>
      <c r="AE22">
        <f>T22+AD22+AB22+AC22</f>
        <v>0</v>
      </c>
      <c r="AF22">
        <f>DW22*AT22*(DR22-DQ22*(1000-AT22*DT22)/(1000-AT22*DS22))/(100*DK22)</f>
        <v>0</v>
      </c>
      <c r="AG22">
        <f>1000*DW22*AT22*(DS22-DT22)/(100*DK22*(1000-AT22*DS22))</f>
        <v>0</v>
      </c>
      <c r="AH22">
        <f>(AI22 - AJ22 - DX22*1E3/(8.314*(DZ22+273.15)) * AL22/DW22 * AK22) * DW22/(100*DK22) * (1000 - DT22)/1000</f>
        <v>0</v>
      </c>
      <c r="AI22">
        <v>426.6439739837375</v>
      </c>
      <c r="AJ22">
        <v>423.3696181818182</v>
      </c>
      <c r="AK22">
        <v>0.0001465578117343149</v>
      </c>
      <c r="AL22">
        <v>66.24498581848123</v>
      </c>
      <c r="AM22">
        <f>(AO22 - AN22 + DX22*1E3/(8.314*(DZ22+273.15)) * AQ22/DW22 * AP22) * DW22/(100*DK22) * 1000/(1000 - AO22)</f>
        <v>0</v>
      </c>
      <c r="AN22">
        <v>15.56652883674179</v>
      </c>
      <c r="AO22">
        <v>15.88651333333333</v>
      </c>
      <c r="AP22">
        <v>-1.436467917127656E-05</v>
      </c>
      <c r="AQ22">
        <v>108.477579089858</v>
      </c>
      <c r="AR22">
        <v>0</v>
      </c>
      <c r="AS22">
        <v>0</v>
      </c>
      <c r="AT22">
        <f>IF(AR22*$H$15&gt;=AV22,1.0,(AV22/(AV22-AR22*$H$15)))</f>
        <v>0</v>
      </c>
      <c r="AU22">
        <f>(AT22-1)*100</f>
        <v>0</v>
      </c>
      <c r="AV22">
        <f>MAX(0,($B$15+$C$15*EE22)/(1+$D$15*EE22)*DX22/(DZ22+273)*$E$15)</f>
        <v>0</v>
      </c>
      <c r="AW22" t="s">
        <v>437</v>
      </c>
      <c r="AX22">
        <v>0</v>
      </c>
      <c r="AY22">
        <v>0.7</v>
      </c>
      <c r="AZ22">
        <v>0.7</v>
      </c>
      <c r="BA22">
        <f>1-AY22/AZ22</f>
        <v>0</v>
      </c>
      <c r="BB22">
        <v>-1</v>
      </c>
      <c r="BC22" t="s">
        <v>453</v>
      </c>
      <c r="BD22">
        <v>8166.77</v>
      </c>
      <c r="BE22">
        <v>216.693</v>
      </c>
      <c r="BF22">
        <v>227.23</v>
      </c>
      <c r="BG22">
        <f>1-BE22/BF22</f>
        <v>0</v>
      </c>
      <c r="BH22">
        <v>0.5</v>
      </c>
      <c r="BI22">
        <f>DH22</f>
        <v>0</v>
      </c>
      <c r="BJ22">
        <f>K22</f>
        <v>0</v>
      </c>
      <c r="BK22">
        <f>BG22*BH22*BI22</f>
        <v>0</v>
      </c>
      <c r="BL22">
        <f>(BJ22-BB22)/BI22</f>
        <v>0</v>
      </c>
      <c r="BM22">
        <f>(AZ22-BF22)/BF22</f>
        <v>0</v>
      </c>
      <c r="BN22">
        <f>AY22/(BA22+AY22/BF22)</f>
        <v>0</v>
      </c>
      <c r="BO22" t="s">
        <v>437</v>
      </c>
      <c r="BP22">
        <v>0</v>
      </c>
      <c r="BQ22">
        <f>IF(BP22&lt;&gt;0, BP22, BN22)</f>
        <v>0</v>
      </c>
      <c r="BR22">
        <f>1-BQ22/BF22</f>
        <v>0</v>
      </c>
      <c r="BS22">
        <f>(BF22-BE22)/(BF22-BQ22)</f>
        <v>0</v>
      </c>
      <c r="BT22">
        <f>(AZ22-BF22)/(AZ22-BQ22)</f>
        <v>0</v>
      </c>
      <c r="BU22">
        <f>(BF22-BE22)/(BF22-AY22)</f>
        <v>0</v>
      </c>
      <c r="BV22">
        <f>(AZ22-BF22)/(AZ22-AY22)</f>
        <v>0</v>
      </c>
      <c r="BW22">
        <f>(BS22*BQ22/BE22)</f>
        <v>0</v>
      </c>
      <c r="BX22">
        <f>(1-BW22)</f>
        <v>0</v>
      </c>
      <c r="DG22">
        <f>$B$13*EF22+$C$13*EG22+$F$13*ER22*(1-EU22)</f>
        <v>0</v>
      </c>
      <c r="DH22">
        <f>DG22*DI22</f>
        <v>0</v>
      </c>
      <c r="DI22">
        <f>($B$13*$D$11+$C$13*$D$11+$F$13*((FE22+EW22)/MAX(FE22+EW22+FF22, 0.1)*$I$11+FF22/MAX(FE22+EW22+FF22, 0.1)*$J$11))/($B$13+$C$13+$F$13)</f>
        <v>0</v>
      </c>
      <c r="DJ22">
        <f>($B$13*$K$11+$C$13*$K$11+$F$13*((FE22+EW22)/MAX(FE22+EW22+FF22, 0.1)*$P$11+FF22/MAX(FE22+EW22+FF22, 0.1)*$Q$11))/($B$13+$C$13+$F$13)</f>
        <v>0</v>
      </c>
      <c r="DK22">
        <v>2</v>
      </c>
      <c r="DL22">
        <v>0.5</v>
      </c>
      <c r="DM22" t="s">
        <v>439</v>
      </c>
      <c r="DN22">
        <v>2</v>
      </c>
      <c r="DO22" t="b">
        <v>1</v>
      </c>
      <c r="DP22">
        <v>1702582124.5</v>
      </c>
      <c r="DQ22">
        <v>416.6115806451613</v>
      </c>
      <c r="DR22">
        <v>419.9718387096775</v>
      </c>
      <c r="DS22">
        <v>15.88921290322581</v>
      </c>
      <c r="DT22">
        <v>15.57055161290323</v>
      </c>
      <c r="DU22">
        <v>415.3460967741936</v>
      </c>
      <c r="DV22">
        <v>15.81878064516129</v>
      </c>
      <c r="DW22">
        <v>500.011806451613</v>
      </c>
      <c r="DX22">
        <v>90.8973258064516</v>
      </c>
      <c r="DY22">
        <v>0.1000220903225807</v>
      </c>
      <c r="DZ22">
        <v>23.41522580645162</v>
      </c>
      <c r="EA22">
        <v>23.99903548387097</v>
      </c>
      <c r="EB22">
        <v>999.9000000000003</v>
      </c>
      <c r="EC22">
        <v>0</v>
      </c>
      <c r="ED22">
        <v>0</v>
      </c>
      <c r="EE22">
        <v>9993.785161290321</v>
      </c>
      <c r="EF22">
        <v>0</v>
      </c>
      <c r="EG22">
        <v>20.96002258064516</v>
      </c>
      <c r="EH22">
        <v>-3.360272258064516</v>
      </c>
      <c r="EI22">
        <v>423.3380967741936</v>
      </c>
      <c r="EJ22">
        <v>426.6144516129032</v>
      </c>
      <c r="EK22">
        <v>0.3186571290322581</v>
      </c>
      <c r="EL22">
        <v>419.9718387096775</v>
      </c>
      <c r="EM22">
        <v>15.57055161290323</v>
      </c>
      <c r="EN22">
        <v>1.444287096774194</v>
      </c>
      <c r="EO22">
        <v>1.415321935483871</v>
      </c>
      <c r="EP22">
        <v>12.39076129032258</v>
      </c>
      <c r="EQ22">
        <v>12.0827935483871</v>
      </c>
      <c r="ER22">
        <v>1499.95870967742</v>
      </c>
      <c r="ES22">
        <v>0.9729996451612904</v>
      </c>
      <c r="ET22">
        <v>0.02700062903225806</v>
      </c>
      <c r="EU22">
        <v>0</v>
      </c>
      <c r="EV22">
        <v>216.6937096774194</v>
      </c>
      <c r="EW22">
        <v>4.999599999999997</v>
      </c>
      <c r="EX22">
        <v>3317.782258064517</v>
      </c>
      <c r="EY22">
        <v>14076.02580645161</v>
      </c>
      <c r="EZ22">
        <v>37.59054838709677</v>
      </c>
      <c r="FA22">
        <v>39.60864516129032</v>
      </c>
      <c r="FB22">
        <v>38.56222580645161</v>
      </c>
      <c r="FC22">
        <v>39.34051612903225</v>
      </c>
      <c r="FD22">
        <v>39.3304193548387</v>
      </c>
      <c r="FE22">
        <v>1454.596774193548</v>
      </c>
      <c r="FF22">
        <v>40.36451612903224</v>
      </c>
      <c r="FG22">
        <v>0</v>
      </c>
      <c r="FH22">
        <v>405.3999998569489</v>
      </c>
      <c r="FI22">
        <v>0</v>
      </c>
      <c r="FJ22">
        <v>216.693</v>
      </c>
      <c r="FK22">
        <v>0.01435897655130286</v>
      </c>
      <c r="FL22">
        <v>21.45504275647173</v>
      </c>
      <c r="FM22">
        <v>3318.012307692308</v>
      </c>
      <c r="FN22">
        <v>15</v>
      </c>
      <c r="FO22">
        <v>0</v>
      </c>
      <c r="FP22" t="s">
        <v>440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-3.354341499999999</v>
      </c>
      <c r="GC22">
        <v>-0.09428600375233782</v>
      </c>
      <c r="GD22">
        <v>0.02605594064220289</v>
      </c>
      <c r="GE22">
        <v>1</v>
      </c>
      <c r="GF22">
        <v>216.6790294117647</v>
      </c>
      <c r="GG22">
        <v>0.173338429663632</v>
      </c>
      <c r="GH22">
        <v>0.1640671464575174</v>
      </c>
      <c r="GI22">
        <v>1</v>
      </c>
      <c r="GJ22">
        <v>0.3178936</v>
      </c>
      <c r="GK22">
        <v>0.01401732833020644</v>
      </c>
      <c r="GL22">
        <v>0.001434741837404905</v>
      </c>
      <c r="GM22">
        <v>1</v>
      </c>
      <c r="GN22">
        <v>3</v>
      </c>
      <c r="GO22">
        <v>3</v>
      </c>
      <c r="GP22" t="s">
        <v>454</v>
      </c>
      <c r="GQ22">
        <v>3.10081</v>
      </c>
      <c r="GR22">
        <v>2.7579</v>
      </c>
      <c r="GS22">
        <v>0.08811339999999999</v>
      </c>
      <c r="GT22">
        <v>0.0888881</v>
      </c>
      <c r="GU22">
        <v>0.0814841</v>
      </c>
      <c r="GV22">
        <v>0.0810819</v>
      </c>
      <c r="GW22">
        <v>23884.7</v>
      </c>
      <c r="GX22">
        <v>22181.9</v>
      </c>
      <c r="GY22">
        <v>26750.1</v>
      </c>
      <c r="GZ22">
        <v>24564.4</v>
      </c>
      <c r="HA22">
        <v>39375.1</v>
      </c>
      <c r="HB22">
        <v>33397.5</v>
      </c>
      <c r="HC22">
        <v>46777</v>
      </c>
      <c r="HD22">
        <v>38893.9</v>
      </c>
      <c r="HE22">
        <v>1.9109</v>
      </c>
      <c r="HF22">
        <v>1.9387</v>
      </c>
      <c r="HG22">
        <v>0.14963</v>
      </c>
      <c r="HH22">
        <v>0</v>
      </c>
      <c r="HI22">
        <v>21.5319</v>
      </c>
      <c r="HJ22">
        <v>999.9</v>
      </c>
      <c r="HK22">
        <v>48.7</v>
      </c>
      <c r="HL22">
        <v>26.7</v>
      </c>
      <c r="HM22">
        <v>18.8409</v>
      </c>
      <c r="HN22">
        <v>61.5504</v>
      </c>
      <c r="HO22">
        <v>22.9287</v>
      </c>
      <c r="HP22">
        <v>1</v>
      </c>
      <c r="HQ22">
        <v>-0.0604878</v>
      </c>
      <c r="HR22">
        <v>1.36004</v>
      </c>
      <c r="HS22">
        <v>20.278</v>
      </c>
      <c r="HT22">
        <v>5.22118</v>
      </c>
      <c r="HU22">
        <v>11.98</v>
      </c>
      <c r="HV22">
        <v>4.9659</v>
      </c>
      <c r="HW22">
        <v>3.27535</v>
      </c>
      <c r="HX22">
        <v>9999</v>
      </c>
      <c r="HY22">
        <v>9999</v>
      </c>
      <c r="HZ22">
        <v>9999</v>
      </c>
      <c r="IA22">
        <v>543.1</v>
      </c>
      <c r="IB22">
        <v>1.86386</v>
      </c>
      <c r="IC22">
        <v>1.85998</v>
      </c>
      <c r="ID22">
        <v>1.85822</v>
      </c>
      <c r="IE22">
        <v>1.85963</v>
      </c>
      <c r="IF22">
        <v>1.85974</v>
      </c>
      <c r="IG22">
        <v>1.85822</v>
      </c>
      <c r="IH22">
        <v>1.85719</v>
      </c>
      <c r="II22">
        <v>1.85226</v>
      </c>
      <c r="IJ22">
        <v>0</v>
      </c>
      <c r="IK22">
        <v>0</v>
      </c>
      <c r="IL22">
        <v>0</v>
      </c>
      <c r="IM22">
        <v>0</v>
      </c>
      <c r="IN22" t="s">
        <v>442</v>
      </c>
      <c r="IO22" t="s">
        <v>443</v>
      </c>
      <c r="IP22" t="s">
        <v>444</v>
      </c>
      <c r="IQ22" t="s">
        <v>444</v>
      </c>
      <c r="IR22" t="s">
        <v>444</v>
      </c>
      <c r="IS22" t="s">
        <v>444</v>
      </c>
      <c r="IT22">
        <v>0</v>
      </c>
      <c r="IU22">
        <v>100</v>
      </c>
      <c r="IV22">
        <v>100</v>
      </c>
      <c r="IW22">
        <v>1.266</v>
      </c>
      <c r="IX22">
        <v>0.0704</v>
      </c>
      <c r="IY22">
        <v>0.3971615310492796</v>
      </c>
      <c r="IZ22">
        <v>0.002194383670526158</v>
      </c>
      <c r="JA22">
        <v>-2.614430836048478E-07</v>
      </c>
      <c r="JB22">
        <v>2.831566818974657E-11</v>
      </c>
      <c r="JC22">
        <v>-0.02387284111826243</v>
      </c>
      <c r="JD22">
        <v>-0.004919592197158782</v>
      </c>
      <c r="JE22">
        <v>0.0008186423644796414</v>
      </c>
      <c r="JF22">
        <v>-8.268116151049551E-06</v>
      </c>
      <c r="JG22">
        <v>6</v>
      </c>
      <c r="JH22">
        <v>2002</v>
      </c>
      <c r="JI22">
        <v>0</v>
      </c>
      <c r="JJ22">
        <v>28</v>
      </c>
      <c r="JK22">
        <v>28376368.9</v>
      </c>
      <c r="JL22">
        <v>28376368.9</v>
      </c>
      <c r="JM22">
        <v>1.11816</v>
      </c>
      <c r="JN22">
        <v>2.60254</v>
      </c>
      <c r="JO22">
        <v>1.49658</v>
      </c>
      <c r="JP22">
        <v>2.35229</v>
      </c>
      <c r="JQ22">
        <v>1.54907</v>
      </c>
      <c r="JR22">
        <v>2.39746</v>
      </c>
      <c r="JS22">
        <v>32.2005</v>
      </c>
      <c r="JT22">
        <v>24.105</v>
      </c>
      <c r="JU22">
        <v>18</v>
      </c>
      <c r="JV22">
        <v>487.466</v>
      </c>
      <c r="JW22">
        <v>522.051</v>
      </c>
      <c r="JX22">
        <v>21.278</v>
      </c>
      <c r="JY22">
        <v>26.4164</v>
      </c>
      <c r="JZ22">
        <v>29.9998</v>
      </c>
      <c r="KA22">
        <v>26.6447</v>
      </c>
      <c r="KB22">
        <v>26.632</v>
      </c>
      <c r="KC22">
        <v>22.4736</v>
      </c>
      <c r="KD22">
        <v>18.1135</v>
      </c>
      <c r="KE22">
        <v>1.59523</v>
      </c>
      <c r="KF22">
        <v>21.2842</v>
      </c>
      <c r="KG22">
        <v>420</v>
      </c>
      <c r="KH22">
        <v>15.5888</v>
      </c>
      <c r="KI22">
        <v>102.222</v>
      </c>
      <c r="KJ22">
        <v>93.7693</v>
      </c>
    </row>
    <row r="23" spans="1:296">
      <c r="A23">
        <v>5</v>
      </c>
      <c r="B23">
        <v>1702582266.5</v>
      </c>
      <c r="C23">
        <v>885.5</v>
      </c>
      <c r="D23" t="s">
        <v>455</v>
      </c>
      <c r="E23" t="s">
        <v>456</v>
      </c>
      <c r="F23">
        <v>5</v>
      </c>
      <c r="G23" t="s">
        <v>436</v>
      </c>
      <c r="H23">
        <v>1702582258.5</v>
      </c>
      <c r="I23">
        <f>(J23)/1000</f>
        <v>0</v>
      </c>
      <c r="J23">
        <f>IF(DO23, AM23, AG23)</f>
        <v>0</v>
      </c>
      <c r="K23">
        <f>IF(DO23, AH23, AF23)</f>
        <v>0</v>
      </c>
      <c r="L23">
        <f>DQ23 - IF(AT23&gt;1, K23*DK23*100.0/(AV23*EE23), 0)</f>
        <v>0</v>
      </c>
      <c r="M23">
        <f>((S23-I23/2)*L23-K23)/(S23+I23/2)</f>
        <v>0</v>
      </c>
      <c r="N23">
        <f>M23*(DX23+DY23)/1000.0</f>
        <v>0</v>
      </c>
      <c r="O23">
        <f>(DQ23 - IF(AT23&gt;1, K23*DK23*100.0/(AV23*EE23), 0))*(DX23+DY23)/1000.0</f>
        <v>0</v>
      </c>
      <c r="P23">
        <f>2.0/((1/R23-1/Q23)+SIGN(R23)*SQRT((1/R23-1/Q23)*(1/R23-1/Q23) + 4*DL23/((DL23+1)*(DL23+1))*(2*1/R23*1/Q23-1/Q23*1/Q23)))</f>
        <v>0</v>
      </c>
      <c r="Q23">
        <f>IF(LEFT(DM23,1)&lt;&gt;"0",IF(LEFT(DM23,1)="1",3.0,DN23),$D$5+$E$5*(EE23*DX23/($K$5*1000))+$F$5*(EE23*DX23/($K$5*1000))*MAX(MIN(DK23,$J$5),$I$5)*MAX(MIN(DK23,$J$5),$I$5)+$G$5*MAX(MIN(DK23,$J$5),$I$5)*(EE23*DX23/($K$5*1000))+$H$5*(EE23*DX23/($K$5*1000))*(EE23*DX23/($K$5*1000)))</f>
        <v>0</v>
      </c>
      <c r="R23">
        <f>I23*(1000-(1000*0.61365*exp(17.502*V23/(240.97+V23))/(DX23+DY23)+DS23)/2)/(1000*0.61365*exp(17.502*V23/(240.97+V23))/(DX23+DY23)-DS23)</f>
        <v>0</v>
      </c>
      <c r="S23">
        <f>1/((DL23+1)/(P23/1.6)+1/(Q23/1.37)) + DL23/((DL23+1)/(P23/1.6) + DL23/(Q23/1.37))</f>
        <v>0</v>
      </c>
      <c r="T23">
        <f>(DG23*DJ23)</f>
        <v>0</v>
      </c>
      <c r="U23">
        <f>(DZ23+(T23+2*0.95*5.67E-8*(((DZ23+$B$9)+273)^4-(DZ23+273)^4)-44100*I23)/(1.84*29.3*Q23+8*0.95*5.67E-8*(DZ23+273)^3))</f>
        <v>0</v>
      </c>
      <c r="V23">
        <f>($C$9*EA23+$D$9*EB23+$E$9*U23)</f>
        <v>0</v>
      </c>
      <c r="W23">
        <f>0.61365*exp(17.502*V23/(240.97+V23))</f>
        <v>0</v>
      </c>
      <c r="X23">
        <f>(Y23/Z23*100)</f>
        <v>0</v>
      </c>
      <c r="Y23">
        <f>DS23*(DX23+DY23)/1000</f>
        <v>0</v>
      </c>
      <c r="Z23">
        <f>0.61365*exp(17.502*DZ23/(240.97+DZ23))</f>
        <v>0</v>
      </c>
      <c r="AA23">
        <f>(W23-DS23*(DX23+DY23)/1000)</f>
        <v>0</v>
      </c>
      <c r="AB23">
        <f>(-I23*44100)</f>
        <v>0</v>
      </c>
      <c r="AC23">
        <f>2*29.3*Q23*0.92*(DZ23-V23)</f>
        <v>0</v>
      </c>
      <c r="AD23">
        <f>2*0.95*5.67E-8*(((DZ23+$B$9)+273)^4-(V23+273)^4)</f>
        <v>0</v>
      </c>
      <c r="AE23">
        <f>T23+AD23+AB23+AC23</f>
        <v>0</v>
      </c>
      <c r="AF23">
        <f>DW23*AT23*(DR23-DQ23*(1000-AT23*DT23)/(1000-AT23*DS23))/(100*DK23)</f>
        <v>0</v>
      </c>
      <c r="AG23">
        <f>1000*DW23*AT23*(DS23-DT23)/(100*DK23*(1000-AT23*DS23))</f>
        <v>0</v>
      </c>
      <c r="AH23">
        <f>(AI23 - AJ23 - DX23*1E3/(8.314*(DZ23+273.15)) * AL23/DW23 * AK23) * DW23/(100*DK23) * (1000 - DT23)/1000</f>
        <v>0</v>
      </c>
      <c r="AI23">
        <v>426.603634879316</v>
      </c>
      <c r="AJ23">
        <v>423.0105151515152</v>
      </c>
      <c r="AK23">
        <v>-0.0002755491006194351</v>
      </c>
      <c r="AL23">
        <v>66.24498581848123</v>
      </c>
      <c r="AM23">
        <f>(AO23 - AN23 + DX23*1E3/(8.314*(DZ23+273.15)) * AQ23/DW23 * AP23) * DW23/(100*DK23) * 1000/(1000 - AO23)</f>
        <v>0</v>
      </c>
      <c r="AN23">
        <v>15.59792976636769</v>
      </c>
      <c r="AO23">
        <v>15.95615090909091</v>
      </c>
      <c r="AP23">
        <v>-8.502943373803424E-06</v>
      </c>
      <c r="AQ23">
        <v>108.477579089858</v>
      </c>
      <c r="AR23">
        <v>0</v>
      </c>
      <c r="AS23">
        <v>0</v>
      </c>
      <c r="AT23">
        <f>IF(AR23*$H$15&gt;=AV23,1.0,(AV23/(AV23-AR23*$H$15)))</f>
        <v>0</v>
      </c>
      <c r="AU23">
        <f>(AT23-1)*100</f>
        <v>0</v>
      </c>
      <c r="AV23">
        <f>MAX(0,($B$15+$C$15*EE23)/(1+$D$15*EE23)*DX23/(DZ23+273)*$E$15)</f>
        <v>0</v>
      </c>
      <c r="AW23" t="s">
        <v>437</v>
      </c>
      <c r="AX23">
        <v>0</v>
      </c>
      <c r="AY23">
        <v>0.7</v>
      </c>
      <c r="AZ23">
        <v>0.7</v>
      </c>
      <c r="BA23">
        <f>1-AY23/AZ23</f>
        <v>0</v>
      </c>
      <c r="BB23">
        <v>-1</v>
      </c>
      <c r="BC23" t="s">
        <v>457</v>
      </c>
      <c r="BD23">
        <v>8169.38</v>
      </c>
      <c r="BE23">
        <v>217.3266</v>
      </c>
      <c r="BF23">
        <v>228.91</v>
      </c>
      <c r="BG23">
        <f>1-BE23/BF23</f>
        <v>0</v>
      </c>
      <c r="BH23">
        <v>0.5</v>
      </c>
      <c r="BI23">
        <f>DH23</f>
        <v>0</v>
      </c>
      <c r="BJ23">
        <f>K23</f>
        <v>0</v>
      </c>
      <c r="BK23">
        <f>BG23*BH23*BI23</f>
        <v>0</v>
      </c>
      <c r="BL23">
        <f>(BJ23-BB23)/BI23</f>
        <v>0</v>
      </c>
      <c r="BM23">
        <f>(AZ23-BF23)/BF23</f>
        <v>0</v>
      </c>
      <c r="BN23">
        <f>AY23/(BA23+AY23/BF23)</f>
        <v>0</v>
      </c>
      <c r="BO23" t="s">
        <v>437</v>
      </c>
      <c r="BP23">
        <v>0</v>
      </c>
      <c r="BQ23">
        <f>IF(BP23&lt;&gt;0, BP23, BN23)</f>
        <v>0</v>
      </c>
      <c r="BR23">
        <f>1-BQ23/BF23</f>
        <v>0</v>
      </c>
      <c r="BS23">
        <f>(BF23-BE23)/(BF23-BQ23)</f>
        <v>0</v>
      </c>
      <c r="BT23">
        <f>(AZ23-BF23)/(AZ23-BQ23)</f>
        <v>0</v>
      </c>
      <c r="BU23">
        <f>(BF23-BE23)/(BF23-AY23)</f>
        <v>0</v>
      </c>
      <c r="BV23">
        <f>(AZ23-BF23)/(AZ23-AY23)</f>
        <v>0</v>
      </c>
      <c r="BW23">
        <f>(BS23*BQ23/BE23)</f>
        <v>0</v>
      </c>
      <c r="BX23">
        <f>(1-BW23)</f>
        <v>0</v>
      </c>
      <c r="DG23">
        <f>$B$13*EF23+$C$13*EG23+$F$13*ER23*(1-EU23)</f>
        <v>0</v>
      </c>
      <c r="DH23">
        <f>DG23*DI23</f>
        <v>0</v>
      </c>
      <c r="DI23">
        <f>($B$13*$D$11+$C$13*$D$11+$F$13*((FE23+EW23)/MAX(FE23+EW23+FF23, 0.1)*$I$11+FF23/MAX(FE23+EW23+FF23, 0.1)*$J$11))/($B$13+$C$13+$F$13)</f>
        <v>0</v>
      </c>
      <c r="DJ23">
        <f>($B$13*$K$11+$C$13*$K$11+$F$13*((FE23+EW23)/MAX(FE23+EW23+FF23, 0.1)*$P$11+FF23/MAX(FE23+EW23+FF23, 0.1)*$Q$11))/($B$13+$C$13+$F$13)</f>
        <v>0</v>
      </c>
      <c r="DK23">
        <v>2</v>
      </c>
      <c r="DL23">
        <v>0.5</v>
      </c>
      <c r="DM23" t="s">
        <v>439</v>
      </c>
      <c r="DN23">
        <v>2</v>
      </c>
      <c r="DO23" t="b">
        <v>1</v>
      </c>
      <c r="DP23">
        <v>1702582258.5</v>
      </c>
      <c r="DQ23">
        <v>416.3142580645161</v>
      </c>
      <c r="DR23">
        <v>419.9920645161291</v>
      </c>
      <c r="DS23">
        <v>15.96083225806452</v>
      </c>
      <c r="DT23">
        <v>15.60186129032258</v>
      </c>
      <c r="DU23">
        <v>415.0493225806451</v>
      </c>
      <c r="DV23">
        <v>15.88935806451613</v>
      </c>
      <c r="DW23">
        <v>499.9856774193548</v>
      </c>
      <c r="DX23">
        <v>90.89625161290321</v>
      </c>
      <c r="DY23">
        <v>0.100001735483871</v>
      </c>
      <c r="DZ23">
        <v>23.44292903225806</v>
      </c>
      <c r="EA23">
        <v>24.0051935483871</v>
      </c>
      <c r="EB23">
        <v>999.9000000000003</v>
      </c>
      <c r="EC23">
        <v>0</v>
      </c>
      <c r="ED23">
        <v>0</v>
      </c>
      <c r="EE23">
        <v>9988.710322580646</v>
      </c>
      <c r="EF23">
        <v>0</v>
      </c>
      <c r="EG23">
        <v>23.14424516129033</v>
      </c>
      <c r="EH23">
        <v>-3.677817741935484</v>
      </c>
      <c r="EI23">
        <v>423.0667096774193</v>
      </c>
      <c r="EJ23">
        <v>426.6486129032259</v>
      </c>
      <c r="EK23">
        <v>0.3589646129032257</v>
      </c>
      <c r="EL23">
        <v>419.9920645161291</v>
      </c>
      <c r="EM23">
        <v>15.60186129032258</v>
      </c>
      <c r="EN23">
        <v>1.45078</v>
      </c>
      <c r="EO23">
        <v>1.418151612903226</v>
      </c>
      <c r="EP23">
        <v>12.45906129032258</v>
      </c>
      <c r="EQ23">
        <v>12.11312580645161</v>
      </c>
      <c r="ER23">
        <v>1500.067741935484</v>
      </c>
      <c r="ES23">
        <v>0.972995387096774</v>
      </c>
      <c r="ET23">
        <v>0.02700466774193547</v>
      </c>
      <c r="EU23">
        <v>0</v>
      </c>
      <c r="EV23">
        <v>217.2974838709677</v>
      </c>
      <c r="EW23">
        <v>4.999599999999997</v>
      </c>
      <c r="EX23">
        <v>3357.775483870967</v>
      </c>
      <c r="EY23">
        <v>14077.03548387097</v>
      </c>
      <c r="EZ23">
        <v>39.31629032258064</v>
      </c>
      <c r="FA23">
        <v>41.01377419354837</v>
      </c>
      <c r="FB23">
        <v>39.81622580645161</v>
      </c>
      <c r="FC23">
        <v>41.16296774193547</v>
      </c>
      <c r="FD23">
        <v>40.52396774193548</v>
      </c>
      <c r="FE23">
        <v>1454.693870967742</v>
      </c>
      <c r="FF23">
        <v>40.3741935483871</v>
      </c>
      <c r="FG23">
        <v>0</v>
      </c>
      <c r="FH23">
        <v>133.5999999046326</v>
      </c>
      <c r="FI23">
        <v>0</v>
      </c>
      <c r="FJ23">
        <v>217.3266</v>
      </c>
      <c r="FK23">
        <v>1.269692312418012</v>
      </c>
      <c r="FL23">
        <v>-0.8484615415758577</v>
      </c>
      <c r="FM23">
        <v>3357.6816</v>
      </c>
      <c r="FN23">
        <v>15</v>
      </c>
      <c r="FO23">
        <v>0</v>
      </c>
      <c r="FP23" t="s">
        <v>440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-3.67138025</v>
      </c>
      <c r="GC23">
        <v>-0.1762627767354624</v>
      </c>
      <c r="GD23">
        <v>0.04497319593310552</v>
      </c>
      <c r="GE23">
        <v>1</v>
      </c>
      <c r="GF23">
        <v>217.2654117647059</v>
      </c>
      <c r="GG23">
        <v>0.875783043018884</v>
      </c>
      <c r="GH23">
        <v>0.2007021670575343</v>
      </c>
      <c r="GI23">
        <v>1</v>
      </c>
      <c r="GJ23">
        <v>0.357352925</v>
      </c>
      <c r="GK23">
        <v>0.02807280675422084</v>
      </c>
      <c r="GL23">
        <v>0.003320711184275891</v>
      </c>
      <c r="GM23">
        <v>1</v>
      </c>
      <c r="GN23">
        <v>3</v>
      </c>
      <c r="GO23">
        <v>3</v>
      </c>
      <c r="GP23" t="s">
        <v>454</v>
      </c>
      <c r="GQ23">
        <v>3.101</v>
      </c>
      <c r="GR23">
        <v>2.75813</v>
      </c>
      <c r="GS23">
        <v>0.08807230000000001</v>
      </c>
      <c r="GT23">
        <v>0.08892460000000001</v>
      </c>
      <c r="GU23">
        <v>0.0817605</v>
      </c>
      <c r="GV23">
        <v>0.0812158</v>
      </c>
      <c r="GW23">
        <v>23889.1</v>
      </c>
      <c r="GX23">
        <v>22183.5</v>
      </c>
      <c r="GY23">
        <v>26753.2</v>
      </c>
      <c r="GZ23">
        <v>24566.6</v>
      </c>
      <c r="HA23">
        <v>39367.7</v>
      </c>
      <c r="HB23">
        <v>33394.8</v>
      </c>
      <c r="HC23">
        <v>46782.8</v>
      </c>
      <c r="HD23">
        <v>38896.6</v>
      </c>
      <c r="HE23">
        <v>1.91203</v>
      </c>
      <c r="HF23">
        <v>1.93998</v>
      </c>
      <c r="HG23">
        <v>0.134755</v>
      </c>
      <c r="HH23">
        <v>0</v>
      </c>
      <c r="HI23">
        <v>21.7722</v>
      </c>
      <c r="HJ23">
        <v>999.9</v>
      </c>
      <c r="HK23">
        <v>47.9</v>
      </c>
      <c r="HL23">
        <v>26.9</v>
      </c>
      <c r="HM23">
        <v>18.7524</v>
      </c>
      <c r="HN23">
        <v>62.1304</v>
      </c>
      <c r="HO23">
        <v>22.9647</v>
      </c>
      <c r="HP23">
        <v>1</v>
      </c>
      <c r="HQ23">
        <v>-0.0718572</v>
      </c>
      <c r="HR23">
        <v>1.32711</v>
      </c>
      <c r="HS23">
        <v>20.2761</v>
      </c>
      <c r="HT23">
        <v>5.22268</v>
      </c>
      <c r="HU23">
        <v>11.98</v>
      </c>
      <c r="HV23">
        <v>4.9657</v>
      </c>
      <c r="HW23">
        <v>3.27558</v>
      </c>
      <c r="HX23">
        <v>9999</v>
      </c>
      <c r="HY23">
        <v>9999</v>
      </c>
      <c r="HZ23">
        <v>9999</v>
      </c>
      <c r="IA23">
        <v>543.1</v>
      </c>
      <c r="IB23">
        <v>1.86389</v>
      </c>
      <c r="IC23">
        <v>1.85999</v>
      </c>
      <c r="ID23">
        <v>1.85822</v>
      </c>
      <c r="IE23">
        <v>1.85961</v>
      </c>
      <c r="IF23">
        <v>1.85975</v>
      </c>
      <c r="IG23">
        <v>1.85822</v>
      </c>
      <c r="IH23">
        <v>1.85729</v>
      </c>
      <c r="II23">
        <v>1.85226</v>
      </c>
      <c r="IJ23">
        <v>0</v>
      </c>
      <c r="IK23">
        <v>0</v>
      </c>
      <c r="IL23">
        <v>0</v>
      </c>
      <c r="IM23">
        <v>0</v>
      </c>
      <c r="IN23" t="s">
        <v>442</v>
      </c>
      <c r="IO23" t="s">
        <v>443</v>
      </c>
      <c r="IP23" t="s">
        <v>444</v>
      </c>
      <c r="IQ23" t="s">
        <v>444</v>
      </c>
      <c r="IR23" t="s">
        <v>444</v>
      </c>
      <c r="IS23" t="s">
        <v>444</v>
      </c>
      <c r="IT23">
        <v>0</v>
      </c>
      <c r="IU23">
        <v>100</v>
      </c>
      <c r="IV23">
        <v>100</v>
      </c>
      <c r="IW23">
        <v>1.264</v>
      </c>
      <c r="IX23">
        <v>0.07140000000000001</v>
      </c>
      <c r="IY23">
        <v>0.3971615310492796</v>
      </c>
      <c r="IZ23">
        <v>0.002194383670526158</v>
      </c>
      <c r="JA23">
        <v>-2.614430836048478E-07</v>
      </c>
      <c r="JB23">
        <v>2.831566818974657E-11</v>
      </c>
      <c r="JC23">
        <v>-0.02387284111826243</v>
      </c>
      <c r="JD23">
        <v>-0.004919592197158782</v>
      </c>
      <c r="JE23">
        <v>0.0008186423644796414</v>
      </c>
      <c r="JF23">
        <v>-8.268116151049551E-06</v>
      </c>
      <c r="JG23">
        <v>6</v>
      </c>
      <c r="JH23">
        <v>2002</v>
      </c>
      <c r="JI23">
        <v>0</v>
      </c>
      <c r="JJ23">
        <v>28</v>
      </c>
      <c r="JK23">
        <v>28376371.1</v>
      </c>
      <c r="JL23">
        <v>28376371.1</v>
      </c>
      <c r="JM23">
        <v>1.11816</v>
      </c>
      <c r="JN23">
        <v>2.60498</v>
      </c>
      <c r="JO23">
        <v>1.49658</v>
      </c>
      <c r="JP23">
        <v>2.35107</v>
      </c>
      <c r="JQ23">
        <v>1.54907</v>
      </c>
      <c r="JR23">
        <v>2.43408</v>
      </c>
      <c r="JS23">
        <v>32.2887</v>
      </c>
      <c r="JT23">
        <v>24.1138</v>
      </c>
      <c r="JU23">
        <v>18</v>
      </c>
      <c r="JV23">
        <v>487.377</v>
      </c>
      <c r="JW23">
        <v>522.2</v>
      </c>
      <c r="JX23">
        <v>21.0995</v>
      </c>
      <c r="JY23">
        <v>26.2717</v>
      </c>
      <c r="JZ23">
        <v>29.9996</v>
      </c>
      <c r="KA23">
        <v>26.5519</v>
      </c>
      <c r="KB23">
        <v>26.5547</v>
      </c>
      <c r="KC23">
        <v>22.4834</v>
      </c>
      <c r="KD23">
        <v>17.516</v>
      </c>
      <c r="KE23">
        <v>1.59523</v>
      </c>
      <c r="KF23">
        <v>21.0995</v>
      </c>
      <c r="KG23">
        <v>420</v>
      </c>
      <c r="KH23">
        <v>15.5371</v>
      </c>
      <c r="KI23">
        <v>102.234</v>
      </c>
      <c r="KJ23">
        <v>93.7764</v>
      </c>
    </row>
    <row r="24" spans="1:296">
      <c r="A24">
        <v>6</v>
      </c>
      <c r="B24">
        <v>1702582390.5</v>
      </c>
      <c r="C24">
        <v>1009.5</v>
      </c>
      <c r="D24" t="s">
        <v>458</v>
      </c>
      <c r="E24" t="s">
        <v>459</v>
      </c>
      <c r="F24">
        <v>5</v>
      </c>
      <c r="G24" t="s">
        <v>436</v>
      </c>
      <c r="H24">
        <v>1702582382.5</v>
      </c>
      <c r="I24">
        <f>(J24)/1000</f>
        <v>0</v>
      </c>
      <c r="J24">
        <f>IF(DO24, AM24, AG24)</f>
        <v>0</v>
      </c>
      <c r="K24">
        <f>IF(DO24, AH24, AF24)</f>
        <v>0</v>
      </c>
      <c r="L24">
        <f>DQ24 - IF(AT24&gt;1, K24*DK24*100.0/(AV24*EE24), 0)</f>
        <v>0</v>
      </c>
      <c r="M24">
        <f>((S24-I24/2)*L24-K24)/(S24+I24/2)</f>
        <v>0</v>
      </c>
      <c r="N24">
        <f>M24*(DX24+DY24)/1000.0</f>
        <v>0</v>
      </c>
      <c r="O24">
        <f>(DQ24 - IF(AT24&gt;1, K24*DK24*100.0/(AV24*EE24), 0))*(DX24+DY24)/1000.0</f>
        <v>0</v>
      </c>
      <c r="P24">
        <f>2.0/((1/R24-1/Q24)+SIGN(R24)*SQRT((1/R24-1/Q24)*(1/R24-1/Q24) + 4*DL24/((DL24+1)*(DL24+1))*(2*1/R24*1/Q24-1/Q24*1/Q24)))</f>
        <v>0</v>
      </c>
      <c r="Q24">
        <f>IF(LEFT(DM24,1)&lt;&gt;"0",IF(LEFT(DM24,1)="1",3.0,DN24),$D$5+$E$5*(EE24*DX24/($K$5*1000))+$F$5*(EE24*DX24/($K$5*1000))*MAX(MIN(DK24,$J$5),$I$5)*MAX(MIN(DK24,$J$5),$I$5)+$G$5*MAX(MIN(DK24,$J$5),$I$5)*(EE24*DX24/($K$5*1000))+$H$5*(EE24*DX24/($K$5*1000))*(EE24*DX24/($K$5*1000)))</f>
        <v>0</v>
      </c>
      <c r="R24">
        <f>I24*(1000-(1000*0.61365*exp(17.502*V24/(240.97+V24))/(DX24+DY24)+DS24)/2)/(1000*0.61365*exp(17.502*V24/(240.97+V24))/(DX24+DY24)-DS24)</f>
        <v>0</v>
      </c>
      <c r="S24">
        <f>1/((DL24+1)/(P24/1.6)+1/(Q24/1.37)) + DL24/((DL24+1)/(P24/1.6) + DL24/(Q24/1.37))</f>
        <v>0</v>
      </c>
      <c r="T24">
        <f>(DG24*DJ24)</f>
        <v>0</v>
      </c>
      <c r="U24">
        <f>(DZ24+(T24+2*0.95*5.67E-8*(((DZ24+$B$9)+273)^4-(DZ24+273)^4)-44100*I24)/(1.84*29.3*Q24+8*0.95*5.67E-8*(DZ24+273)^3))</f>
        <v>0</v>
      </c>
      <c r="V24">
        <f>($C$9*EA24+$D$9*EB24+$E$9*U24)</f>
        <v>0</v>
      </c>
      <c r="W24">
        <f>0.61365*exp(17.502*V24/(240.97+V24))</f>
        <v>0</v>
      </c>
      <c r="X24">
        <f>(Y24/Z24*100)</f>
        <v>0</v>
      </c>
      <c r="Y24">
        <f>DS24*(DX24+DY24)/1000</f>
        <v>0</v>
      </c>
      <c r="Z24">
        <f>0.61365*exp(17.502*DZ24/(240.97+DZ24))</f>
        <v>0</v>
      </c>
      <c r="AA24">
        <f>(W24-DS24*(DX24+DY24)/1000)</f>
        <v>0</v>
      </c>
      <c r="AB24">
        <f>(-I24*44100)</f>
        <v>0</v>
      </c>
      <c r="AC24">
        <f>2*29.3*Q24*0.92*(DZ24-V24)</f>
        <v>0</v>
      </c>
      <c r="AD24">
        <f>2*0.95*5.67E-8*(((DZ24+$B$9)+273)^4-(V24+273)^4)</f>
        <v>0</v>
      </c>
      <c r="AE24">
        <f>T24+AD24+AB24+AC24</f>
        <v>0</v>
      </c>
      <c r="AF24">
        <f>DW24*AT24*(DR24-DQ24*(1000-AT24*DT24)/(1000-AT24*DS24))/(100*DK24)</f>
        <v>0</v>
      </c>
      <c r="AG24">
        <f>1000*DW24*AT24*(DS24-DT24)/(100*DK24*(1000-AT24*DS24))</f>
        <v>0</v>
      </c>
      <c r="AH24">
        <f>(AI24 - AJ24 - DX24*1E3/(8.314*(DZ24+273.15)) * AL24/DW24 * AK24) * DW24/(100*DK24) * (1000 - DT24)/1000</f>
        <v>0</v>
      </c>
      <c r="AI24">
        <v>426.6219361721823</v>
      </c>
      <c r="AJ24">
        <v>422.8411636363635</v>
      </c>
      <c r="AK24">
        <v>0.002183060220761471</v>
      </c>
      <c r="AL24">
        <v>66.24498581848123</v>
      </c>
      <c r="AM24">
        <f>(AO24 - AN24 + DX24*1E3/(8.314*(DZ24+273.15)) * AQ24/DW24 * AP24) * DW24/(100*DK24) * 1000/(1000 - AO24)</f>
        <v>0</v>
      </c>
      <c r="AN24">
        <v>15.59601905331911</v>
      </c>
      <c r="AO24">
        <v>15.98220909090909</v>
      </c>
      <c r="AP24">
        <v>4.34152543117993E-07</v>
      </c>
      <c r="AQ24">
        <v>108.477579089858</v>
      </c>
      <c r="AR24">
        <v>0</v>
      </c>
      <c r="AS24">
        <v>0</v>
      </c>
      <c r="AT24">
        <f>IF(AR24*$H$15&gt;=AV24,1.0,(AV24/(AV24-AR24*$H$15)))</f>
        <v>0</v>
      </c>
      <c r="AU24">
        <f>(AT24-1)*100</f>
        <v>0</v>
      </c>
      <c r="AV24">
        <f>MAX(0,($B$15+$C$15*EE24)/(1+$D$15*EE24)*DX24/(DZ24+273)*$E$15)</f>
        <v>0</v>
      </c>
      <c r="AW24" t="s">
        <v>437</v>
      </c>
      <c r="AX24">
        <v>0</v>
      </c>
      <c r="AY24">
        <v>0.7</v>
      </c>
      <c r="AZ24">
        <v>0.7</v>
      </c>
      <c r="BA24">
        <f>1-AY24/AZ24</f>
        <v>0</v>
      </c>
      <c r="BB24">
        <v>-1</v>
      </c>
      <c r="BC24" t="s">
        <v>460</v>
      </c>
      <c r="BD24">
        <v>8166.35</v>
      </c>
      <c r="BE24">
        <v>219.31208</v>
      </c>
      <c r="BF24">
        <v>231.8</v>
      </c>
      <c r="BG24">
        <f>1-BE24/BF24</f>
        <v>0</v>
      </c>
      <c r="BH24">
        <v>0.5</v>
      </c>
      <c r="BI24">
        <f>DH24</f>
        <v>0</v>
      </c>
      <c r="BJ24">
        <f>K24</f>
        <v>0</v>
      </c>
      <c r="BK24">
        <f>BG24*BH24*BI24</f>
        <v>0</v>
      </c>
      <c r="BL24">
        <f>(BJ24-BB24)/BI24</f>
        <v>0</v>
      </c>
      <c r="BM24">
        <f>(AZ24-BF24)/BF24</f>
        <v>0</v>
      </c>
      <c r="BN24">
        <f>AY24/(BA24+AY24/BF24)</f>
        <v>0</v>
      </c>
      <c r="BO24" t="s">
        <v>437</v>
      </c>
      <c r="BP24">
        <v>0</v>
      </c>
      <c r="BQ24">
        <f>IF(BP24&lt;&gt;0, BP24, BN24)</f>
        <v>0</v>
      </c>
      <c r="BR24">
        <f>1-BQ24/BF24</f>
        <v>0</v>
      </c>
      <c r="BS24">
        <f>(BF24-BE24)/(BF24-BQ24)</f>
        <v>0</v>
      </c>
      <c r="BT24">
        <f>(AZ24-BF24)/(AZ24-BQ24)</f>
        <v>0</v>
      </c>
      <c r="BU24">
        <f>(BF24-BE24)/(BF24-AY24)</f>
        <v>0</v>
      </c>
      <c r="BV24">
        <f>(AZ24-BF24)/(AZ24-AY24)</f>
        <v>0</v>
      </c>
      <c r="BW24">
        <f>(BS24*BQ24/BE24)</f>
        <v>0</v>
      </c>
      <c r="BX24">
        <f>(1-BW24)</f>
        <v>0</v>
      </c>
      <c r="DG24">
        <f>$B$13*EF24+$C$13*EG24+$F$13*ER24*(1-EU24)</f>
        <v>0</v>
      </c>
      <c r="DH24">
        <f>DG24*DI24</f>
        <v>0</v>
      </c>
      <c r="DI24">
        <f>($B$13*$D$11+$C$13*$D$11+$F$13*((FE24+EW24)/MAX(FE24+EW24+FF24, 0.1)*$I$11+FF24/MAX(FE24+EW24+FF24, 0.1)*$J$11))/($B$13+$C$13+$F$13)</f>
        <v>0</v>
      </c>
      <c r="DJ24">
        <f>($B$13*$K$11+$C$13*$K$11+$F$13*((FE24+EW24)/MAX(FE24+EW24+FF24, 0.1)*$P$11+FF24/MAX(FE24+EW24+FF24, 0.1)*$Q$11))/($B$13+$C$13+$F$13)</f>
        <v>0</v>
      </c>
      <c r="DK24">
        <v>2</v>
      </c>
      <c r="DL24">
        <v>0.5</v>
      </c>
      <c r="DM24" t="s">
        <v>439</v>
      </c>
      <c r="DN24">
        <v>2</v>
      </c>
      <c r="DO24" t="b">
        <v>1</v>
      </c>
      <c r="DP24">
        <v>1702582382.5</v>
      </c>
      <c r="DQ24">
        <v>416.0815806451612</v>
      </c>
      <c r="DR24">
        <v>419.9902580645161</v>
      </c>
      <c r="DS24">
        <v>15.98115161290322</v>
      </c>
      <c r="DT24">
        <v>15.59811290322581</v>
      </c>
      <c r="DU24">
        <v>414.8173548387097</v>
      </c>
      <c r="DV24">
        <v>15.90936451612903</v>
      </c>
      <c r="DW24">
        <v>500.0005806451613</v>
      </c>
      <c r="DX24">
        <v>90.89246451612901</v>
      </c>
      <c r="DY24">
        <v>0.09995558064516129</v>
      </c>
      <c r="DZ24">
        <v>23.42161612903226</v>
      </c>
      <c r="EA24">
        <v>23.98150322580645</v>
      </c>
      <c r="EB24">
        <v>999.9000000000003</v>
      </c>
      <c r="EC24">
        <v>0</v>
      </c>
      <c r="ED24">
        <v>0</v>
      </c>
      <c r="EE24">
        <v>10003.86419354839</v>
      </c>
      <c r="EF24">
        <v>0</v>
      </c>
      <c r="EG24">
        <v>23.1077870967742</v>
      </c>
      <c r="EH24">
        <v>-3.908617096774194</v>
      </c>
      <c r="EI24">
        <v>422.8390967741935</v>
      </c>
      <c r="EJ24">
        <v>426.6452258064515</v>
      </c>
      <c r="EK24">
        <v>0.3830338709677419</v>
      </c>
      <c r="EL24">
        <v>419.9902580645161</v>
      </c>
      <c r="EM24">
        <v>15.59811290322581</v>
      </c>
      <c r="EN24">
        <v>1.452565483870968</v>
      </c>
      <c r="EO24">
        <v>1.417750322580645</v>
      </c>
      <c r="EP24">
        <v>12.4778</v>
      </c>
      <c r="EQ24">
        <v>12.10883870967742</v>
      </c>
      <c r="ER24">
        <v>1499.994516129032</v>
      </c>
      <c r="ES24">
        <v>0.9729999032258065</v>
      </c>
      <c r="ET24">
        <v>0.02700023870967742</v>
      </c>
      <c r="EU24">
        <v>0</v>
      </c>
      <c r="EV24">
        <v>219.3206774193548</v>
      </c>
      <c r="EW24">
        <v>4.999599999999997</v>
      </c>
      <c r="EX24">
        <v>3367.335161290322</v>
      </c>
      <c r="EY24">
        <v>14076.35806451613</v>
      </c>
      <c r="EZ24">
        <v>38.20532258064515</v>
      </c>
      <c r="FA24">
        <v>39.38080645161289</v>
      </c>
      <c r="FB24">
        <v>39.15493548387096</v>
      </c>
      <c r="FC24">
        <v>38.95329032258063</v>
      </c>
      <c r="FD24">
        <v>39.34858064516128</v>
      </c>
      <c r="FE24">
        <v>1454.632258064515</v>
      </c>
      <c r="FF24">
        <v>40.36806451612901</v>
      </c>
      <c r="FG24">
        <v>0</v>
      </c>
      <c r="FH24">
        <v>123.5999999046326</v>
      </c>
      <c r="FI24">
        <v>0</v>
      </c>
      <c r="FJ24">
        <v>219.31208</v>
      </c>
      <c r="FK24">
        <v>-0.4736153689730769</v>
      </c>
      <c r="FL24">
        <v>3.650769196427644</v>
      </c>
      <c r="FM24">
        <v>3367.4548</v>
      </c>
      <c r="FN24">
        <v>15</v>
      </c>
      <c r="FO24">
        <v>0</v>
      </c>
      <c r="FP24" t="s">
        <v>440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-3.897291249999999</v>
      </c>
      <c r="GC24">
        <v>-0.2969906566604181</v>
      </c>
      <c r="GD24">
        <v>0.05208544917668947</v>
      </c>
      <c r="GE24">
        <v>1</v>
      </c>
      <c r="GF24">
        <v>219.2885294117647</v>
      </c>
      <c r="GG24">
        <v>0.3741482075539098</v>
      </c>
      <c r="GH24">
        <v>0.1779564115986426</v>
      </c>
      <c r="GI24">
        <v>1</v>
      </c>
      <c r="GJ24">
        <v>0.3811918</v>
      </c>
      <c r="GK24">
        <v>0.04706564352720401</v>
      </c>
      <c r="GL24">
        <v>0.004644283637979058</v>
      </c>
      <c r="GM24">
        <v>1</v>
      </c>
      <c r="GN24">
        <v>3</v>
      </c>
      <c r="GO24">
        <v>3</v>
      </c>
      <c r="GP24" t="s">
        <v>454</v>
      </c>
      <c r="GQ24">
        <v>3.10093</v>
      </c>
      <c r="GR24">
        <v>2.75813</v>
      </c>
      <c r="GS24">
        <v>0.0880642</v>
      </c>
      <c r="GT24">
        <v>0.0889303</v>
      </c>
      <c r="GU24">
        <v>0.08187750000000001</v>
      </c>
      <c r="GV24">
        <v>0.0812218</v>
      </c>
      <c r="GW24">
        <v>23893.5</v>
      </c>
      <c r="GX24">
        <v>22185.8</v>
      </c>
      <c r="GY24">
        <v>26757.4</v>
      </c>
      <c r="GZ24">
        <v>24568.7</v>
      </c>
      <c r="HA24">
        <v>39368.2</v>
      </c>
      <c r="HB24">
        <v>33397.4</v>
      </c>
      <c r="HC24">
        <v>46789.6</v>
      </c>
      <c r="HD24">
        <v>38899.9</v>
      </c>
      <c r="HE24">
        <v>1.9134</v>
      </c>
      <c r="HF24">
        <v>1.94115</v>
      </c>
      <c r="HG24">
        <v>0.131428</v>
      </c>
      <c r="HH24">
        <v>0</v>
      </c>
      <c r="HI24">
        <v>21.8238</v>
      </c>
      <c r="HJ24">
        <v>999.9</v>
      </c>
      <c r="HK24">
        <v>47.3</v>
      </c>
      <c r="HL24">
        <v>27</v>
      </c>
      <c r="HM24">
        <v>18.625</v>
      </c>
      <c r="HN24">
        <v>61.2804</v>
      </c>
      <c r="HO24">
        <v>23.121</v>
      </c>
      <c r="HP24">
        <v>1</v>
      </c>
      <c r="HQ24">
        <v>-0.08517280000000001</v>
      </c>
      <c r="HR24">
        <v>1.0931</v>
      </c>
      <c r="HS24">
        <v>20.2781</v>
      </c>
      <c r="HT24">
        <v>5.22268</v>
      </c>
      <c r="HU24">
        <v>11.9797</v>
      </c>
      <c r="HV24">
        <v>4.96575</v>
      </c>
      <c r="HW24">
        <v>3.27537</v>
      </c>
      <c r="HX24">
        <v>9999</v>
      </c>
      <c r="HY24">
        <v>9999</v>
      </c>
      <c r="HZ24">
        <v>9999</v>
      </c>
      <c r="IA24">
        <v>543.2</v>
      </c>
      <c r="IB24">
        <v>1.86388</v>
      </c>
      <c r="IC24">
        <v>1.86001</v>
      </c>
      <c r="ID24">
        <v>1.85822</v>
      </c>
      <c r="IE24">
        <v>1.85961</v>
      </c>
      <c r="IF24">
        <v>1.85975</v>
      </c>
      <c r="IG24">
        <v>1.85822</v>
      </c>
      <c r="IH24">
        <v>1.85727</v>
      </c>
      <c r="II24">
        <v>1.85226</v>
      </c>
      <c r="IJ24">
        <v>0</v>
      </c>
      <c r="IK24">
        <v>0</v>
      </c>
      <c r="IL24">
        <v>0</v>
      </c>
      <c r="IM24">
        <v>0</v>
      </c>
      <c r="IN24" t="s">
        <v>442</v>
      </c>
      <c r="IO24" t="s">
        <v>443</v>
      </c>
      <c r="IP24" t="s">
        <v>444</v>
      </c>
      <c r="IQ24" t="s">
        <v>444</v>
      </c>
      <c r="IR24" t="s">
        <v>444</v>
      </c>
      <c r="IS24" t="s">
        <v>444</v>
      </c>
      <c r="IT24">
        <v>0</v>
      </c>
      <c r="IU24">
        <v>100</v>
      </c>
      <c r="IV24">
        <v>100</v>
      </c>
      <c r="IW24">
        <v>1.264</v>
      </c>
      <c r="IX24">
        <v>0.0718</v>
      </c>
      <c r="IY24">
        <v>0.3971615310492796</v>
      </c>
      <c r="IZ24">
        <v>0.002194383670526158</v>
      </c>
      <c r="JA24">
        <v>-2.614430836048478E-07</v>
      </c>
      <c r="JB24">
        <v>2.831566818974657E-11</v>
      </c>
      <c r="JC24">
        <v>-0.02387284111826243</v>
      </c>
      <c r="JD24">
        <v>-0.004919592197158782</v>
      </c>
      <c r="JE24">
        <v>0.0008186423644796414</v>
      </c>
      <c r="JF24">
        <v>-8.268116151049551E-06</v>
      </c>
      <c r="JG24">
        <v>6</v>
      </c>
      <c r="JH24">
        <v>2002</v>
      </c>
      <c r="JI24">
        <v>0</v>
      </c>
      <c r="JJ24">
        <v>28</v>
      </c>
      <c r="JK24">
        <v>28376373.2</v>
      </c>
      <c r="JL24">
        <v>28376373.2</v>
      </c>
      <c r="JM24">
        <v>1.11816</v>
      </c>
      <c r="JN24">
        <v>2.6123</v>
      </c>
      <c r="JO24">
        <v>1.49658</v>
      </c>
      <c r="JP24">
        <v>2.35107</v>
      </c>
      <c r="JQ24">
        <v>1.54907</v>
      </c>
      <c r="JR24">
        <v>2.39502</v>
      </c>
      <c r="JS24">
        <v>32.377</v>
      </c>
      <c r="JT24">
        <v>24.1138</v>
      </c>
      <c r="JU24">
        <v>18</v>
      </c>
      <c r="JV24">
        <v>487.228</v>
      </c>
      <c r="JW24">
        <v>522.0170000000001</v>
      </c>
      <c r="JX24">
        <v>21.1844</v>
      </c>
      <c r="JY24">
        <v>26.1126</v>
      </c>
      <c r="JZ24">
        <v>29.9996</v>
      </c>
      <c r="KA24">
        <v>26.4337</v>
      </c>
      <c r="KB24">
        <v>26.4492</v>
      </c>
      <c r="KC24">
        <v>22.4908</v>
      </c>
      <c r="KD24">
        <v>16.96</v>
      </c>
      <c r="KE24">
        <v>1.59523</v>
      </c>
      <c r="KF24">
        <v>21.1947</v>
      </c>
      <c r="KG24">
        <v>420</v>
      </c>
      <c r="KH24">
        <v>15.6207</v>
      </c>
      <c r="KI24">
        <v>102.25</v>
      </c>
      <c r="KJ24">
        <v>93.78440000000001</v>
      </c>
    </row>
    <row r="25" spans="1:296">
      <c r="A25">
        <v>7</v>
      </c>
      <c r="B25">
        <v>1702582784</v>
      </c>
      <c r="C25">
        <v>1403</v>
      </c>
      <c r="D25" t="s">
        <v>461</v>
      </c>
      <c r="E25" t="s">
        <v>462</v>
      </c>
      <c r="F25">
        <v>5</v>
      </c>
      <c r="G25" t="s">
        <v>436</v>
      </c>
      <c r="H25">
        <v>1702582776.25</v>
      </c>
      <c r="I25">
        <f>(J25)/1000</f>
        <v>0</v>
      </c>
      <c r="J25">
        <f>IF(DO25, AM25, AG25)</f>
        <v>0</v>
      </c>
      <c r="K25">
        <f>IF(DO25, AH25, AF25)</f>
        <v>0</v>
      </c>
      <c r="L25">
        <f>DQ25 - IF(AT25&gt;1, K25*DK25*100.0/(AV25*EE25), 0)</f>
        <v>0</v>
      </c>
      <c r="M25">
        <f>((S25-I25/2)*L25-K25)/(S25+I25/2)</f>
        <v>0</v>
      </c>
      <c r="N25">
        <f>M25*(DX25+DY25)/1000.0</f>
        <v>0</v>
      </c>
      <c r="O25">
        <f>(DQ25 - IF(AT25&gt;1, K25*DK25*100.0/(AV25*EE25), 0))*(DX25+DY25)/1000.0</f>
        <v>0</v>
      </c>
      <c r="P25">
        <f>2.0/((1/R25-1/Q25)+SIGN(R25)*SQRT((1/R25-1/Q25)*(1/R25-1/Q25) + 4*DL25/((DL25+1)*(DL25+1))*(2*1/R25*1/Q25-1/Q25*1/Q25)))</f>
        <v>0</v>
      </c>
      <c r="Q25">
        <f>IF(LEFT(DM25,1)&lt;&gt;"0",IF(LEFT(DM25,1)="1",3.0,DN25),$D$5+$E$5*(EE25*DX25/($K$5*1000))+$F$5*(EE25*DX25/($K$5*1000))*MAX(MIN(DK25,$J$5),$I$5)*MAX(MIN(DK25,$J$5),$I$5)+$G$5*MAX(MIN(DK25,$J$5),$I$5)*(EE25*DX25/($K$5*1000))+$H$5*(EE25*DX25/($K$5*1000))*(EE25*DX25/($K$5*1000)))</f>
        <v>0</v>
      </c>
      <c r="R25">
        <f>I25*(1000-(1000*0.61365*exp(17.502*V25/(240.97+V25))/(DX25+DY25)+DS25)/2)/(1000*0.61365*exp(17.502*V25/(240.97+V25))/(DX25+DY25)-DS25)</f>
        <v>0</v>
      </c>
      <c r="S25">
        <f>1/((DL25+1)/(P25/1.6)+1/(Q25/1.37)) + DL25/((DL25+1)/(P25/1.6) + DL25/(Q25/1.37))</f>
        <v>0</v>
      </c>
      <c r="T25">
        <f>(DG25*DJ25)</f>
        <v>0</v>
      </c>
      <c r="U25">
        <f>(DZ25+(T25+2*0.95*5.67E-8*(((DZ25+$B$9)+273)^4-(DZ25+273)^4)-44100*I25)/(1.84*29.3*Q25+8*0.95*5.67E-8*(DZ25+273)^3))</f>
        <v>0</v>
      </c>
      <c r="V25">
        <f>($C$9*EA25+$D$9*EB25+$E$9*U25)</f>
        <v>0</v>
      </c>
      <c r="W25">
        <f>0.61365*exp(17.502*V25/(240.97+V25))</f>
        <v>0</v>
      </c>
      <c r="X25">
        <f>(Y25/Z25*100)</f>
        <v>0</v>
      </c>
      <c r="Y25">
        <f>DS25*(DX25+DY25)/1000</f>
        <v>0</v>
      </c>
      <c r="Z25">
        <f>0.61365*exp(17.502*DZ25/(240.97+DZ25))</f>
        <v>0</v>
      </c>
      <c r="AA25">
        <f>(W25-DS25*(DX25+DY25)/1000)</f>
        <v>0</v>
      </c>
      <c r="AB25">
        <f>(-I25*44100)</f>
        <v>0</v>
      </c>
      <c r="AC25">
        <f>2*29.3*Q25*0.92*(DZ25-V25)</f>
        <v>0</v>
      </c>
      <c r="AD25">
        <f>2*0.95*5.67E-8*(((DZ25+$B$9)+273)^4-(V25+273)^4)</f>
        <v>0</v>
      </c>
      <c r="AE25">
        <f>T25+AD25+AB25+AC25</f>
        <v>0</v>
      </c>
      <c r="AF25">
        <f>DW25*AT25*(DR25-DQ25*(1000-AT25*DT25)/(1000-AT25*DS25))/(100*DK25)</f>
        <v>0</v>
      </c>
      <c r="AG25">
        <f>1000*DW25*AT25*(DS25-DT25)/(100*DK25*(1000-AT25*DS25))</f>
        <v>0</v>
      </c>
      <c r="AH25">
        <f>(AI25 - AJ25 - DX25*1E3/(8.314*(DZ25+273.15)) * AL25/DW25 * AK25) * DW25/(100*DK25) * (1000 - DT25)/1000</f>
        <v>0</v>
      </c>
      <c r="AI25">
        <v>429.6248772922199</v>
      </c>
      <c r="AJ25">
        <v>424.9397878787879</v>
      </c>
      <c r="AK25">
        <v>-0.0002044850216389909</v>
      </c>
      <c r="AL25">
        <v>66.24498581848123</v>
      </c>
      <c r="AM25">
        <f>(AO25 - AN25 + DX25*1E3/(8.314*(DZ25+273.15)) * AQ25/DW25 * AP25) * DW25/(100*DK25) * 1000/(1000 - AO25)</f>
        <v>0</v>
      </c>
      <c r="AN25">
        <v>22.25021492421329</v>
      </c>
      <c r="AO25">
        <v>22.90084848484848</v>
      </c>
      <c r="AP25">
        <v>-0.0001283945378478481</v>
      </c>
      <c r="AQ25">
        <v>108.477579089858</v>
      </c>
      <c r="AR25">
        <v>0</v>
      </c>
      <c r="AS25">
        <v>0</v>
      </c>
      <c r="AT25">
        <f>IF(AR25*$H$15&gt;=AV25,1.0,(AV25/(AV25-AR25*$H$15)))</f>
        <v>0</v>
      </c>
      <c r="AU25">
        <f>(AT25-1)*100</f>
        <v>0</v>
      </c>
      <c r="AV25">
        <f>MAX(0,($B$15+$C$15*EE25)/(1+$D$15*EE25)*DX25/(DZ25+273)*$E$15)</f>
        <v>0</v>
      </c>
      <c r="AW25" t="s">
        <v>437</v>
      </c>
      <c r="AX25">
        <v>0</v>
      </c>
      <c r="AY25">
        <v>0.7</v>
      </c>
      <c r="AZ25">
        <v>0.7</v>
      </c>
      <c r="BA25">
        <f>1-AY25/AZ25</f>
        <v>0</v>
      </c>
      <c r="BB25">
        <v>-1</v>
      </c>
      <c r="BC25" t="s">
        <v>463</v>
      </c>
      <c r="BD25">
        <v>8168.37</v>
      </c>
      <c r="BE25">
        <v>219.8363461538461</v>
      </c>
      <c r="BF25">
        <v>238.71</v>
      </c>
      <c r="BG25">
        <f>1-BE25/BF25</f>
        <v>0</v>
      </c>
      <c r="BH25">
        <v>0.5</v>
      </c>
      <c r="BI25">
        <f>DH25</f>
        <v>0</v>
      </c>
      <c r="BJ25">
        <f>K25</f>
        <v>0</v>
      </c>
      <c r="BK25">
        <f>BG25*BH25*BI25</f>
        <v>0</v>
      </c>
      <c r="BL25">
        <f>(BJ25-BB25)/BI25</f>
        <v>0</v>
      </c>
      <c r="BM25">
        <f>(AZ25-BF25)/BF25</f>
        <v>0</v>
      </c>
      <c r="BN25">
        <f>AY25/(BA25+AY25/BF25)</f>
        <v>0</v>
      </c>
      <c r="BO25" t="s">
        <v>437</v>
      </c>
      <c r="BP25">
        <v>0</v>
      </c>
      <c r="BQ25">
        <f>IF(BP25&lt;&gt;0, BP25, BN25)</f>
        <v>0</v>
      </c>
      <c r="BR25">
        <f>1-BQ25/BF25</f>
        <v>0</v>
      </c>
      <c r="BS25">
        <f>(BF25-BE25)/(BF25-BQ25)</f>
        <v>0</v>
      </c>
      <c r="BT25">
        <f>(AZ25-BF25)/(AZ25-BQ25)</f>
        <v>0</v>
      </c>
      <c r="BU25">
        <f>(BF25-BE25)/(BF25-AY25)</f>
        <v>0</v>
      </c>
      <c r="BV25">
        <f>(AZ25-BF25)/(AZ25-AY25)</f>
        <v>0</v>
      </c>
      <c r="BW25">
        <f>(BS25*BQ25/BE25)</f>
        <v>0</v>
      </c>
      <c r="BX25">
        <f>(1-BW25)</f>
        <v>0</v>
      </c>
      <c r="DG25">
        <f>$B$13*EF25+$C$13*EG25+$F$13*ER25*(1-EU25)</f>
        <v>0</v>
      </c>
      <c r="DH25">
        <f>DG25*DI25</f>
        <v>0</v>
      </c>
      <c r="DI25">
        <f>($B$13*$D$11+$C$13*$D$11+$F$13*((FE25+EW25)/MAX(FE25+EW25+FF25, 0.1)*$I$11+FF25/MAX(FE25+EW25+FF25, 0.1)*$J$11))/($B$13+$C$13+$F$13)</f>
        <v>0</v>
      </c>
      <c r="DJ25">
        <f>($B$13*$K$11+$C$13*$K$11+$F$13*((FE25+EW25)/MAX(FE25+EW25+FF25, 0.1)*$P$11+FF25/MAX(FE25+EW25+FF25, 0.1)*$Q$11))/($B$13+$C$13+$F$13)</f>
        <v>0</v>
      </c>
      <c r="DK25">
        <v>2</v>
      </c>
      <c r="DL25">
        <v>0.5</v>
      </c>
      <c r="DM25" t="s">
        <v>439</v>
      </c>
      <c r="DN25">
        <v>2</v>
      </c>
      <c r="DO25" t="b">
        <v>1</v>
      </c>
      <c r="DP25">
        <v>1702582776.25</v>
      </c>
      <c r="DQ25">
        <v>415.2101666666666</v>
      </c>
      <c r="DR25">
        <v>419.9908666666667</v>
      </c>
      <c r="DS25">
        <v>22.91774666666667</v>
      </c>
      <c r="DT25">
        <v>22.27466333333333</v>
      </c>
      <c r="DU25">
        <v>413.9475666666667</v>
      </c>
      <c r="DV25">
        <v>22.72763000000001</v>
      </c>
      <c r="DW25">
        <v>500.0041</v>
      </c>
      <c r="DX25">
        <v>90.88697999999999</v>
      </c>
      <c r="DY25">
        <v>0.09996715666666668</v>
      </c>
      <c r="DZ25">
        <v>29.55012666666667</v>
      </c>
      <c r="EA25">
        <v>29.98538</v>
      </c>
      <c r="EB25">
        <v>999.9000000000002</v>
      </c>
      <c r="EC25">
        <v>0</v>
      </c>
      <c r="ED25">
        <v>0</v>
      </c>
      <c r="EE25">
        <v>10003.54733333333</v>
      </c>
      <c r="EF25">
        <v>0</v>
      </c>
      <c r="EG25">
        <v>20.89749333333333</v>
      </c>
      <c r="EH25">
        <v>-4.780553999999999</v>
      </c>
      <c r="EI25">
        <v>424.9490999999999</v>
      </c>
      <c r="EJ25">
        <v>429.5591333333334</v>
      </c>
      <c r="EK25">
        <v>0.6430889333333333</v>
      </c>
      <c r="EL25">
        <v>419.9908666666667</v>
      </c>
      <c r="EM25">
        <v>22.27466333333333</v>
      </c>
      <c r="EN25">
        <v>2.082925666666667</v>
      </c>
      <c r="EO25">
        <v>2.024475666666667</v>
      </c>
      <c r="EP25">
        <v>18.08919333333333</v>
      </c>
      <c r="EQ25">
        <v>17.63708</v>
      </c>
      <c r="ER25">
        <v>1499.973333333334</v>
      </c>
      <c r="ES25">
        <v>0.9729955000000001</v>
      </c>
      <c r="ET25">
        <v>0.02700450333333334</v>
      </c>
      <c r="EU25">
        <v>0</v>
      </c>
      <c r="EV25">
        <v>219.8269</v>
      </c>
      <c r="EW25">
        <v>4.999599999999998</v>
      </c>
      <c r="EX25">
        <v>3346.987666666666</v>
      </c>
      <c r="EY25">
        <v>14076.14</v>
      </c>
      <c r="EZ25">
        <v>36.6457</v>
      </c>
      <c r="FA25">
        <v>37.89773333333333</v>
      </c>
      <c r="FB25">
        <v>37.06223333333332</v>
      </c>
      <c r="FC25">
        <v>37.556</v>
      </c>
      <c r="FD25">
        <v>38.54766666666665</v>
      </c>
      <c r="FE25">
        <v>1454.603333333333</v>
      </c>
      <c r="FF25">
        <v>40.36999999999998</v>
      </c>
      <c r="FG25">
        <v>0</v>
      </c>
      <c r="FH25">
        <v>392.7999999523163</v>
      </c>
      <c r="FI25">
        <v>0</v>
      </c>
      <c r="FJ25">
        <v>219.8363461538461</v>
      </c>
      <c r="FK25">
        <v>0.3287179442400677</v>
      </c>
      <c r="FL25">
        <v>5.813675219437407</v>
      </c>
      <c r="FM25">
        <v>3347.03423076923</v>
      </c>
      <c r="FN25">
        <v>15</v>
      </c>
      <c r="FO25">
        <v>0</v>
      </c>
      <c r="FP25" t="s">
        <v>440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-4.785322750000001</v>
      </c>
      <c r="GC25">
        <v>-0.06527470919323961</v>
      </c>
      <c r="GD25">
        <v>0.04715110995445915</v>
      </c>
      <c r="GE25">
        <v>1</v>
      </c>
      <c r="GF25">
        <v>219.8002352941177</v>
      </c>
      <c r="GG25">
        <v>0.5233613415260534</v>
      </c>
      <c r="GH25">
        <v>0.18731839186475</v>
      </c>
      <c r="GI25">
        <v>1</v>
      </c>
      <c r="GJ25">
        <v>0.633684275</v>
      </c>
      <c r="GK25">
        <v>0.1367126341463381</v>
      </c>
      <c r="GL25">
        <v>0.01768546471821917</v>
      </c>
      <c r="GM25">
        <v>0</v>
      </c>
      <c r="GN25">
        <v>2</v>
      </c>
      <c r="GO25">
        <v>3</v>
      </c>
      <c r="GP25" t="s">
        <v>441</v>
      </c>
      <c r="GQ25">
        <v>3.10248</v>
      </c>
      <c r="GR25">
        <v>2.75809</v>
      </c>
      <c r="GS25">
        <v>0.0880171</v>
      </c>
      <c r="GT25">
        <v>0.0890242</v>
      </c>
      <c r="GU25">
        <v>0.105802</v>
      </c>
      <c r="GV25">
        <v>0.104721</v>
      </c>
      <c r="GW25">
        <v>23894.8</v>
      </c>
      <c r="GX25">
        <v>22178.8</v>
      </c>
      <c r="GY25">
        <v>26756.6</v>
      </c>
      <c r="GZ25">
        <v>24562.6</v>
      </c>
      <c r="HA25">
        <v>38326.6</v>
      </c>
      <c r="HB25">
        <v>32521.7</v>
      </c>
      <c r="HC25">
        <v>46788.6</v>
      </c>
      <c r="HD25">
        <v>38883.3</v>
      </c>
      <c r="HE25">
        <v>1.91567</v>
      </c>
      <c r="HF25">
        <v>1.95245</v>
      </c>
      <c r="HG25">
        <v>0.247803</v>
      </c>
      <c r="HH25">
        <v>0</v>
      </c>
      <c r="HI25">
        <v>25.947</v>
      </c>
      <c r="HJ25">
        <v>999.9</v>
      </c>
      <c r="HK25">
        <v>62.1</v>
      </c>
      <c r="HL25">
        <v>27.5</v>
      </c>
      <c r="HM25">
        <v>25.1804</v>
      </c>
      <c r="HN25">
        <v>61.4504</v>
      </c>
      <c r="HO25">
        <v>22.9728</v>
      </c>
      <c r="HP25">
        <v>1</v>
      </c>
      <c r="HQ25">
        <v>-0.09494660000000001</v>
      </c>
      <c r="HR25">
        <v>-1.8506</v>
      </c>
      <c r="HS25">
        <v>20.271</v>
      </c>
      <c r="HT25">
        <v>5.22253</v>
      </c>
      <c r="HU25">
        <v>11.98</v>
      </c>
      <c r="HV25">
        <v>4.9657</v>
      </c>
      <c r="HW25">
        <v>3.27525</v>
      </c>
      <c r="HX25">
        <v>9999</v>
      </c>
      <c r="HY25">
        <v>9999</v>
      </c>
      <c r="HZ25">
        <v>9999</v>
      </c>
      <c r="IA25">
        <v>543.3</v>
      </c>
      <c r="IB25">
        <v>1.86386</v>
      </c>
      <c r="IC25">
        <v>1.85996</v>
      </c>
      <c r="ID25">
        <v>1.85821</v>
      </c>
      <c r="IE25">
        <v>1.85962</v>
      </c>
      <c r="IF25">
        <v>1.85975</v>
      </c>
      <c r="IG25">
        <v>1.85822</v>
      </c>
      <c r="IH25">
        <v>1.85729</v>
      </c>
      <c r="II25">
        <v>1.85226</v>
      </c>
      <c r="IJ25">
        <v>0</v>
      </c>
      <c r="IK25">
        <v>0</v>
      </c>
      <c r="IL25">
        <v>0</v>
      </c>
      <c r="IM25">
        <v>0</v>
      </c>
      <c r="IN25" t="s">
        <v>442</v>
      </c>
      <c r="IO25" t="s">
        <v>443</v>
      </c>
      <c r="IP25" t="s">
        <v>444</v>
      </c>
      <c r="IQ25" t="s">
        <v>444</v>
      </c>
      <c r="IR25" t="s">
        <v>444</v>
      </c>
      <c r="IS25" t="s">
        <v>444</v>
      </c>
      <c r="IT25">
        <v>0</v>
      </c>
      <c r="IU25">
        <v>100</v>
      </c>
      <c r="IV25">
        <v>100</v>
      </c>
      <c r="IW25">
        <v>1.263</v>
      </c>
      <c r="IX25">
        <v>0.1897</v>
      </c>
      <c r="IY25">
        <v>0.3971615310492796</v>
      </c>
      <c r="IZ25">
        <v>0.002194383670526158</v>
      </c>
      <c r="JA25">
        <v>-2.614430836048478E-07</v>
      </c>
      <c r="JB25">
        <v>2.831566818974657E-11</v>
      </c>
      <c r="JC25">
        <v>-0.02387284111826243</v>
      </c>
      <c r="JD25">
        <v>-0.004919592197158782</v>
      </c>
      <c r="JE25">
        <v>0.0008186423644796414</v>
      </c>
      <c r="JF25">
        <v>-8.268116151049551E-06</v>
      </c>
      <c r="JG25">
        <v>6</v>
      </c>
      <c r="JH25">
        <v>2002</v>
      </c>
      <c r="JI25">
        <v>0</v>
      </c>
      <c r="JJ25">
        <v>28</v>
      </c>
      <c r="JK25">
        <v>28376379.7</v>
      </c>
      <c r="JL25">
        <v>28376379.7</v>
      </c>
      <c r="JM25">
        <v>1.12671</v>
      </c>
      <c r="JN25">
        <v>2.61841</v>
      </c>
      <c r="JO25">
        <v>1.49658</v>
      </c>
      <c r="JP25">
        <v>2.34863</v>
      </c>
      <c r="JQ25">
        <v>1.54907</v>
      </c>
      <c r="JR25">
        <v>2.40601</v>
      </c>
      <c r="JS25">
        <v>32.6648</v>
      </c>
      <c r="JT25">
        <v>24.0963</v>
      </c>
      <c r="JU25">
        <v>18</v>
      </c>
      <c r="JV25">
        <v>487.152</v>
      </c>
      <c r="JW25">
        <v>527.768</v>
      </c>
      <c r="JX25">
        <v>29.5681</v>
      </c>
      <c r="JY25">
        <v>26.0744</v>
      </c>
      <c r="JZ25">
        <v>30</v>
      </c>
      <c r="KA25">
        <v>26.2604</v>
      </c>
      <c r="KB25">
        <v>26.2398</v>
      </c>
      <c r="KC25">
        <v>22.6641</v>
      </c>
      <c r="KD25">
        <v>19.698</v>
      </c>
      <c r="KE25">
        <v>83.0778</v>
      </c>
      <c r="KF25">
        <v>29.5723</v>
      </c>
      <c r="KG25">
        <v>420</v>
      </c>
      <c r="KH25">
        <v>22.2249</v>
      </c>
      <c r="KI25">
        <v>102.247</v>
      </c>
      <c r="KJ25">
        <v>93.7508</v>
      </c>
    </row>
    <row r="26" spans="1:296">
      <c r="A26">
        <v>8</v>
      </c>
      <c r="B26">
        <v>1702582849.6</v>
      </c>
      <c r="C26">
        <v>1468.599999904633</v>
      </c>
      <c r="D26" t="s">
        <v>464</v>
      </c>
      <c r="E26" t="s">
        <v>465</v>
      </c>
      <c r="F26">
        <v>5</v>
      </c>
      <c r="G26" t="s">
        <v>436</v>
      </c>
      <c r="H26">
        <v>1702582841.651613</v>
      </c>
      <c r="I26">
        <f>(J26)/1000</f>
        <v>0</v>
      </c>
      <c r="J26">
        <f>IF(DO26, AM26, AG26)</f>
        <v>0</v>
      </c>
      <c r="K26">
        <f>IF(DO26, AH26, AF26)</f>
        <v>0</v>
      </c>
      <c r="L26">
        <f>DQ26 - IF(AT26&gt;1, K26*DK26*100.0/(AV26*EE26), 0)</f>
        <v>0</v>
      </c>
      <c r="M26">
        <f>((S26-I26/2)*L26-K26)/(S26+I26/2)</f>
        <v>0</v>
      </c>
      <c r="N26">
        <f>M26*(DX26+DY26)/1000.0</f>
        <v>0</v>
      </c>
      <c r="O26">
        <f>(DQ26 - IF(AT26&gt;1, K26*DK26*100.0/(AV26*EE26), 0))*(DX26+DY26)/1000.0</f>
        <v>0</v>
      </c>
      <c r="P26">
        <f>2.0/((1/R26-1/Q26)+SIGN(R26)*SQRT((1/R26-1/Q26)*(1/R26-1/Q26) + 4*DL26/((DL26+1)*(DL26+1))*(2*1/R26*1/Q26-1/Q26*1/Q26)))</f>
        <v>0</v>
      </c>
      <c r="Q26">
        <f>IF(LEFT(DM26,1)&lt;&gt;"0",IF(LEFT(DM26,1)="1",3.0,DN26),$D$5+$E$5*(EE26*DX26/($K$5*1000))+$F$5*(EE26*DX26/($K$5*1000))*MAX(MIN(DK26,$J$5),$I$5)*MAX(MIN(DK26,$J$5),$I$5)+$G$5*MAX(MIN(DK26,$J$5),$I$5)*(EE26*DX26/($K$5*1000))+$H$5*(EE26*DX26/($K$5*1000))*(EE26*DX26/($K$5*1000)))</f>
        <v>0</v>
      </c>
      <c r="R26">
        <f>I26*(1000-(1000*0.61365*exp(17.502*V26/(240.97+V26))/(DX26+DY26)+DS26)/2)/(1000*0.61365*exp(17.502*V26/(240.97+V26))/(DX26+DY26)-DS26)</f>
        <v>0</v>
      </c>
      <c r="S26">
        <f>1/((DL26+1)/(P26/1.6)+1/(Q26/1.37)) + DL26/((DL26+1)/(P26/1.6) + DL26/(Q26/1.37))</f>
        <v>0</v>
      </c>
      <c r="T26">
        <f>(DG26*DJ26)</f>
        <v>0</v>
      </c>
      <c r="U26">
        <f>(DZ26+(T26+2*0.95*5.67E-8*(((DZ26+$B$9)+273)^4-(DZ26+273)^4)-44100*I26)/(1.84*29.3*Q26+8*0.95*5.67E-8*(DZ26+273)^3))</f>
        <v>0</v>
      </c>
      <c r="V26">
        <f>($C$9*EA26+$D$9*EB26+$E$9*U26)</f>
        <v>0</v>
      </c>
      <c r="W26">
        <f>0.61365*exp(17.502*V26/(240.97+V26))</f>
        <v>0</v>
      </c>
      <c r="X26">
        <f>(Y26/Z26*100)</f>
        <v>0</v>
      </c>
      <c r="Y26">
        <f>DS26*(DX26+DY26)/1000</f>
        <v>0</v>
      </c>
      <c r="Z26">
        <f>0.61365*exp(17.502*DZ26/(240.97+DZ26))</f>
        <v>0</v>
      </c>
      <c r="AA26">
        <f>(W26-DS26*(DX26+DY26)/1000)</f>
        <v>0</v>
      </c>
      <c r="AB26">
        <f>(-I26*44100)</f>
        <v>0</v>
      </c>
      <c r="AC26">
        <f>2*29.3*Q26*0.92*(DZ26-V26)</f>
        <v>0</v>
      </c>
      <c r="AD26">
        <f>2*0.95*5.67E-8*(((DZ26+$B$9)+273)^4-(V26+273)^4)</f>
        <v>0</v>
      </c>
      <c r="AE26">
        <f>T26+AD26+AB26+AC26</f>
        <v>0</v>
      </c>
      <c r="AF26">
        <f>DW26*AT26*(DR26-DQ26*(1000-AT26*DT26)/(1000-AT26*DS26))/(100*DK26)</f>
        <v>0</v>
      </c>
      <c r="AG26">
        <f>1000*DW26*AT26*(DS26-DT26)/(100*DK26*(1000-AT26*DS26))</f>
        <v>0</v>
      </c>
      <c r="AH26">
        <f>(AI26 - AJ26 - DX26*1E3/(8.314*(DZ26+273.15)) * AL26/DW26 * AK26) * DW26/(100*DK26) * (1000 - DT26)/1000</f>
        <v>0</v>
      </c>
      <c r="AI26">
        <v>429.6428384732972</v>
      </c>
      <c r="AJ26">
        <v>424.9587818181819</v>
      </c>
      <c r="AK26">
        <v>-5.050638780582194E-05</v>
      </c>
      <c r="AL26">
        <v>66.24498581848123</v>
      </c>
      <c r="AM26">
        <f>(AO26 - AN26 + DX26*1E3/(8.314*(DZ26+273.15)) * AQ26/DW26 * AP26) * DW26/(100*DK26) * 1000/(1000 - AO26)</f>
        <v>0</v>
      </c>
      <c r="AN26">
        <v>22.35577312794555</v>
      </c>
      <c r="AO26">
        <v>22.9596612121212</v>
      </c>
      <c r="AP26">
        <v>4.918527579948084E-05</v>
      </c>
      <c r="AQ26">
        <v>108.477579089858</v>
      </c>
      <c r="AR26">
        <v>0</v>
      </c>
      <c r="AS26">
        <v>0</v>
      </c>
      <c r="AT26">
        <f>IF(AR26*$H$15&gt;=AV26,1.0,(AV26/(AV26-AR26*$H$15)))</f>
        <v>0</v>
      </c>
      <c r="AU26">
        <f>(AT26-1)*100</f>
        <v>0</v>
      </c>
      <c r="AV26">
        <f>MAX(0,($B$15+$C$15*EE26)/(1+$D$15*EE26)*DX26/(DZ26+273)*$E$15)</f>
        <v>0</v>
      </c>
      <c r="AW26" t="s">
        <v>437</v>
      </c>
      <c r="AX26">
        <v>0</v>
      </c>
      <c r="AY26">
        <v>0.7</v>
      </c>
      <c r="AZ26">
        <v>0.7</v>
      </c>
      <c r="BA26">
        <f>1-AY26/AZ26</f>
        <v>0</v>
      </c>
      <c r="BB26">
        <v>-1</v>
      </c>
      <c r="BC26" t="s">
        <v>466</v>
      </c>
      <c r="BD26">
        <v>8173.15</v>
      </c>
      <c r="BE26">
        <v>220.34864</v>
      </c>
      <c r="BF26">
        <v>239.69</v>
      </c>
      <c r="BG26">
        <f>1-BE26/BF26</f>
        <v>0</v>
      </c>
      <c r="BH26">
        <v>0.5</v>
      </c>
      <c r="BI26">
        <f>DH26</f>
        <v>0</v>
      </c>
      <c r="BJ26">
        <f>K26</f>
        <v>0</v>
      </c>
      <c r="BK26">
        <f>BG26*BH26*BI26</f>
        <v>0</v>
      </c>
      <c r="BL26">
        <f>(BJ26-BB26)/BI26</f>
        <v>0</v>
      </c>
      <c r="BM26">
        <f>(AZ26-BF26)/BF26</f>
        <v>0</v>
      </c>
      <c r="BN26">
        <f>AY26/(BA26+AY26/BF26)</f>
        <v>0</v>
      </c>
      <c r="BO26" t="s">
        <v>437</v>
      </c>
      <c r="BP26">
        <v>0</v>
      </c>
      <c r="BQ26">
        <f>IF(BP26&lt;&gt;0, BP26, BN26)</f>
        <v>0</v>
      </c>
      <c r="BR26">
        <f>1-BQ26/BF26</f>
        <v>0</v>
      </c>
      <c r="BS26">
        <f>(BF26-BE26)/(BF26-BQ26)</f>
        <v>0</v>
      </c>
      <c r="BT26">
        <f>(AZ26-BF26)/(AZ26-BQ26)</f>
        <v>0</v>
      </c>
      <c r="BU26">
        <f>(BF26-BE26)/(BF26-AY26)</f>
        <v>0</v>
      </c>
      <c r="BV26">
        <f>(AZ26-BF26)/(AZ26-AY26)</f>
        <v>0</v>
      </c>
      <c r="BW26">
        <f>(BS26*BQ26/BE26)</f>
        <v>0</v>
      </c>
      <c r="BX26">
        <f>(1-BW26)</f>
        <v>0</v>
      </c>
      <c r="DG26">
        <f>$B$13*EF26+$C$13*EG26+$F$13*ER26*(1-EU26)</f>
        <v>0</v>
      </c>
      <c r="DH26">
        <f>DG26*DI26</f>
        <v>0</v>
      </c>
      <c r="DI26">
        <f>($B$13*$D$11+$C$13*$D$11+$F$13*((FE26+EW26)/MAX(FE26+EW26+FF26, 0.1)*$I$11+FF26/MAX(FE26+EW26+FF26, 0.1)*$J$11))/($B$13+$C$13+$F$13)</f>
        <v>0</v>
      </c>
      <c r="DJ26">
        <f>($B$13*$K$11+$C$13*$K$11+$F$13*((FE26+EW26)/MAX(FE26+EW26+FF26, 0.1)*$P$11+FF26/MAX(FE26+EW26+FF26, 0.1)*$Q$11))/($B$13+$C$13+$F$13)</f>
        <v>0</v>
      </c>
      <c r="DK26">
        <v>2</v>
      </c>
      <c r="DL26">
        <v>0.5</v>
      </c>
      <c r="DM26" t="s">
        <v>439</v>
      </c>
      <c r="DN26">
        <v>2</v>
      </c>
      <c r="DO26" t="b">
        <v>1</v>
      </c>
      <c r="DP26">
        <v>1702582841.651613</v>
      </c>
      <c r="DQ26">
        <v>415.1974838709678</v>
      </c>
      <c r="DR26">
        <v>420.0060645161291</v>
      </c>
      <c r="DS26">
        <v>22.94987741935484</v>
      </c>
      <c r="DT26">
        <v>22.34282580645161</v>
      </c>
      <c r="DU26">
        <v>413.9348387096774</v>
      </c>
      <c r="DV26">
        <v>22.75914516129032</v>
      </c>
      <c r="DW26">
        <v>500.0113225806451</v>
      </c>
      <c r="DX26">
        <v>90.89172903225804</v>
      </c>
      <c r="DY26">
        <v>0.09997834516129035</v>
      </c>
      <c r="DZ26">
        <v>29.56884516129032</v>
      </c>
      <c r="EA26">
        <v>30.03812258064517</v>
      </c>
      <c r="EB26">
        <v>999.9000000000003</v>
      </c>
      <c r="EC26">
        <v>0</v>
      </c>
      <c r="ED26">
        <v>0</v>
      </c>
      <c r="EE26">
        <v>10006.13064516129</v>
      </c>
      <c r="EF26">
        <v>0</v>
      </c>
      <c r="EG26">
        <v>20.89661935483871</v>
      </c>
      <c r="EH26">
        <v>-4.808615483870969</v>
      </c>
      <c r="EI26">
        <v>424.9499677419355</v>
      </c>
      <c r="EJ26">
        <v>429.6046129032258</v>
      </c>
      <c r="EK26">
        <v>0.6070522258064516</v>
      </c>
      <c r="EL26">
        <v>420.0060645161291</v>
      </c>
      <c r="EM26">
        <v>22.34282580645161</v>
      </c>
      <c r="EN26">
        <v>2.085955483870968</v>
      </c>
      <c r="EO26">
        <v>2.030779032258065</v>
      </c>
      <c r="EP26">
        <v>18.11233225806452</v>
      </c>
      <c r="EQ26">
        <v>17.68637741935483</v>
      </c>
      <c r="ER26">
        <v>1499.985806451614</v>
      </c>
      <c r="ES26">
        <v>0.9729954516129034</v>
      </c>
      <c r="ET26">
        <v>0.02700456451612904</v>
      </c>
      <c r="EU26">
        <v>0</v>
      </c>
      <c r="EV26">
        <v>220.3716451612903</v>
      </c>
      <c r="EW26">
        <v>4.999599999999997</v>
      </c>
      <c r="EX26">
        <v>3353.796129032257</v>
      </c>
      <c r="EY26">
        <v>14076.24838709677</v>
      </c>
      <c r="EZ26">
        <v>36.657</v>
      </c>
      <c r="FA26">
        <v>37.80399999999999</v>
      </c>
      <c r="FB26">
        <v>36.90316129032258</v>
      </c>
      <c r="FC26">
        <v>37.52</v>
      </c>
      <c r="FD26">
        <v>38.61461290322579</v>
      </c>
      <c r="FE26">
        <v>1454.615806451613</v>
      </c>
      <c r="FF26">
        <v>40.36999999999998</v>
      </c>
      <c r="FG26">
        <v>0</v>
      </c>
      <c r="FH26">
        <v>65.20000004768372</v>
      </c>
      <c r="FI26">
        <v>0</v>
      </c>
      <c r="FJ26">
        <v>220.34864</v>
      </c>
      <c r="FK26">
        <v>-0.4903846164299803</v>
      </c>
      <c r="FL26">
        <v>4.48692307107643</v>
      </c>
      <c r="FM26">
        <v>3353.846</v>
      </c>
      <c r="FN26">
        <v>15</v>
      </c>
      <c r="FO26">
        <v>0</v>
      </c>
      <c r="FP26" t="s">
        <v>440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-4.802697317073171</v>
      </c>
      <c r="GC26">
        <v>-0.118222751975395</v>
      </c>
      <c r="GD26">
        <v>0.02387439214135046</v>
      </c>
      <c r="GE26">
        <v>1</v>
      </c>
      <c r="GF26">
        <v>220.3461764705882</v>
      </c>
      <c r="GG26">
        <v>-0.2794499629672751</v>
      </c>
      <c r="GH26">
        <v>0.1764845386642804</v>
      </c>
      <c r="GI26">
        <v>1</v>
      </c>
      <c r="GJ26">
        <v>0.6086571951219512</v>
      </c>
      <c r="GK26">
        <v>-0.0386224312602461</v>
      </c>
      <c r="GL26">
        <v>0.004244241345172754</v>
      </c>
      <c r="GM26">
        <v>1</v>
      </c>
      <c r="GN26">
        <v>3</v>
      </c>
      <c r="GO26">
        <v>3</v>
      </c>
      <c r="GP26" t="s">
        <v>454</v>
      </c>
      <c r="GQ26">
        <v>3.10243</v>
      </c>
      <c r="GR26">
        <v>2.75805</v>
      </c>
      <c r="GS26">
        <v>0.08802450000000001</v>
      </c>
      <c r="GT26">
        <v>0.0890312</v>
      </c>
      <c r="GU26">
        <v>0.10601</v>
      </c>
      <c r="GV26">
        <v>0.105117</v>
      </c>
      <c r="GW26">
        <v>23895.9</v>
      </c>
      <c r="GX26">
        <v>22178.6</v>
      </c>
      <c r="GY26">
        <v>26758</v>
      </c>
      <c r="GZ26">
        <v>24562.5</v>
      </c>
      <c r="HA26">
        <v>38319.6</v>
      </c>
      <c r="HB26">
        <v>32506.3</v>
      </c>
      <c r="HC26">
        <v>46791.1</v>
      </c>
      <c r="HD26">
        <v>38882.3</v>
      </c>
      <c r="HE26">
        <v>1.91532</v>
      </c>
      <c r="HF26">
        <v>1.9523</v>
      </c>
      <c r="HG26">
        <v>0.23393</v>
      </c>
      <c r="HH26">
        <v>0</v>
      </c>
      <c r="HI26">
        <v>26.1947</v>
      </c>
      <c r="HJ26">
        <v>999.9</v>
      </c>
      <c r="HK26">
        <v>62.9</v>
      </c>
      <c r="HL26">
        <v>27.6</v>
      </c>
      <c r="HM26">
        <v>25.6565</v>
      </c>
      <c r="HN26">
        <v>61.1632</v>
      </c>
      <c r="HO26">
        <v>22.9928</v>
      </c>
      <c r="HP26">
        <v>1</v>
      </c>
      <c r="HQ26">
        <v>-0.09755079999999999</v>
      </c>
      <c r="HR26">
        <v>-1.30921</v>
      </c>
      <c r="HS26">
        <v>20.2764</v>
      </c>
      <c r="HT26">
        <v>5.22178</v>
      </c>
      <c r="HU26">
        <v>11.9793</v>
      </c>
      <c r="HV26">
        <v>4.96575</v>
      </c>
      <c r="HW26">
        <v>3.27545</v>
      </c>
      <c r="HX26">
        <v>9999</v>
      </c>
      <c r="HY26">
        <v>9999</v>
      </c>
      <c r="HZ26">
        <v>9999</v>
      </c>
      <c r="IA26">
        <v>543.3</v>
      </c>
      <c r="IB26">
        <v>1.86388</v>
      </c>
      <c r="IC26">
        <v>1.86</v>
      </c>
      <c r="ID26">
        <v>1.85822</v>
      </c>
      <c r="IE26">
        <v>1.85964</v>
      </c>
      <c r="IF26">
        <v>1.85974</v>
      </c>
      <c r="IG26">
        <v>1.85822</v>
      </c>
      <c r="IH26">
        <v>1.85729</v>
      </c>
      <c r="II26">
        <v>1.85226</v>
      </c>
      <c r="IJ26">
        <v>0</v>
      </c>
      <c r="IK26">
        <v>0</v>
      </c>
      <c r="IL26">
        <v>0</v>
      </c>
      <c r="IM26">
        <v>0</v>
      </c>
      <c r="IN26" t="s">
        <v>442</v>
      </c>
      <c r="IO26" t="s">
        <v>443</v>
      </c>
      <c r="IP26" t="s">
        <v>444</v>
      </c>
      <c r="IQ26" t="s">
        <v>444</v>
      </c>
      <c r="IR26" t="s">
        <v>444</v>
      </c>
      <c r="IS26" t="s">
        <v>444</v>
      </c>
      <c r="IT26">
        <v>0</v>
      </c>
      <c r="IU26">
        <v>100</v>
      </c>
      <c r="IV26">
        <v>100</v>
      </c>
      <c r="IW26">
        <v>1.262</v>
      </c>
      <c r="IX26">
        <v>0.1909</v>
      </c>
      <c r="IY26">
        <v>0.3971615310492796</v>
      </c>
      <c r="IZ26">
        <v>0.002194383670526158</v>
      </c>
      <c r="JA26">
        <v>-2.614430836048478E-07</v>
      </c>
      <c r="JB26">
        <v>2.831566818974657E-11</v>
      </c>
      <c r="JC26">
        <v>-0.02387284111826243</v>
      </c>
      <c r="JD26">
        <v>-0.004919592197158782</v>
      </c>
      <c r="JE26">
        <v>0.0008186423644796414</v>
      </c>
      <c r="JF26">
        <v>-8.268116151049551E-06</v>
      </c>
      <c r="JG26">
        <v>6</v>
      </c>
      <c r="JH26">
        <v>2002</v>
      </c>
      <c r="JI26">
        <v>0</v>
      </c>
      <c r="JJ26">
        <v>28</v>
      </c>
      <c r="JK26">
        <v>28376380.8</v>
      </c>
      <c r="JL26">
        <v>28376380.8</v>
      </c>
      <c r="JM26">
        <v>1.12793</v>
      </c>
      <c r="JN26">
        <v>2.61719</v>
      </c>
      <c r="JO26">
        <v>1.49658</v>
      </c>
      <c r="JP26">
        <v>2.34619</v>
      </c>
      <c r="JQ26">
        <v>1.54907</v>
      </c>
      <c r="JR26">
        <v>2.3291</v>
      </c>
      <c r="JS26">
        <v>32.6869</v>
      </c>
      <c r="JT26">
        <v>24.105</v>
      </c>
      <c r="JU26">
        <v>18</v>
      </c>
      <c r="JV26">
        <v>486.843</v>
      </c>
      <c r="JW26">
        <v>527.558</v>
      </c>
      <c r="JX26">
        <v>28.9321</v>
      </c>
      <c r="JY26">
        <v>26.0545</v>
      </c>
      <c r="JZ26">
        <v>29.9999</v>
      </c>
      <c r="KA26">
        <v>26.247</v>
      </c>
      <c r="KB26">
        <v>26.2286</v>
      </c>
      <c r="KC26">
        <v>22.6743</v>
      </c>
      <c r="KD26">
        <v>19.698</v>
      </c>
      <c r="KE26">
        <v>85.7739</v>
      </c>
      <c r="KF26">
        <v>28.9249</v>
      </c>
      <c r="KG26">
        <v>420</v>
      </c>
      <c r="KH26">
        <v>22.2821</v>
      </c>
      <c r="KI26">
        <v>102.253</v>
      </c>
      <c r="KJ26">
        <v>93.7492</v>
      </c>
    </row>
    <row r="27" spans="1:296">
      <c r="A27">
        <v>9</v>
      </c>
      <c r="B27">
        <v>1702582971.6</v>
      </c>
      <c r="C27">
        <v>1590.599999904633</v>
      </c>
      <c r="D27" t="s">
        <v>467</v>
      </c>
      <c r="E27" t="s">
        <v>468</v>
      </c>
      <c r="F27">
        <v>5</v>
      </c>
      <c r="G27" t="s">
        <v>436</v>
      </c>
      <c r="H27">
        <v>1702582963.599999</v>
      </c>
      <c r="I27">
        <f>(J27)/1000</f>
        <v>0</v>
      </c>
      <c r="J27">
        <f>IF(DO27, AM27, AG27)</f>
        <v>0</v>
      </c>
      <c r="K27">
        <f>IF(DO27, AH27, AF27)</f>
        <v>0</v>
      </c>
      <c r="L27">
        <f>DQ27 - IF(AT27&gt;1, K27*DK27*100.0/(AV27*EE27), 0)</f>
        <v>0</v>
      </c>
      <c r="M27">
        <f>((S27-I27/2)*L27-K27)/(S27+I27/2)</f>
        <v>0</v>
      </c>
      <c r="N27">
        <f>M27*(DX27+DY27)/1000.0</f>
        <v>0</v>
      </c>
      <c r="O27">
        <f>(DQ27 - IF(AT27&gt;1, K27*DK27*100.0/(AV27*EE27), 0))*(DX27+DY27)/1000.0</f>
        <v>0</v>
      </c>
      <c r="P27">
        <f>2.0/((1/R27-1/Q27)+SIGN(R27)*SQRT((1/R27-1/Q27)*(1/R27-1/Q27) + 4*DL27/((DL27+1)*(DL27+1))*(2*1/R27*1/Q27-1/Q27*1/Q27)))</f>
        <v>0</v>
      </c>
      <c r="Q27">
        <f>IF(LEFT(DM27,1)&lt;&gt;"0",IF(LEFT(DM27,1)="1",3.0,DN27),$D$5+$E$5*(EE27*DX27/($K$5*1000))+$F$5*(EE27*DX27/($K$5*1000))*MAX(MIN(DK27,$J$5),$I$5)*MAX(MIN(DK27,$J$5),$I$5)+$G$5*MAX(MIN(DK27,$J$5),$I$5)*(EE27*DX27/($K$5*1000))+$H$5*(EE27*DX27/($K$5*1000))*(EE27*DX27/($K$5*1000)))</f>
        <v>0</v>
      </c>
      <c r="R27">
        <f>I27*(1000-(1000*0.61365*exp(17.502*V27/(240.97+V27))/(DX27+DY27)+DS27)/2)/(1000*0.61365*exp(17.502*V27/(240.97+V27))/(DX27+DY27)-DS27)</f>
        <v>0</v>
      </c>
      <c r="S27">
        <f>1/((DL27+1)/(P27/1.6)+1/(Q27/1.37)) + DL27/((DL27+1)/(P27/1.6) + DL27/(Q27/1.37))</f>
        <v>0</v>
      </c>
      <c r="T27">
        <f>(DG27*DJ27)</f>
        <v>0</v>
      </c>
      <c r="U27">
        <f>(DZ27+(T27+2*0.95*5.67E-8*(((DZ27+$B$9)+273)^4-(DZ27+273)^4)-44100*I27)/(1.84*29.3*Q27+8*0.95*5.67E-8*(DZ27+273)^3))</f>
        <v>0</v>
      </c>
      <c r="V27">
        <f>($C$9*EA27+$D$9*EB27+$E$9*U27)</f>
        <v>0</v>
      </c>
      <c r="W27">
        <f>0.61365*exp(17.502*V27/(240.97+V27))</f>
        <v>0</v>
      </c>
      <c r="X27">
        <f>(Y27/Z27*100)</f>
        <v>0</v>
      </c>
      <c r="Y27">
        <f>DS27*(DX27+DY27)/1000</f>
        <v>0</v>
      </c>
      <c r="Z27">
        <f>0.61365*exp(17.502*DZ27/(240.97+DZ27))</f>
        <v>0</v>
      </c>
      <c r="AA27">
        <f>(W27-DS27*(DX27+DY27)/1000)</f>
        <v>0</v>
      </c>
      <c r="AB27">
        <f>(-I27*44100)</f>
        <v>0</v>
      </c>
      <c r="AC27">
        <f>2*29.3*Q27*0.92*(DZ27-V27)</f>
        <v>0</v>
      </c>
      <c r="AD27">
        <f>2*0.95*5.67E-8*(((DZ27+$B$9)+273)^4-(V27+273)^4)</f>
        <v>0</v>
      </c>
      <c r="AE27">
        <f>T27+AD27+AB27+AC27</f>
        <v>0</v>
      </c>
      <c r="AF27">
        <f>DW27*AT27*(DR27-DQ27*(1000-AT27*DT27)/(1000-AT27*DS27))/(100*DK27)</f>
        <v>0</v>
      </c>
      <c r="AG27">
        <f>1000*DW27*AT27*(DS27-DT27)/(100*DK27*(1000-AT27*DS27))</f>
        <v>0</v>
      </c>
      <c r="AH27">
        <f>(AI27 - AJ27 - DX27*1E3/(8.314*(DZ27+273.15)) * AL27/DW27 * AK27) * DW27/(100*DK27) * (1000 - DT27)/1000</f>
        <v>0</v>
      </c>
      <c r="AI27">
        <v>429.4850588527217</v>
      </c>
      <c r="AJ27">
        <v>424.763503030303</v>
      </c>
      <c r="AK27">
        <v>0.0007406453140447812</v>
      </c>
      <c r="AL27">
        <v>66.24498581848123</v>
      </c>
      <c r="AM27">
        <f>(AO27 - AN27 + DX27*1E3/(8.314*(DZ27+273.15)) * AQ27/DW27 * AP27) * DW27/(100*DK27) * 1000/(1000 - AO27)</f>
        <v>0</v>
      </c>
      <c r="AN27">
        <v>22.11046567313337</v>
      </c>
      <c r="AO27">
        <v>22.77575636363636</v>
      </c>
      <c r="AP27">
        <v>4.947642180337692E-06</v>
      </c>
      <c r="AQ27">
        <v>108.477579089858</v>
      </c>
      <c r="AR27">
        <v>0</v>
      </c>
      <c r="AS27">
        <v>0</v>
      </c>
      <c r="AT27">
        <f>IF(AR27*$H$15&gt;=AV27,1.0,(AV27/(AV27-AR27*$H$15)))</f>
        <v>0</v>
      </c>
      <c r="AU27">
        <f>(AT27-1)*100</f>
        <v>0</v>
      </c>
      <c r="AV27">
        <f>MAX(0,($B$15+$C$15*EE27)/(1+$D$15*EE27)*DX27/(DZ27+273)*$E$15)</f>
        <v>0</v>
      </c>
      <c r="AW27" t="s">
        <v>437</v>
      </c>
      <c r="AX27">
        <v>0</v>
      </c>
      <c r="AY27">
        <v>0.7</v>
      </c>
      <c r="AZ27">
        <v>0.7</v>
      </c>
      <c r="BA27">
        <f>1-AY27/AZ27</f>
        <v>0</v>
      </c>
      <c r="BB27">
        <v>-1</v>
      </c>
      <c r="BC27" t="s">
        <v>469</v>
      </c>
      <c r="BD27">
        <v>8176.73</v>
      </c>
      <c r="BE27">
        <v>221.2539230769231</v>
      </c>
      <c r="BF27">
        <v>240.64</v>
      </c>
      <c r="BG27">
        <f>1-BE27/BF27</f>
        <v>0</v>
      </c>
      <c r="BH27">
        <v>0.5</v>
      </c>
      <c r="BI27">
        <f>DH27</f>
        <v>0</v>
      </c>
      <c r="BJ27">
        <f>K27</f>
        <v>0</v>
      </c>
      <c r="BK27">
        <f>BG27*BH27*BI27</f>
        <v>0</v>
      </c>
      <c r="BL27">
        <f>(BJ27-BB27)/BI27</f>
        <v>0</v>
      </c>
      <c r="BM27">
        <f>(AZ27-BF27)/BF27</f>
        <v>0</v>
      </c>
      <c r="BN27">
        <f>AY27/(BA27+AY27/BF27)</f>
        <v>0</v>
      </c>
      <c r="BO27" t="s">
        <v>437</v>
      </c>
      <c r="BP27">
        <v>0</v>
      </c>
      <c r="BQ27">
        <f>IF(BP27&lt;&gt;0, BP27, BN27)</f>
        <v>0</v>
      </c>
      <c r="BR27">
        <f>1-BQ27/BF27</f>
        <v>0</v>
      </c>
      <c r="BS27">
        <f>(BF27-BE27)/(BF27-BQ27)</f>
        <v>0</v>
      </c>
      <c r="BT27">
        <f>(AZ27-BF27)/(AZ27-BQ27)</f>
        <v>0</v>
      </c>
      <c r="BU27">
        <f>(BF27-BE27)/(BF27-AY27)</f>
        <v>0</v>
      </c>
      <c r="BV27">
        <f>(AZ27-BF27)/(AZ27-AY27)</f>
        <v>0</v>
      </c>
      <c r="BW27">
        <f>(BS27*BQ27/BE27)</f>
        <v>0</v>
      </c>
      <c r="BX27">
        <f>(1-BW27)</f>
        <v>0</v>
      </c>
      <c r="DG27">
        <f>$B$13*EF27+$C$13*EG27+$F$13*ER27*(1-EU27)</f>
        <v>0</v>
      </c>
      <c r="DH27">
        <f>DG27*DI27</f>
        <v>0</v>
      </c>
      <c r="DI27">
        <f>($B$13*$D$11+$C$13*$D$11+$F$13*((FE27+EW27)/MAX(FE27+EW27+FF27, 0.1)*$I$11+FF27/MAX(FE27+EW27+FF27, 0.1)*$J$11))/($B$13+$C$13+$F$13)</f>
        <v>0</v>
      </c>
      <c r="DJ27">
        <f>($B$13*$K$11+$C$13*$K$11+$F$13*((FE27+EW27)/MAX(FE27+EW27+FF27, 0.1)*$P$11+FF27/MAX(FE27+EW27+FF27, 0.1)*$Q$11))/($B$13+$C$13+$F$13)</f>
        <v>0</v>
      </c>
      <c r="DK27">
        <v>2</v>
      </c>
      <c r="DL27">
        <v>0.5</v>
      </c>
      <c r="DM27" t="s">
        <v>439</v>
      </c>
      <c r="DN27">
        <v>2</v>
      </c>
      <c r="DO27" t="b">
        <v>1</v>
      </c>
      <c r="DP27">
        <v>1702582963.599999</v>
      </c>
      <c r="DQ27">
        <v>415.0849677419355</v>
      </c>
      <c r="DR27">
        <v>419.9886129032258</v>
      </c>
      <c r="DS27">
        <v>22.77849677419355</v>
      </c>
      <c r="DT27">
        <v>22.10364838709677</v>
      </c>
      <c r="DU27">
        <v>413.8226129032257</v>
      </c>
      <c r="DV27">
        <v>22.59103870967742</v>
      </c>
      <c r="DW27">
        <v>499.9916774193549</v>
      </c>
      <c r="DX27">
        <v>90.89670322580645</v>
      </c>
      <c r="DY27">
        <v>0.09995586774193552</v>
      </c>
      <c r="DZ27">
        <v>29.49019999999999</v>
      </c>
      <c r="EA27">
        <v>30.01116774193548</v>
      </c>
      <c r="EB27">
        <v>999.9000000000003</v>
      </c>
      <c r="EC27">
        <v>0</v>
      </c>
      <c r="ED27">
        <v>0</v>
      </c>
      <c r="EE27">
        <v>9998.70806451613</v>
      </c>
      <c r="EF27">
        <v>0</v>
      </c>
      <c r="EG27">
        <v>21.99681290322581</v>
      </c>
      <c r="EH27">
        <v>-4.903639677419354</v>
      </c>
      <c r="EI27">
        <v>424.7604516129032</v>
      </c>
      <c r="EJ27">
        <v>429.4817741935483</v>
      </c>
      <c r="EK27">
        <v>0.6748360645161291</v>
      </c>
      <c r="EL27">
        <v>419.9886129032258</v>
      </c>
      <c r="EM27">
        <v>22.10364838709677</v>
      </c>
      <c r="EN27">
        <v>2.070489677419355</v>
      </c>
      <c r="EO27">
        <v>2.009148387096774</v>
      </c>
      <c r="EP27">
        <v>17.99395161290322</v>
      </c>
      <c r="EQ27">
        <v>17.51661935483871</v>
      </c>
      <c r="ER27">
        <v>1500.006129032258</v>
      </c>
      <c r="ES27">
        <v>0.9729970322580648</v>
      </c>
      <c r="ET27">
        <v>0.02700308387096774</v>
      </c>
      <c r="EU27">
        <v>0</v>
      </c>
      <c r="EV27">
        <v>221.2323870967742</v>
      </c>
      <c r="EW27">
        <v>4.999599999999997</v>
      </c>
      <c r="EX27">
        <v>3366.977741935484</v>
      </c>
      <c r="EY27">
        <v>14076.44193548388</v>
      </c>
      <c r="EZ27">
        <v>36.6772258064516</v>
      </c>
      <c r="FA27">
        <v>37.80799999999999</v>
      </c>
      <c r="FB27">
        <v>37.47961290322581</v>
      </c>
      <c r="FC27">
        <v>37.49754838709676</v>
      </c>
      <c r="FD27">
        <v>38.61683870967742</v>
      </c>
      <c r="FE27">
        <v>1454.636129032258</v>
      </c>
      <c r="FF27">
        <v>40.36999999999998</v>
      </c>
      <c r="FG27">
        <v>0</v>
      </c>
      <c r="FH27">
        <v>121.5999999046326</v>
      </c>
      <c r="FI27">
        <v>0</v>
      </c>
      <c r="FJ27">
        <v>221.2539230769231</v>
      </c>
      <c r="FK27">
        <v>0.8808888824924822</v>
      </c>
      <c r="FL27">
        <v>5.764444461900542</v>
      </c>
      <c r="FM27">
        <v>3367.036538461538</v>
      </c>
      <c r="FN27">
        <v>15</v>
      </c>
      <c r="FO27">
        <v>0</v>
      </c>
      <c r="FP27" t="s">
        <v>440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-4.921348</v>
      </c>
      <c r="GC27">
        <v>0.3222191369606078</v>
      </c>
      <c r="GD27">
        <v>0.04842943744253075</v>
      </c>
      <c r="GE27">
        <v>1</v>
      </c>
      <c r="GF27">
        <v>221.2225882352941</v>
      </c>
      <c r="GG27">
        <v>0.7241558398158778</v>
      </c>
      <c r="GH27">
        <v>0.2024982378495669</v>
      </c>
      <c r="GI27">
        <v>1</v>
      </c>
      <c r="GJ27">
        <v>0.679227175</v>
      </c>
      <c r="GK27">
        <v>-0.1172643939962488</v>
      </c>
      <c r="GL27">
        <v>0.01165625901798579</v>
      </c>
      <c r="GM27">
        <v>0</v>
      </c>
      <c r="GN27">
        <v>2</v>
      </c>
      <c r="GO27">
        <v>3</v>
      </c>
      <c r="GP27" t="s">
        <v>441</v>
      </c>
      <c r="GQ27">
        <v>3.10251</v>
      </c>
      <c r="GR27">
        <v>2.75827</v>
      </c>
      <c r="GS27">
        <v>0.0880103</v>
      </c>
      <c r="GT27">
        <v>0.089047</v>
      </c>
      <c r="GU27">
        <v>0.105422</v>
      </c>
      <c r="GV27">
        <v>0.104299</v>
      </c>
      <c r="GW27">
        <v>23894.6</v>
      </c>
      <c r="GX27">
        <v>22175.9</v>
      </c>
      <c r="GY27">
        <v>26756</v>
      </c>
      <c r="GZ27">
        <v>24559.9</v>
      </c>
      <c r="HA27">
        <v>38342.4</v>
      </c>
      <c r="HB27">
        <v>32531.7</v>
      </c>
      <c r="HC27">
        <v>46787.8</v>
      </c>
      <c r="HD27">
        <v>38876.9</v>
      </c>
      <c r="HE27">
        <v>1.9158</v>
      </c>
      <c r="HF27">
        <v>1.9517</v>
      </c>
      <c r="HG27">
        <v>0.215139</v>
      </c>
      <c r="HH27">
        <v>0</v>
      </c>
      <c r="HI27">
        <v>26.5112</v>
      </c>
      <c r="HJ27">
        <v>999.9</v>
      </c>
      <c r="HK27">
        <v>63.6</v>
      </c>
      <c r="HL27">
        <v>27.6</v>
      </c>
      <c r="HM27">
        <v>25.9385</v>
      </c>
      <c r="HN27">
        <v>61.0832</v>
      </c>
      <c r="HO27">
        <v>22.7965</v>
      </c>
      <c r="HP27">
        <v>1</v>
      </c>
      <c r="HQ27">
        <v>-0.0986839</v>
      </c>
      <c r="HR27">
        <v>-1.32453</v>
      </c>
      <c r="HS27">
        <v>20.2762</v>
      </c>
      <c r="HT27">
        <v>5.21729</v>
      </c>
      <c r="HU27">
        <v>11.9797</v>
      </c>
      <c r="HV27">
        <v>4.96535</v>
      </c>
      <c r="HW27">
        <v>3.2751</v>
      </c>
      <c r="HX27">
        <v>9999</v>
      </c>
      <c r="HY27">
        <v>9999</v>
      </c>
      <c r="HZ27">
        <v>9999</v>
      </c>
      <c r="IA27">
        <v>543.3</v>
      </c>
      <c r="IB27">
        <v>1.86387</v>
      </c>
      <c r="IC27">
        <v>1.86002</v>
      </c>
      <c r="ID27">
        <v>1.85822</v>
      </c>
      <c r="IE27">
        <v>1.85961</v>
      </c>
      <c r="IF27">
        <v>1.85974</v>
      </c>
      <c r="IG27">
        <v>1.85822</v>
      </c>
      <c r="IH27">
        <v>1.85729</v>
      </c>
      <c r="II27">
        <v>1.85226</v>
      </c>
      <c r="IJ27">
        <v>0</v>
      </c>
      <c r="IK27">
        <v>0</v>
      </c>
      <c r="IL27">
        <v>0</v>
      </c>
      <c r="IM27">
        <v>0</v>
      </c>
      <c r="IN27" t="s">
        <v>442</v>
      </c>
      <c r="IO27" t="s">
        <v>443</v>
      </c>
      <c r="IP27" t="s">
        <v>444</v>
      </c>
      <c r="IQ27" t="s">
        <v>444</v>
      </c>
      <c r="IR27" t="s">
        <v>444</v>
      </c>
      <c r="IS27" t="s">
        <v>444</v>
      </c>
      <c r="IT27">
        <v>0</v>
      </c>
      <c r="IU27">
        <v>100</v>
      </c>
      <c r="IV27">
        <v>100</v>
      </c>
      <c r="IW27">
        <v>1.263</v>
      </c>
      <c r="IX27">
        <v>0.1874</v>
      </c>
      <c r="IY27">
        <v>0.3971615310492796</v>
      </c>
      <c r="IZ27">
        <v>0.002194383670526158</v>
      </c>
      <c r="JA27">
        <v>-2.614430836048478E-07</v>
      </c>
      <c r="JB27">
        <v>2.831566818974657E-11</v>
      </c>
      <c r="JC27">
        <v>-0.02387284111826243</v>
      </c>
      <c r="JD27">
        <v>-0.004919592197158782</v>
      </c>
      <c r="JE27">
        <v>0.0008186423644796414</v>
      </c>
      <c r="JF27">
        <v>-8.268116151049551E-06</v>
      </c>
      <c r="JG27">
        <v>6</v>
      </c>
      <c r="JH27">
        <v>2002</v>
      </c>
      <c r="JI27">
        <v>0</v>
      </c>
      <c r="JJ27">
        <v>28</v>
      </c>
      <c r="JK27">
        <v>28376382.9</v>
      </c>
      <c r="JL27">
        <v>28376382.9</v>
      </c>
      <c r="JM27">
        <v>1.12793</v>
      </c>
      <c r="JN27">
        <v>2.61475</v>
      </c>
      <c r="JO27">
        <v>1.49658</v>
      </c>
      <c r="JP27">
        <v>2.34741</v>
      </c>
      <c r="JQ27">
        <v>1.54907</v>
      </c>
      <c r="JR27">
        <v>2.44141</v>
      </c>
      <c r="JS27">
        <v>32.7535</v>
      </c>
      <c r="JT27">
        <v>24.1138</v>
      </c>
      <c r="JU27">
        <v>18</v>
      </c>
      <c r="JV27">
        <v>486.994</v>
      </c>
      <c r="JW27">
        <v>527.043</v>
      </c>
      <c r="JX27">
        <v>28.9658</v>
      </c>
      <c r="JY27">
        <v>26.0327</v>
      </c>
      <c r="JZ27">
        <v>30</v>
      </c>
      <c r="KA27">
        <v>26.2317</v>
      </c>
      <c r="KB27">
        <v>26.2176</v>
      </c>
      <c r="KC27">
        <v>22.6769</v>
      </c>
      <c r="KD27">
        <v>20.8929</v>
      </c>
      <c r="KE27">
        <v>88.0127</v>
      </c>
      <c r="KF27">
        <v>28.9659</v>
      </c>
      <c r="KG27">
        <v>420</v>
      </c>
      <c r="KH27">
        <v>22.0854</v>
      </c>
      <c r="KI27">
        <v>102.245</v>
      </c>
      <c r="KJ27">
        <v>93.73739999999999</v>
      </c>
    </row>
    <row r="28" spans="1:296">
      <c r="A28">
        <v>10</v>
      </c>
      <c r="B28">
        <v>1702583676.1</v>
      </c>
      <c r="C28">
        <v>2295.099999904633</v>
      </c>
      <c r="D28" t="s">
        <v>470</v>
      </c>
      <c r="E28" t="s">
        <v>471</v>
      </c>
      <c r="F28">
        <v>5</v>
      </c>
      <c r="G28" t="s">
        <v>436</v>
      </c>
      <c r="H28">
        <v>1702583668.349999</v>
      </c>
      <c r="I28">
        <f>(J28)/1000</f>
        <v>0</v>
      </c>
      <c r="J28">
        <f>IF(DO28, AM28, AG28)</f>
        <v>0</v>
      </c>
      <c r="K28">
        <f>IF(DO28, AH28, AF28)</f>
        <v>0</v>
      </c>
      <c r="L28">
        <f>DQ28 - IF(AT28&gt;1, K28*DK28*100.0/(AV28*EE28), 0)</f>
        <v>0</v>
      </c>
      <c r="M28">
        <f>((S28-I28/2)*L28-K28)/(S28+I28/2)</f>
        <v>0</v>
      </c>
      <c r="N28">
        <f>M28*(DX28+DY28)/1000.0</f>
        <v>0</v>
      </c>
      <c r="O28">
        <f>(DQ28 - IF(AT28&gt;1, K28*DK28*100.0/(AV28*EE28), 0))*(DX28+DY28)/1000.0</f>
        <v>0</v>
      </c>
      <c r="P28">
        <f>2.0/((1/R28-1/Q28)+SIGN(R28)*SQRT((1/R28-1/Q28)*(1/R28-1/Q28) + 4*DL28/((DL28+1)*(DL28+1))*(2*1/R28*1/Q28-1/Q28*1/Q28)))</f>
        <v>0</v>
      </c>
      <c r="Q28">
        <f>IF(LEFT(DM28,1)&lt;&gt;"0",IF(LEFT(DM28,1)="1",3.0,DN28),$D$5+$E$5*(EE28*DX28/($K$5*1000))+$F$5*(EE28*DX28/($K$5*1000))*MAX(MIN(DK28,$J$5),$I$5)*MAX(MIN(DK28,$J$5),$I$5)+$G$5*MAX(MIN(DK28,$J$5),$I$5)*(EE28*DX28/($K$5*1000))+$H$5*(EE28*DX28/($K$5*1000))*(EE28*DX28/($K$5*1000)))</f>
        <v>0</v>
      </c>
      <c r="R28">
        <f>I28*(1000-(1000*0.61365*exp(17.502*V28/(240.97+V28))/(DX28+DY28)+DS28)/2)/(1000*0.61365*exp(17.502*V28/(240.97+V28))/(DX28+DY28)-DS28)</f>
        <v>0</v>
      </c>
      <c r="S28">
        <f>1/((DL28+1)/(P28/1.6)+1/(Q28/1.37)) + DL28/((DL28+1)/(P28/1.6) + DL28/(Q28/1.37))</f>
        <v>0</v>
      </c>
      <c r="T28">
        <f>(DG28*DJ28)</f>
        <v>0</v>
      </c>
      <c r="U28">
        <f>(DZ28+(T28+2*0.95*5.67E-8*(((DZ28+$B$9)+273)^4-(DZ28+273)^4)-44100*I28)/(1.84*29.3*Q28+8*0.95*5.67E-8*(DZ28+273)^3))</f>
        <v>0</v>
      </c>
      <c r="V28">
        <f>($C$9*EA28+$D$9*EB28+$E$9*U28)</f>
        <v>0</v>
      </c>
      <c r="W28">
        <f>0.61365*exp(17.502*V28/(240.97+V28))</f>
        <v>0</v>
      </c>
      <c r="X28">
        <f>(Y28/Z28*100)</f>
        <v>0</v>
      </c>
      <c r="Y28">
        <f>DS28*(DX28+DY28)/1000</f>
        <v>0</v>
      </c>
      <c r="Z28">
        <f>0.61365*exp(17.502*DZ28/(240.97+DZ28))</f>
        <v>0</v>
      </c>
      <c r="AA28">
        <f>(W28-DS28*(DX28+DY28)/1000)</f>
        <v>0</v>
      </c>
      <c r="AB28">
        <f>(-I28*44100)</f>
        <v>0</v>
      </c>
      <c r="AC28">
        <f>2*29.3*Q28*0.92*(DZ28-V28)</f>
        <v>0</v>
      </c>
      <c r="AD28">
        <f>2*0.95*5.67E-8*(((DZ28+$B$9)+273)^4-(V28+273)^4)</f>
        <v>0</v>
      </c>
      <c r="AE28">
        <f>T28+AD28+AB28+AC28</f>
        <v>0</v>
      </c>
      <c r="AF28">
        <f>DW28*AT28*(DR28-DQ28*(1000-AT28*DT28)/(1000-AT28*DS28))/(100*DK28)</f>
        <v>0</v>
      </c>
      <c r="AG28">
        <f>1000*DW28*AT28*(DS28-DT28)/(100*DK28*(1000-AT28*DS28))</f>
        <v>0</v>
      </c>
      <c r="AH28">
        <f>(AI28 - AJ28 - DX28*1E3/(8.314*(DZ28+273.15)) * AL28/DW28 * AK28) * DW28/(100*DK28) * (1000 - DT28)/1000</f>
        <v>0</v>
      </c>
      <c r="AI28">
        <v>431.4089381043731</v>
      </c>
      <c r="AJ28">
        <v>426.7765333333334</v>
      </c>
      <c r="AK28">
        <v>-0.005652370557003011</v>
      </c>
      <c r="AL28">
        <v>66.24498581848123</v>
      </c>
      <c r="AM28">
        <f>(AO28 - AN28 + DX28*1E3/(8.314*(DZ28+273.15)) * AQ28/DW28 * AP28) * DW28/(100*DK28) * 1000/(1000 - AO28)</f>
        <v>0</v>
      </c>
      <c r="AN28">
        <v>26.44891190231964</v>
      </c>
      <c r="AO28">
        <v>27.59516545454544</v>
      </c>
      <c r="AP28">
        <v>8.6853861661489E-07</v>
      </c>
      <c r="AQ28">
        <v>108.477579089858</v>
      </c>
      <c r="AR28">
        <v>0</v>
      </c>
      <c r="AS28">
        <v>0</v>
      </c>
      <c r="AT28">
        <f>IF(AR28*$H$15&gt;=AV28,1.0,(AV28/(AV28-AR28*$H$15)))</f>
        <v>0</v>
      </c>
      <c r="AU28">
        <f>(AT28-1)*100</f>
        <v>0</v>
      </c>
      <c r="AV28">
        <f>MAX(0,($B$15+$C$15*EE28)/(1+$D$15*EE28)*DX28/(DZ28+273)*$E$15)</f>
        <v>0</v>
      </c>
      <c r="AW28" t="s">
        <v>437</v>
      </c>
      <c r="AX28">
        <v>0</v>
      </c>
      <c r="AY28">
        <v>0.7</v>
      </c>
      <c r="AZ28">
        <v>0.7</v>
      </c>
      <c r="BA28">
        <f>1-AY28/AZ28</f>
        <v>0</v>
      </c>
      <c r="BB28">
        <v>-1</v>
      </c>
      <c r="BC28" t="s">
        <v>472</v>
      </c>
      <c r="BD28">
        <v>8166.19</v>
      </c>
      <c r="BE28">
        <v>215.39756</v>
      </c>
      <c r="BF28">
        <v>237.33</v>
      </c>
      <c r="BG28">
        <f>1-BE28/BF28</f>
        <v>0</v>
      </c>
      <c r="BH28">
        <v>0.5</v>
      </c>
      <c r="BI28">
        <f>DH28</f>
        <v>0</v>
      </c>
      <c r="BJ28">
        <f>K28</f>
        <v>0</v>
      </c>
      <c r="BK28">
        <f>BG28*BH28*BI28</f>
        <v>0</v>
      </c>
      <c r="BL28">
        <f>(BJ28-BB28)/BI28</f>
        <v>0</v>
      </c>
      <c r="BM28">
        <f>(AZ28-BF28)/BF28</f>
        <v>0</v>
      </c>
      <c r="BN28">
        <f>AY28/(BA28+AY28/BF28)</f>
        <v>0</v>
      </c>
      <c r="BO28" t="s">
        <v>437</v>
      </c>
      <c r="BP28">
        <v>0</v>
      </c>
      <c r="BQ28">
        <f>IF(BP28&lt;&gt;0, BP28, BN28)</f>
        <v>0</v>
      </c>
      <c r="BR28">
        <f>1-BQ28/BF28</f>
        <v>0</v>
      </c>
      <c r="BS28">
        <f>(BF28-BE28)/(BF28-BQ28)</f>
        <v>0</v>
      </c>
      <c r="BT28">
        <f>(AZ28-BF28)/(AZ28-BQ28)</f>
        <v>0</v>
      </c>
      <c r="BU28">
        <f>(BF28-BE28)/(BF28-AY28)</f>
        <v>0</v>
      </c>
      <c r="BV28">
        <f>(AZ28-BF28)/(AZ28-AY28)</f>
        <v>0</v>
      </c>
      <c r="BW28">
        <f>(BS28*BQ28/BE28)</f>
        <v>0</v>
      </c>
      <c r="BX28">
        <f>(1-BW28)</f>
        <v>0</v>
      </c>
      <c r="DG28">
        <f>$B$13*EF28+$C$13*EG28+$F$13*ER28*(1-EU28)</f>
        <v>0</v>
      </c>
      <c r="DH28">
        <f>DG28*DI28</f>
        <v>0</v>
      </c>
      <c r="DI28">
        <f>($B$13*$D$11+$C$13*$D$11+$F$13*((FE28+EW28)/MAX(FE28+EW28+FF28, 0.1)*$I$11+FF28/MAX(FE28+EW28+FF28, 0.1)*$J$11))/($B$13+$C$13+$F$13)</f>
        <v>0</v>
      </c>
      <c r="DJ28">
        <f>($B$13*$K$11+$C$13*$K$11+$F$13*((FE28+EW28)/MAX(FE28+EW28+FF28, 0.1)*$P$11+FF28/MAX(FE28+EW28+FF28, 0.1)*$Q$11))/($B$13+$C$13+$F$13)</f>
        <v>0</v>
      </c>
      <c r="DK28">
        <v>2</v>
      </c>
      <c r="DL28">
        <v>0.5</v>
      </c>
      <c r="DM28" t="s">
        <v>439</v>
      </c>
      <c r="DN28">
        <v>2</v>
      </c>
      <c r="DO28" t="b">
        <v>1</v>
      </c>
      <c r="DP28">
        <v>1702583668.349999</v>
      </c>
      <c r="DQ28">
        <v>415.0671666666667</v>
      </c>
      <c r="DR28">
        <v>420.0137</v>
      </c>
      <c r="DS28">
        <v>27.59104333333334</v>
      </c>
      <c r="DT28">
        <v>26.44757666666667</v>
      </c>
      <c r="DU28">
        <v>413.8046999999999</v>
      </c>
      <c r="DV28">
        <v>27.30717666666667</v>
      </c>
      <c r="DW28">
        <v>500.0139000000001</v>
      </c>
      <c r="DX28">
        <v>90.90268999999999</v>
      </c>
      <c r="DY28">
        <v>0.1000202066666667</v>
      </c>
      <c r="DZ28">
        <v>35.57855666666667</v>
      </c>
      <c r="EA28">
        <v>36.01267333333333</v>
      </c>
      <c r="EB28">
        <v>999.9000000000002</v>
      </c>
      <c r="EC28">
        <v>0</v>
      </c>
      <c r="ED28">
        <v>0</v>
      </c>
      <c r="EE28">
        <v>9998.372000000001</v>
      </c>
      <c r="EF28">
        <v>0</v>
      </c>
      <c r="EG28">
        <v>22.23072666666667</v>
      </c>
      <c r="EH28">
        <v>-4.946646666666666</v>
      </c>
      <c r="EI28">
        <v>426.8442000000001</v>
      </c>
      <c r="EJ28">
        <v>431.4238333333333</v>
      </c>
      <c r="EK28">
        <v>1.143470666666667</v>
      </c>
      <c r="EL28">
        <v>420.0137</v>
      </c>
      <c r="EM28">
        <v>26.44757666666667</v>
      </c>
      <c r="EN28">
        <v>2.508100333333333</v>
      </c>
      <c r="EO28">
        <v>2.404156</v>
      </c>
      <c r="EP28">
        <v>21.07916</v>
      </c>
      <c r="EQ28">
        <v>20.39179666666667</v>
      </c>
      <c r="ER28">
        <v>1499.993333333333</v>
      </c>
      <c r="ES28">
        <v>0.9729975000000003</v>
      </c>
      <c r="ET28">
        <v>0.02700277999999999</v>
      </c>
      <c r="EU28">
        <v>0</v>
      </c>
      <c r="EV28">
        <v>215.4353333333333</v>
      </c>
      <c r="EW28">
        <v>4.999599999999998</v>
      </c>
      <c r="EX28">
        <v>3321.394666666667</v>
      </c>
      <c r="EY28">
        <v>14076.33</v>
      </c>
      <c r="EZ28">
        <v>39.19153333333333</v>
      </c>
      <c r="FA28">
        <v>40.14973333333332</v>
      </c>
      <c r="FB28">
        <v>40.02893333333331</v>
      </c>
      <c r="FC28">
        <v>39.89133333333332</v>
      </c>
      <c r="FD28">
        <v>41.39973333333332</v>
      </c>
      <c r="FE28">
        <v>1454.623333333333</v>
      </c>
      <c r="FF28">
        <v>40.36999999999998</v>
      </c>
      <c r="FG28">
        <v>0</v>
      </c>
      <c r="FH28">
        <v>703.7999999523163</v>
      </c>
      <c r="FI28">
        <v>0</v>
      </c>
      <c r="FJ28">
        <v>215.39756</v>
      </c>
      <c r="FK28">
        <v>0.5933076842930777</v>
      </c>
      <c r="FL28">
        <v>7.21692306506058</v>
      </c>
      <c r="FM28">
        <v>3321.4204</v>
      </c>
      <c r="FN28">
        <v>15</v>
      </c>
      <c r="FO28">
        <v>0</v>
      </c>
      <c r="FP28" t="s">
        <v>440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-4.945756341463414</v>
      </c>
      <c r="GC28">
        <v>-0.1239330313588889</v>
      </c>
      <c r="GD28">
        <v>0.04362314549869688</v>
      </c>
      <c r="GE28">
        <v>1</v>
      </c>
      <c r="GF28">
        <v>215.3707352941176</v>
      </c>
      <c r="GG28">
        <v>0.3605653160640643</v>
      </c>
      <c r="GH28">
        <v>0.1946124820408221</v>
      </c>
      <c r="GI28">
        <v>1</v>
      </c>
      <c r="GJ28">
        <v>1.142197804878049</v>
      </c>
      <c r="GK28">
        <v>0.02437567944251015</v>
      </c>
      <c r="GL28">
        <v>0.002725353870238697</v>
      </c>
      <c r="GM28">
        <v>1</v>
      </c>
      <c r="GN28">
        <v>3</v>
      </c>
      <c r="GO28">
        <v>3</v>
      </c>
      <c r="GP28" t="s">
        <v>454</v>
      </c>
      <c r="GQ28">
        <v>3.10365</v>
      </c>
      <c r="GR28">
        <v>2.75818</v>
      </c>
      <c r="GS28">
        <v>0.0877088</v>
      </c>
      <c r="GT28">
        <v>0.0887722</v>
      </c>
      <c r="GU28">
        <v>0.119924</v>
      </c>
      <c r="GV28">
        <v>0.117713</v>
      </c>
      <c r="GW28">
        <v>23813.9</v>
      </c>
      <c r="GX28">
        <v>22100.9</v>
      </c>
      <c r="GY28">
        <v>26663</v>
      </c>
      <c r="GZ28">
        <v>24476.5</v>
      </c>
      <c r="HA28">
        <v>37588.8</v>
      </c>
      <c r="HB28">
        <v>31932.4</v>
      </c>
      <c r="HC28">
        <v>46627.5</v>
      </c>
      <c r="HD28">
        <v>38742.2</v>
      </c>
      <c r="HE28">
        <v>1.89762</v>
      </c>
      <c r="HF28">
        <v>1.9266</v>
      </c>
      <c r="HG28">
        <v>0.223845</v>
      </c>
      <c r="HH28">
        <v>0</v>
      </c>
      <c r="HI28">
        <v>32.4004</v>
      </c>
      <c r="HJ28">
        <v>999.9</v>
      </c>
      <c r="HK28">
        <v>64.59999999999999</v>
      </c>
      <c r="HL28">
        <v>28.2</v>
      </c>
      <c r="HM28">
        <v>27.2832</v>
      </c>
      <c r="HN28">
        <v>61.0532</v>
      </c>
      <c r="HO28">
        <v>22.1835</v>
      </c>
      <c r="HP28">
        <v>1</v>
      </c>
      <c r="HQ28">
        <v>0.057279</v>
      </c>
      <c r="HR28">
        <v>-2.57391</v>
      </c>
      <c r="HS28">
        <v>20.2626</v>
      </c>
      <c r="HT28">
        <v>5.22163</v>
      </c>
      <c r="HU28">
        <v>11.98</v>
      </c>
      <c r="HV28">
        <v>4.9657</v>
      </c>
      <c r="HW28">
        <v>3.27537</v>
      </c>
      <c r="HX28">
        <v>9999</v>
      </c>
      <c r="HY28">
        <v>9999</v>
      </c>
      <c r="HZ28">
        <v>9999</v>
      </c>
      <c r="IA28">
        <v>543.5</v>
      </c>
      <c r="IB28">
        <v>1.8639</v>
      </c>
      <c r="IC28">
        <v>1.86002</v>
      </c>
      <c r="ID28">
        <v>1.85822</v>
      </c>
      <c r="IE28">
        <v>1.85973</v>
      </c>
      <c r="IF28">
        <v>1.85975</v>
      </c>
      <c r="IG28">
        <v>1.85823</v>
      </c>
      <c r="IH28">
        <v>1.8573</v>
      </c>
      <c r="II28">
        <v>1.85227</v>
      </c>
      <c r="IJ28">
        <v>0</v>
      </c>
      <c r="IK28">
        <v>0</v>
      </c>
      <c r="IL28">
        <v>0</v>
      </c>
      <c r="IM28">
        <v>0</v>
      </c>
      <c r="IN28" t="s">
        <v>442</v>
      </c>
      <c r="IO28" t="s">
        <v>443</v>
      </c>
      <c r="IP28" t="s">
        <v>444</v>
      </c>
      <c r="IQ28" t="s">
        <v>444</v>
      </c>
      <c r="IR28" t="s">
        <v>444</v>
      </c>
      <c r="IS28" t="s">
        <v>444</v>
      </c>
      <c r="IT28">
        <v>0</v>
      </c>
      <c r="IU28">
        <v>100</v>
      </c>
      <c r="IV28">
        <v>100</v>
      </c>
      <c r="IW28">
        <v>1.262</v>
      </c>
      <c r="IX28">
        <v>0.284</v>
      </c>
      <c r="IY28">
        <v>0.3971615310492796</v>
      </c>
      <c r="IZ28">
        <v>0.002194383670526158</v>
      </c>
      <c r="JA28">
        <v>-2.614430836048478E-07</v>
      </c>
      <c r="JB28">
        <v>2.831566818974657E-11</v>
      </c>
      <c r="JC28">
        <v>-0.02387284111826243</v>
      </c>
      <c r="JD28">
        <v>-0.004919592197158782</v>
      </c>
      <c r="JE28">
        <v>0.0008186423644796414</v>
      </c>
      <c r="JF28">
        <v>-8.268116151049551E-06</v>
      </c>
      <c r="JG28">
        <v>6</v>
      </c>
      <c r="JH28">
        <v>2002</v>
      </c>
      <c r="JI28">
        <v>0</v>
      </c>
      <c r="JJ28">
        <v>28</v>
      </c>
      <c r="JK28">
        <v>28376394.6</v>
      </c>
      <c r="JL28">
        <v>28376394.6</v>
      </c>
      <c r="JM28">
        <v>1.13525</v>
      </c>
      <c r="JN28">
        <v>2.61719</v>
      </c>
      <c r="JO28">
        <v>1.49658</v>
      </c>
      <c r="JP28">
        <v>2.34741</v>
      </c>
      <c r="JQ28">
        <v>1.54907</v>
      </c>
      <c r="JR28">
        <v>2.47559</v>
      </c>
      <c r="JS28">
        <v>33.7155</v>
      </c>
      <c r="JT28">
        <v>24.0963</v>
      </c>
      <c r="JU28">
        <v>18</v>
      </c>
      <c r="JV28">
        <v>488.589</v>
      </c>
      <c r="JW28">
        <v>523.198</v>
      </c>
      <c r="JX28">
        <v>35.9503</v>
      </c>
      <c r="JY28">
        <v>27.9448</v>
      </c>
      <c r="JZ28">
        <v>30.0011</v>
      </c>
      <c r="KA28">
        <v>27.7648</v>
      </c>
      <c r="KB28">
        <v>27.6541</v>
      </c>
      <c r="KC28">
        <v>22.8284</v>
      </c>
      <c r="KD28">
        <v>0</v>
      </c>
      <c r="KE28">
        <v>100</v>
      </c>
      <c r="KF28">
        <v>35.9371</v>
      </c>
      <c r="KG28">
        <v>420</v>
      </c>
      <c r="KH28">
        <v>26.6955</v>
      </c>
      <c r="KI28">
        <v>101.893</v>
      </c>
      <c r="KJ28">
        <v>93.4152</v>
      </c>
    </row>
    <row r="29" spans="1:296">
      <c r="A29">
        <v>11</v>
      </c>
      <c r="B29">
        <v>1702583754.1</v>
      </c>
      <c r="C29">
        <v>2373.099999904633</v>
      </c>
      <c r="D29" t="s">
        <v>473</v>
      </c>
      <c r="E29" t="s">
        <v>474</v>
      </c>
      <c r="F29">
        <v>5</v>
      </c>
      <c r="G29" t="s">
        <v>436</v>
      </c>
      <c r="H29">
        <v>1702583746.349999</v>
      </c>
      <c r="I29">
        <f>(J29)/1000</f>
        <v>0</v>
      </c>
      <c r="J29">
        <f>IF(DO29, AM29, AG29)</f>
        <v>0</v>
      </c>
      <c r="K29">
        <f>IF(DO29, AH29, AF29)</f>
        <v>0</v>
      </c>
      <c r="L29">
        <f>DQ29 - IF(AT29&gt;1, K29*DK29*100.0/(AV29*EE29), 0)</f>
        <v>0</v>
      </c>
      <c r="M29">
        <f>((S29-I29/2)*L29-K29)/(S29+I29/2)</f>
        <v>0</v>
      </c>
      <c r="N29">
        <f>M29*(DX29+DY29)/1000.0</f>
        <v>0</v>
      </c>
      <c r="O29">
        <f>(DQ29 - IF(AT29&gt;1, K29*DK29*100.0/(AV29*EE29), 0))*(DX29+DY29)/1000.0</f>
        <v>0</v>
      </c>
      <c r="P29">
        <f>2.0/((1/R29-1/Q29)+SIGN(R29)*SQRT((1/R29-1/Q29)*(1/R29-1/Q29) + 4*DL29/((DL29+1)*(DL29+1))*(2*1/R29*1/Q29-1/Q29*1/Q29)))</f>
        <v>0</v>
      </c>
      <c r="Q29">
        <f>IF(LEFT(DM29,1)&lt;&gt;"0",IF(LEFT(DM29,1)="1",3.0,DN29),$D$5+$E$5*(EE29*DX29/($K$5*1000))+$F$5*(EE29*DX29/($K$5*1000))*MAX(MIN(DK29,$J$5),$I$5)*MAX(MIN(DK29,$J$5),$I$5)+$G$5*MAX(MIN(DK29,$J$5),$I$5)*(EE29*DX29/($K$5*1000))+$H$5*(EE29*DX29/($K$5*1000))*(EE29*DX29/($K$5*1000)))</f>
        <v>0</v>
      </c>
      <c r="R29">
        <f>I29*(1000-(1000*0.61365*exp(17.502*V29/(240.97+V29))/(DX29+DY29)+DS29)/2)/(1000*0.61365*exp(17.502*V29/(240.97+V29))/(DX29+DY29)-DS29)</f>
        <v>0</v>
      </c>
      <c r="S29">
        <f>1/((DL29+1)/(P29/1.6)+1/(Q29/1.37)) + DL29/((DL29+1)/(P29/1.6) + DL29/(Q29/1.37))</f>
        <v>0</v>
      </c>
      <c r="T29">
        <f>(DG29*DJ29)</f>
        <v>0</v>
      </c>
      <c r="U29">
        <f>(DZ29+(T29+2*0.95*5.67E-8*(((DZ29+$B$9)+273)^4-(DZ29+273)^4)-44100*I29)/(1.84*29.3*Q29+8*0.95*5.67E-8*(DZ29+273)^3))</f>
        <v>0</v>
      </c>
      <c r="V29">
        <f>($C$9*EA29+$D$9*EB29+$E$9*U29)</f>
        <v>0</v>
      </c>
      <c r="W29">
        <f>0.61365*exp(17.502*V29/(240.97+V29))</f>
        <v>0</v>
      </c>
      <c r="X29">
        <f>(Y29/Z29*100)</f>
        <v>0</v>
      </c>
      <c r="Y29">
        <f>DS29*(DX29+DY29)/1000</f>
        <v>0</v>
      </c>
      <c r="Z29">
        <f>0.61365*exp(17.502*DZ29/(240.97+DZ29))</f>
        <v>0</v>
      </c>
      <c r="AA29">
        <f>(W29-DS29*(DX29+DY29)/1000)</f>
        <v>0</v>
      </c>
      <c r="AB29">
        <f>(-I29*44100)</f>
        <v>0</v>
      </c>
      <c r="AC29">
        <f>2*29.3*Q29*0.92*(DZ29-V29)</f>
        <v>0</v>
      </c>
      <c r="AD29">
        <f>2*0.95*5.67E-8*(((DZ29+$B$9)+273)^4-(V29+273)^4)</f>
        <v>0</v>
      </c>
      <c r="AE29">
        <f>T29+AD29+AB29+AC29</f>
        <v>0</v>
      </c>
      <c r="AF29">
        <f>DW29*AT29*(DR29-DQ29*(1000-AT29*DT29)/(1000-AT29*DS29))/(100*DK29)</f>
        <v>0</v>
      </c>
      <c r="AG29">
        <f>1000*DW29*AT29*(DS29-DT29)/(100*DK29*(1000-AT29*DS29))</f>
        <v>0</v>
      </c>
      <c r="AH29">
        <f>(AI29 - AJ29 - DX29*1E3/(8.314*(DZ29+273.15)) * AL29/DW29 * AK29) * DW29/(100*DK29) * (1000 - DT29)/1000</f>
        <v>0</v>
      </c>
      <c r="AI29">
        <v>431.4513284529409</v>
      </c>
      <c r="AJ29">
        <v>426.6829999999999</v>
      </c>
      <c r="AK29">
        <v>-0.03083235718112603</v>
      </c>
      <c r="AL29">
        <v>66.24498581848123</v>
      </c>
      <c r="AM29">
        <f>(AO29 - AN29 + DX29*1E3/(8.314*(DZ29+273.15)) * AQ29/DW29 * AP29) * DW29/(100*DK29) * 1000/(1000 - AO29)</f>
        <v>0</v>
      </c>
      <c r="AN29">
        <v>26.50289134857177</v>
      </c>
      <c r="AO29">
        <v>27.65927818181818</v>
      </c>
      <c r="AP29">
        <v>2.147937464083888E-05</v>
      </c>
      <c r="AQ29">
        <v>108.477579089858</v>
      </c>
      <c r="AR29">
        <v>0</v>
      </c>
      <c r="AS29">
        <v>0</v>
      </c>
      <c r="AT29">
        <f>IF(AR29*$H$15&gt;=AV29,1.0,(AV29/(AV29-AR29*$H$15)))</f>
        <v>0</v>
      </c>
      <c r="AU29">
        <f>(AT29-1)*100</f>
        <v>0</v>
      </c>
      <c r="AV29">
        <f>MAX(0,($B$15+$C$15*EE29)/(1+$D$15*EE29)*DX29/(DZ29+273)*$E$15)</f>
        <v>0</v>
      </c>
      <c r="AW29" t="s">
        <v>437</v>
      </c>
      <c r="AX29">
        <v>0</v>
      </c>
      <c r="AY29">
        <v>0.7</v>
      </c>
      <c r="AZ29">
        <v>0.7</v>
      </c>
      <c r="BA29">
        <f>1-AY29/AZ29</f>
        <v>0</v>
      </c>
      <c r="BB29">
        <v>-1</v>
      </c>
      <c r="BC29" t="s">
        <v>475</v>
      </c>
      <c r="BD29">
        <v>8167.42</v>
      </c>
      <c r="BE29">
        <v>215.6738076923077</v>
      </c>
      <c r="BF29">
        <v>237.27</v>
      </c>
      <c r="BG29">
        <f>1-BE29/BF29</f>
        <v>0</v>
      </c>
      <c r="BH29">
        <v>0.5</v>
      </c>
      <c r="BI29">
        <f>DH29</f>
        <v>0</v>
      </c>
      <c r="BJ29">
        <f>K29</f>
        <v>0</v>
      </c>
      <c r="BK29">
        <f>BG29*BH29*BI29</f>
        <v>0</v>
      </c>
      <c r="BL29">
        <f>(BJ29-BB29)/BI29</f>
        <v>0</v>
      </c>
      <c r="BM29">
        <f>(AZ29-BF29)/BF29</f>
        <v>0</v>
      </c>
      <c r="BN29">
        <f>AY29/(BA29+AY29/BF29)</f>
        <v>0</v>
      </c>
      <c r="BO29" t="s">
        <v>437</v>
      </c>
      <c r="BP29">
        <v>0</v>
      </c>
      <c r="BQ29">
        <f>IF(BP29&lt;&gt;0, BP29, BN29)</f>
        <v>0</v>
      </c>
      <c r="BR29">
        <f>1-BQ29/BF29</f>
        <v>0</v>
      </c>
      <c r="BS29">
        <f>(BF29-BE29)/(BF29-BQ29)</f>
        <v>0</v>
      </c>
      <c r="BT29">
        <f>(AZ29-BF29)/(AZ29-BQ29)</f>
        <v>0</v>
      </c>
      <c r="BU29">
        <f>(BF29-BE29)/(BF29-AY29)</f>
        <v>0</v>
      </c>
      <c r="BV29">
        <f>(AZ29-BF29)/(AZ29-AY29)</f>
        <v>0</v>
      </c>
      <c r="BW29">
        <f>(BS29*BQ29/BE29)</f>
        <v>0</v>
      </c>
      <c r="BX29">
        <f>(1-BW29)</f>
        <v>0</v>
      </c>
      <c r="DG29">
        <f>$B$13*EF29+$C$13*EG29+$F$13*ER29*(1-EU29)</f>
        <v>0</v>
      </c>
      <c r="DH29">
        <f>DG29*DI29</f>
        <v>0</v>
      </c>
      <c r="DI29">
        <f>($B$13*$D$11+$C$13*$D$11+$F$13*((FE29+EW29)/MAX(FE29+EW29+FF29, 0.1)*$I$11+FF29/MAX(FE29+EW29+FF29, 0.1)*$J$11))/($B$13+$C$13+$F$13)</f>
        <v>0</v>
      </c>
      <c r="DJ29">
        <f>($B$13*$K$11+$C$13*$K$11+$F$13*((FE29+EW29)/MAX(FE29+EW29+FF29, 0.1)*$P$11+FF29/MAX(FE29+EW29+FF29, 0.1)*$Q$11))/($B$13+$C$13+$F$13)</f>
        <v>0</v>
      </c>
      <c r="DK29">
        <v>2</v>
      </c>
      <c r="DL29">
        <v>0.5</v>
      </c>
      <c r="DM29" t="s">
        <v>439</v>
      </c>
      <c r="DN29">
        <v>2</v>
      </c>
      <c r="DO29" t="b">
        <v>1</v>
      </c>
      <c r="DP29">
        <v>1702583746.349999</v>
      </c>
      <c r="DQ29">
        <v>414.9703666666667</v>
      </c>
      <c r="DR29">
        <v>419.9900999999999</v>
      </c>
      <c r="DS29">
        <v>27.65164666666667</v>
      </c>
      <c r="DT29">
        <v>26.49908333333333</v>
      </c>
      <c r="DU29">
        <v>413.7079666666667</v>
      </c>
      <c r="DV29">
        <v>27.36649666666667</v>
      </c>
      <c r="DW29">
        <v>500.0067333333334</v>
      </c>
      <c r="DX29">
        <v>90.90167666666667</v>
      </c>
      <c r="DY29">
        <v>0.10002548</v>
      </c>
      <c r="DZ29">
        <v>35.55459333333333</v>
      </c>
      <c r="EA29">
        <v>35.99148</v>
      </c>
      <c r="EB29">
        <v>999.9000000000002</v>
      </c>
      <c r="EC29">
        <v>0</v>
      </c>
      <c r="ED29">
        <v>0</v>
      </c>
      <c r="EE29">
        <v>9999.561000000003</v>
      </c>
      <c r="EF29">
        <v>0</v>
      </c>
      <c r="EG29">
        <v>20.34538</v>
      </c>
      <c r="EH29">
        <v>-5.019817666666667</v>
      </c>
      <c r="EI29">
        <v>426.7712000000001</v>
      </c>
      <c r="EJ29">
        <v>431.4223666666667</v>
      </c>
      <c r="EK29">
        <v>1.152565</v>
      </c>
      <c r="EL29">
        <v>419.9900999999999</v>
      </c>
      <c r="EM29">
        <v>26.49908333333333</v>
      </c>
      <c r="EN29">
        <v>2.513581</v>
      </c>
      <c r="EO29">
        <v>2.408811333333333</v>
      </c>
      <c r="EP29">
        <v>21.11471333333333</v>
      </c>
      <c r="EQ29">
        <v>20.42314</v>
      </c>
      <c r="ER29">
        <v>1500.006666666667</v>
      </c>
      <c r="ES29">
        <v>0.9729995333333334</v>
      </c>
      <c r="ET29">
        <v>0.02700078</v>
      </c>
      <c r="EU29">
        <v>0</v>
      </c>
      <c r="EV29">
        <v>215.6844666666667</v>
      </c>
      <c r="EW29">
        <v>4.999599999999998</v>
      </c>
      <c r="EX29">
        <v>3329.016333333333</v>
      </c>
      <c r="EY29">
        <v>14076.46666666667</v>
      </c>
      <c r="EZ29">
        <v>39.48306666666666</v>
      </c>
      <c r="FA29">
        <v>40.4288</v>
      </c>
      <c r="FB29">
        <v>40.05806666666665</v>
      </c>
      <c r="FC29">
        <v>40.16653333333333</v>
      </c>
      <c r="FD29">
        <v>41.67059999999999</v>
      </c>
      <c r="FE29">
        <v>1454.636666666666</v>
      </c>
      <c r="FF29">
        <v>40.36999999999998</v>
      </c>
      <c r="FG29">
        <v>0</v>
      </c>
      <c r="FH29">
        <v>77.59999990463257</v>
      </c>
      <c r="FI29">
        <v>0</v>
      </c>
      <c r="FJ29">
        <v>215.6738076923077</v>
      </c>
      <c r="FK29">
        <v>0.2720341939979835</v>
      </c>
      <c r="FL29">
        <v>4.00854699370293</v>
      </c>
      <c r="FM29">
        <v>3329.029615384616</v>
      </c>
      <c r="FN29">
        <v>15</v>
      </c>
      <c r="FO29">
        <v>0</v>
      </c>
      <c r="FP29" t="s">
        <v>440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-5.030486000000001</v>
      </c>
      <c r="GC29">
        <v>0.1109851407129504</v>
      </c>
      <c r="GD29">
        <v>0.03759985071778875</v>
      </c>
      <c r="GE29">
        <v>1</v>
      </c>
      <c r="GF29">
        <v>215.6498823529412</v>
      </c>
      <c r="GG29">
        <v>0.6381665379838459</v>
      </c>
      <c r="GH29">
        <v>0.2204709884483781</v>
      </c>
      <c r="GI29">
        <v>1</v>
      </c>
      <c r="GJ29">
        <v>1.15208475</v>
      </c>
      <c r="GK29">
        <v>0.01525744840525227</v>
      </c>
      <c r="GL29">
        <v>0.002124724673340076</v>
      </c>
      <c r="GM29">
        <v>1</v>
      </c>
      <c r="GN29">
        <v>3</v>
      </c>
      <c r="GO29">
        <v>3</v>
      </c>
      <c r="GP29" t="s">
        <v>454</v>
      </c>
      <c r="GQ29">
        <v>3.10363</v>
      </c>
      <c r="GR29">
        <v>2.75822</v>
      </c>
      <c r="GS29">
        <v>0.0876425</v>
      </c>
      <c r="GT29">
        <v>0.0887125</v>
      </c>
      <c r="GU29">
        <v>0.120053</v>
      </c>
      <c r="GV29">
        <v>0.117815</v>
      </c>
      <c r="GW29">
        <v>23806</v>
      </c>
      <c r="GX29">
        <v>22094.9</v>
      </c>
      <c r="GY29">
        <v>26653</v>
      </c>
      <c r="GZ29">
        <v>24469.1</v>
      </c>
      <c r="HA29">
        <v>37570</v>
      </c>
      <c r="HB29">
        <v>31921.4</v>
      </c>
      <c r="HC29">
        <v>46610</v>
      </c>
      <c r="HD29">
        <v>38732.7</v>
      </c>
      <c r="HE29">
        <v>1.8954</v>
      </c>
      <c r="HF29">
        <v>1.9225</v>
      </c>
      <c r="HG29">
        <v>0.219628</v>
      </c>
      <c r="HH29">
        <v>0</v>
      </c>
      <c r="HI29">
        <v>32.4496</v>
      </c>
      <c r="HJ29">
        <v>999.9</v>
      </c>
      <c r="HK29">
        <v>64.5</v>
      </c>
      <c r="HL29">
        <v>28.3</v>
      </c>
      <c r="HM29">
        <v>27.4011</v>
      </c>
      <c r="HN29">
        <v>61.5332</v>
      </c>
      <c r="HO29">
        <v>22.4679</v>
      </c>
      <c r="HP29">
        <v>1</v>
      </c>
      <c r="HQ29">
        <v>0.0737525</v>
      </c>
      <c r="HR29">
        <v>-2.57516</v>
      </c>
      <c r="HS29">
        <v>20.2621</v>
      </c>
      <c r="HT29">
        <v>5.22163</v>
      </c>
      <c r="HU29">
        <v>11.98</v>
      </c>
      <c r="HV29">
        <v>4.9654</v>
      </c>
      <c r="HW29">
        <v>3.27525</v>
      </c>
      <c r="HX29">
        <v>9999</v>
      </c>
      <c r="HY29">
        <v>9999</v>
      </c>
      <c r="HZ29">
        <v>9999</v>
      </c>
      <c r="IA29">
        <v>543.6</v>
      </c>
      <c r="IB29">
        <v>1.86394</v>
      </c>
      <c r="IC29">
        <v>1.86005</v>
      </c>
      <c r="ID29">
        <v>1.85829</v>
      </c>
      <c r="IE29">
        <v>1.85974</v>
      </c>
      <c r="IF29">
        <v>1.85984</v>
      </c>
      <c r="IG29">
        <v>1.85825</v>
      </c>
      <c r="IH29">
        <v>1.85731</v>
      </c>
      <c r="II29">
        <v>1.85229</v>
      </c>
      <c r="IJ29">
        <v>0</v>
      </c>
      <c r="IK29">
        <v>0</v>
      </c>
      <c r="IL29">
        <v>0</v>
      </c>
      <c r="IM29">
        <v>0</v>
      </c>
      <c r="IN29" t="s">
        <v>442</v>
      </c>
      <c r="IO29" t="s">
        <v>443</v>
      </c>
      <c r="IP29" t="s">
        <v>444</v>
      </c>
      <c r="IQ29" t="s">
        <v>444</v>
      </c>
      <c r="IR29" t="s">
        <v>444</v>
      </c>
      <c r="IS29" t="s">
        <v>444</v>
      </c>
      <c r="IT29">
        <v>0</v>
      </c>
      <c r="IU29">
        <v>100</v>
      </c>
      <c r="IV29">
        <v>100</v>
      </c>
      <c r="IW29">
        <v>1.262</v>
      </c>
      <c r="IX29">
        <v>0.2853</v>
      </c>
      <c r="IY29">
        <v>0.3971615310492796</v>
      </c>
      <c r="IZ29">
        <v>0.002194383670526158</v>
      </c>
      <c r="JA29">
        <v>-2.614430836048478E-07</v>
      </c>
      <c r="JB29">
        <v>2.831566818974657E-11</v>
      </c>
      <c r="JC29">
        <v>-0.02387284111826243</v>
      </c>
      <c r="JD29">
        <v>-0.004919592197158782</v>
      </c>
      <c r="JE29">
        <v>0.0008186423644796414</v>
      </c>
      <c r="JF29">
        <v>-8.268116151049551E-06</v>
      </c>
      <c r="JG29">
        <v>6</v>
      </c>
      <c r="JH29">
        <v>2002</v>
      </c>
      <c r="JI29">
        <v>0</v>
      </c>
      <c r="JJ29">
        <v>28</v>
      </c>
      <c r="JK29">
        <v>28376395.9</v>
      </c>
      <c r="JL29">
        <v>28376395.9</v>
      </c>
      <c r="JM29">
        <v>1.13525</v>
      </c>
      <c r="JN29">
        <v>2.62695</v>
      </c>
      <c r="JO29">
        <v>1.49658</v>
      </c>
      <c r="JP29">
        <v>2.34741</v>
      </c>
      <c r="JQ29">
        <v>1.54907</v>
      </c>
      <c r="JR29">
        <v>2.34375</v>
      </c>
      <c r="JS29">
        <v>33.8509</v>
      </c>
      <c r="JT29">
        <v>24.0875</v>
      </c>
      <c r="JU29">
        <v>18</v>
      </c>
      <c r="JV29">
        <v>489.021</v>
      </c>
      <c r="JW29">
        <v>522.427</v>
      </c>
      <c r="JX29">
        <v>35.8469</v>
      </c>
      <c r="JY29">
        <v>28.1597</v>
      </c>
      <c r="JZ29">
        <v>30.0011</v>
      </c>
      <c r="KA29">
        <v>27.9867</v>
      </c>
      <c r="KB29">
        <v>27.8782</v>
      </c>
      <c r="KC29">
        <v>22.8309</v>
      </c>
      <c r="KD29">
        <v>0</v>
      </c>
      <c r="KE29">
        <v>100</v>
      </c>
      <c r="KF29">
        <v>35.8397</v>
      </c>
      <c r="KG29">
        <v>420</v>
      </c>
      <c r="KH29">
        <v>26.6955</v>
      </c>
      <c r="KI29">
        <v>101.855</v>
      </c>
      <c r="KJ29">
        <v>93.39019999999999</v>
      </c>
    </row>
    <row r="30" spans="1:296">
      <c r="A30">
        <v>12</v>
      </c>
      <c r="B30">
        <v>1702583828.1</v>
      </c>
      <c r="C30">
        <v>2447.099999904633</v>
      </c>
      <c r="D30" t="s">
        <v>476</v>
      </c>
      <c r="E30" t="s">
        <v>477</v>
      </c>
      <c r="F30">
        <v>5</v>
      </c>
      <c r="G30" t="s">
        <v>436</v>
      </c>
      <c r="H30">
        <v>1702583820.099999</v>
      </c>
      <c r="I30">
        <f>(J30)/1000</f>
        <v>0</v>
      </c>
      <c r="J30">
        <f>IF(DO30, AM30, AG30)</f>
        <v>0</v>
      </c>
      <c r="K30">
        <f>IF(DO30, AH30, AF30)</f>
        <v>0</v>
      </c>
      <c r="L30">
        <f>DQ30 - IF(AT30&gt;1, K30*DK30*100.0/(AV30*EE30), 0)</f>
        <v>0</v>
      </c>
      <c r="M30">
        <f>((S30-I30/2)*L30-K30)/(S30+I30/2)</f>
        <v>0</v>
      </c>
      <c r="N30">
        <f>M30*(DX30+DY30)/1000.0</f>
        <v>0</v>
      </c>
      <c r="O30">
        <f>(DQ30 - IF(AT30&gt;1, K30*DK30*100.0/(AV30*EE30), 0))*(DX30+DY30)/1000.0</f>
        <v>0</v>
      </c>
      <c r="P30">
        <f>2.0/((1/R30-1/Q30)+SIGN(R30)*SQRT((1/R30-1/Q30)*(1/R30-1/Q30) + 4*DL30/((DL30+1)*(DL30+1))*(2*1/R30*1/Q30-1/Q30*1/Q30)))</f>
        <v>0</v>
      </c>
      <c r="Q30">
        <f>IF(LEFT(DM30,1)&lt;&gt;"0",IF(LEFT(DM30,1)="1",3.0,DN30),$D$5+$E$5*(EE30*DX30/($K$5*1000))+$F$5*(EE30*DX30/($K$5*1000))*MAX(MIN(DK30,$J$5),$I$5)*MAX(MIN(DK30,$J$5),$I$5)+$G$5*MAX(MIN(DK30,$J$5),$I$5)*(EE30*DX30/($K$5*1000))+$H$5*(EE30*DX30/($K$5*1000))*(EE30*DX30/($K$5*1000)))</f>
        <v>0</v>
      </c>
      <c r="R30">
        <f>I30*(1000-(1000*0.61365*exp(17.502*V30/(240.97+V30))/(DX30+DY30)+DS30)/2)/(1000*0.61365*exp(17.502*V30/(240.97+V30))/(DX30+DY30)-DS30)</f>
        <v>0</v>
      </c>
      <c r="S30">
        <f>1/((DL30+1)/(P30/1.6)+1/(Q30/1.37)) + DL30/((DL30+1)/(P30/1.6) + DL30/(Q30/1.37))</f>
        <v>0</v>
      </c>
      <c r="T30">
        <f>(DG30*DJ30)</f>
        <v>0</v>
      </c>
      <c r="U30">
        <f>(DZ30+(T30+2*0.95*5.67E-8*(((DZ30+$B$9)+273)^4-(DZ30+273)^4)-44100*I30)/(1.84*29.3*Q30+8*0.95*5.67E-8*(DZ30+273)^3))</f>
        <v>0</v>
      </c>
      <c r="V30">
        <f>($C$9*EA30+$D$9*EB30+$E$9*U30)</f>
        <v>0</v>
      </c>
      <c r="W30">
        <f>0.61365*exp(17.502*V30/(240.97+V30))</f>
        <v>0</v>
      </c>
      <c r="X30">
        <f>(Y30/Z30*100)</f>
        <v>0</v>
      </c>
      <c r="Y30">
        <f>DS30*(DX30+DY30)/1000</f>
        <v>0</v>
      </c>
      <c r="Z30">
        <f>0.61365*exp(17.502*DZ30/(240.97+DZ30))</f>
        <v>0</v>
      </c>
      <c r="AA30">
        <f>(W30-DS30*(DX30+DY30)/1000)</f>
        <v>0</v>
      </c>
      <c r="AB30">
        <f>(-I30*44100)</f>
        <v>0</v>
      </c>
      <c r="AC30">
        <f>2*29.3*Q30*0.92*(DZ30-V30)</f>
        <v>0</v>
      </c>
      <c r="AD30">
        <f>2*0.95*5.67E-8*(((DZ30+$B$9)+273)^4-(V30+273)^4)</f>
        <v>0</v>
      </c>
      <c r="AE30">
        <f>T30+AD30+AB30+AC30</f>
        <v>0</v>
      </c>
      <c r="AF30">
        <f>DW30*AT30*(DR30-DQ30*(1000-AT30*DT30)/(1000-AT30*DS30))/(100*DK30)</f>
        <v>0</v>
      </c>
      <c r="AG30">
        <f>1000*DW30*AT30*(DS30-DT30)/(100*DK30*(1000-AT30*DS30))</f>
        <v>0</v>
      </c>
      <c r="AH30">
        <f>(AI30 - AJ30 - DX30*1E3/(8.314*(DZ30+273.15)) * AL30/DW30 * AK30) * DW30/(100*DK30) * (1000 - DT30)/1000</f>
        <v>0</v>
      </c>
      <c r="AI30">
        <v>431.3705883749968</v>
      </c>
      <c r="AJ30">
        <v>426.749993939394</v>
      </c>
      <c r="AK30">
        <v>0.000310594792000498</v>
      </c>
      <c r="AL30">
        <v>66.24498581848123</v>
      </c>
      <c r="AM30">
        <f>(AO30 - AN30 + DX30*1E3/(8.314*(DZ30+273.15)) * AQ30/DW30 * AP30) * DW30/(100*DK30) * 1000/(1000 - AO30)</f>
        <v>0</v>
      </c>
      <c r="AN30">
        <v>26.54955536773669</v>
      </c>
      <c r="AO30">
        <v>27.70738787878788</v>
      </c>
      <c r="AP30">
        <v>1.098997111182732E-05</v>
      </c>
      <c r="AQ30">
        <v>108.477579089858</v>
      </c>
      <c r="AR30">
        <v>0</v>
      </c>
      <c r="AS30">
        <v>0</v>
      </c>
      <c r="AT30">
        <f>IF(AR30*$H$15&gt;=AV30,1.0,(AV30/(AV30-AR30*$H$15)))</f>
        <v>0</v>
      </c>
      <c r="AU30">
        <f>(AT30-1)*100</f>
        <v>0</v>
      </c>
      <c r="AV30">
        <f>MAX(0,($B$15+$C$15*EE30)/(1+$D$15*EE30)*DX30/(DZ30+273)*$E$15)</f>
        <v>0</v>
      </c>
      <c r="AW30" t="s">
        <v>437</v>
      </c>
      <c r="AX30">
        <v>0</v>
      </c>
      <c r="AY30">
        <v>0.7</v>
      </c>
      <c r="AZ30">
        <v>0.7</v>
      </c>
      <c r="BA30">
        <f>1-AY30/AZ30</f>
        <v>0</v>
      </c>
      <c r="BB30">
        <v>-1</v>
      </c>
      <c r="BC30" t="s">
        <v>478</v>
      </c>
      <c r="BD30">
        <v>8166.25</v>
      </c>
      <c r="BE30">
        <v>215.61124</v>
      </c>
      <c r="BF30">
        <v>237.74</v>
      </c>
      <c r="BG30">
        <f>1-BE30/BF30</f>
        <v>0</v>
      </c>
      <c r="BH30">
        <v>0.5</v>
      </c>
      <c r="BI30">
        <f>DH30</f>
        <v>0</v>
      </c>
      <c r="BJ30">
        <f>K30</f>
        <v>0</v>
      </c>
      <c r="BK30">
        <f>BG30*BH30*BI30</f>
        <v>0</v>
      </c>
      <c r="BL30">
        <f>(BJ30-BB30)/BI30</f>
        <v>0</v>
      </c>
      <c r="BM30">
        <f>(AZ30-BF30)/BF30</f>
        <v>0</v>
      </c>
      <c r="BN30">
        <f>AY30/(BA30+AY30/BF30)</f>
        <v>0</v>
      </c>
      <c r="BO30" t="s">
        <v>437</v>
      </c>
      <c r="BP30">
        <v>0</v>
      </c>
      <c r="BQ30">
        <f>IF(BP30&lt;&gt;0, BP30, BN30)</f>
        <v>0</v>
      </c>
      <c r="BR30">
        <f>1-BQ30/BF30</f>
        <v>0</v>
      </c>
      <c r="BS30">
        <f>(BF30-BE30)/(BF30-BQ30)</f>
        <v>0</v>
      </c>
      <c r="BT30">
        <f>(AZ30-BF30)/(AZ30-BQ30)</f>
        <v>0</v>
      </c>
      <c r="BU30">
        <f>(BF30-BE30)/(BF30-AY30)</f>
        <v>0</v>
      </c>
      <c r="BV30">
        <f>(AZ30-BF30)/(AZ30-AY30)</f>
        <v>0</v>
      </c>
      <c r="BW30">
        <f>(BS30*BQ30/BE30)</f>
        <v>0</v>
      </c>
      <c r="BX30">
        <f>(1-BW30)</f>
        <v>0</v>
      </c>
      <c r="DG30">
        <f>$B$13*EF30+$C$13*EG30+$F$13*ER30*(1-EU30)</f>
        <v>0</v>
      </c>
      <c r="DH30">
        <f>DG30*DI30</f>
        <v>0</v>
      </c>
      <c r="DI30">
        <f>($B$13*$D$11+$C$13*$D$11+$F$13*((FE30+EW30)/MAX(FE30+EW30+FF30, 0.1)*$I$11+FF30/MAX(FE30+EW30+FF30, 0.1)*$J$11))/($B$13+$C$13+$F$13)</f>
        <v>0</v>
      </c>
      <c r="DJ30">
        <f>($B$13*$K$11+$C$13*$K$11+$F$13*((FE30+EW30)/MAX(FE30+EW30+FF30, 0.1)*$P$11+FF30/MAX(FE30+EW30+FF30, 0.1)*$Q$11))/($B$13+$C$13+$F$13)</f>
        <v>0</v>
      </c>
      <c r="DK30">
        <v>2</v>
      </c>
      <c r="DL30">
        <v>0.5</v>
      </c>
      <c r="DM30" t="s">
        <v>439</v>
      </c>
      <c r="DN30">
        <v>2</v>
      </c>
      <c r="DO30" t="b">
        <v>1</v>
      </c>
      <c r="DP30">
        <v>1702583820.099999</v>
      </c>
      <c r="DQ30">
        <v>414.9217419354839</v>
      </c>
      <c r="DR30">
        <v>419.9918064516129</v>
      </c>
      <c r="DS30">
        <v>27.70270322580645</v>
      </c>
      <c r="DT30">
        <v>26.54608064516129</v>
      </c>
      <c r="DU30">
        <v>413.6595161290322</v>
      </c>
      <c r="DV30">
        <v>27.41649677419354</v>
      </c>
      <c r="DW30">
        <v>500.0195806451613</v>
      </c>
      <c r="DX30">
        <v>90.89913548387096</v>
      </c>
      <c r="DY30">
        <v>0.1000109129032258</v>
      </c>
      <c r="DZ30">
        <v>35.54210645161291</v>
      </c>
      <c r="EA30">
        <v>35.98811612903226</v>
      </c>
      <c r="EB30">
        <v>999.9000000000003</v>
      </c>
      <c r="EC30">
        <v>0</v>
      </c>
      <c r="ED30">
        <v>0</v>
      </c>
      <c r="EE30">
        <v>9999.354838709678</v>
      </c>
      <c r="EF30">
        <v>0</v>
      </c>
      <c r="EG30">
        <v>22.26665806451613</v>
      </c>
      <c r="EH30">
        <v>-5.069972580645161</v>
      </c>
      <c r="EI30">
        <v>426.7437419354839</v>
      </c>
      <c r="EJ30">
        <v>431.4449677419355</v>
      </c>
      <c r="EK30">
        <v>1.156623870967742</v>
      </c>
      <c r="EL30">
        <v>419.9918064516129</v>
      </c>
      <c r="EM30">
        <v>26.54608064516129</v>
      </c>
      <c r="EN30">
        <v>2.518152258064516</v>
      </c>
      <c r="EO30">
        <v>2.413016129032258</v>
      </c>
      <c r="EP30">
        <v>21.1443</v>
      </c>
      <c r="EQ30">
        <v>20.45139032258065</v>
      </c>
      <c r="ER30">
        <v>1500.020967741936</v>
      </c>
      <c r="ES30">
        <v>0.9730005483870969</v>
      </c>
      <c r="ET30">
        <v>0.02699958709677418</v>
      </c>
      <c r="EU30">
        <v>0</v>
      </c>
      <c r="EV30">
        <v>215.6303870967741</v>
      </c>
      <c r="EW30">
        <v>4.999599999999997</v>
      </c>
      <c r="EX30">
        <v>3333.578387096775</v>
      </c>
      <c r="EY30">
        <v>14076.59677419355</v>
      </c>
      <c r="EZ30">
        <v>39.73974193548386</v>
      </c>
      <c r="FA30">
        <v>40.69125806451612</v>
      </c>
      <c r="FB30">
        <v>40.34051612903225</v>
      </c>
      <c r="FC30">
        <v>40.38887096774193</v>
      </c>
      <c r="FD30">
        <v>41.94332258064515</v>
      </c>
      <c r="FE30">
        <v>1454.65935483871</v>
      </c>
      <c r="FF30">
        <v>40.36290322580643</v>
      </c>
      <c r="FG30">
        <v>0</v>
      </c>
      <c r="FH30">
        <v>73.20000004768372</v>
      </c>
      <c r="FI30">
        <v>0</v>
      </c>
      <c r="FJ30">
        <v>215.61124</v>
      </c>
      <c r="FK30">
        <v>-0.2878461727422756</v>
      </c>
      <c r="FL30">
        <v>0.4046153796022218</v>
      </c>
      <c r="FM30">
        <v>3333.5468</v>
      </c>
      <c r="FN30">
        <v>15</v>
      </c>
      <c r="FO30">
        <v>0</v>
      </c>
      <c r="FP30" t="s">
        <v>440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-5.060068780487804</v>
      </c>
      <c r="GC30">
        <v>0.06417533101044887</v>
      </c>
      <c r="GD30">
        <v>0.05121206527977665</v>
      </c>
      <c r="GE30">
        <v>1</v>
      </c>
      <c r="GF30">
        <v>215.6621470588235</v>
      </c>
      <c r="GG30">
        <v>-0.7800916842113536</v>
      </c>
      <c r="GH30">
        <v>0.2107950122683893</v>
      </c>
      <c r="GI30">
        <v>1</v>
      </c>
      <c r="GJ30">
        <v>1.155684146341463</v>
      </c>
      <c r="GK30">
        <v>0.01346320557491137</v>
      </c>
      <c r="GL30">
        <v>0.001661794468829674</v>
      </c>
      <c r="GM30">
        <v>1</v>
      </c>
      <c r="GN30">
        <v>3</v>
      </c>
      <c r="GO30">
        <v>3</v>
      </c>
      <c r="GP30" t="s">
        <v>454</v>
      </c>
      <c r="GQ30">
        <v>3.10362</v>
      </c>
      <c r="GR30">
        <v>2.75802</v>
      </c>
      <c r="GS30">
        <v>0.0876064</v>
      </c>
      <c r="GT30">
        <v>0.0886827</v>
      </c>
      <c r="GU30">
        <v>0.120144</v>
      </c>
      <c r="GV30">
        <v>0.117907</v>
      </c>
      <c r="GW30">
        <v>23798</v>
      </c>
      <c r="GX30">
        <v>22089.7</v>
      </c>
      <c r="GY30">
        <v>26643.6</v>
      </c>
      <c r="GZ30">
        <v>24463.3</v>
      </c>
      <c r="HA30">
        <v>37554.1</v>
      </c>
      <c r="HB30">
        <v>31912</v>
      </c>
      <c r="HC30">
        <v>46594.1</v>
      </c>
      <c r="HD30">
        <v>38725</v>
      </c>
      <c r="HE30">
        <v>1.89325</v>
      </c>
      <c r="HF30">
        <v>1.91917</v>
      </c>
      <c r="HG30">
        <v>0.216477</v>
      </c>
      <c r="HH30">
        <v>0</v>
      </c>
      <c r="HI30">
        <v>32.4957</v>
      </c>
      <c r="HJ30">
        <v>999.9</v>
      </c>
      <c r="HK30">
        <v>64.3</v>
      </c>
      <c r="HL30">
        <v>28.3</v>
      </c>
      <c r="HM30">
        <v>27.3169</v>
      </c>
      <c r="HN30">
        <v>60.7932</v>
      </c>
      <c r="HO30">
        <v>22.3438</v>
      </c>
      <c r="HP30">
        <v>1</v>
      </c>
      <c r="HQ30">
        <v>0.0883384</v>
      </c>
      <c r="HR30">
        <v>-2.56279</v>
      </c>
      <c r="HS30">
        <v>20.2628</v>
      </c>
      <c r="HT30">
        <v>5.22178</v>
      </c>
      <c r="HU30">
        <v>11.98</v>
      </c>
      <c r="HV30">
        <v>4.9654</v>
      </c>
      <c r="HW30">
        <v>3.27518</v>
      </c>
      <c r="HX30">
        <v>9999</v>
      </c>
      <c r="HY30">
        <v>9999</v>
      </c>
      <c r="HZ30">
        <v>9999</v>
      </c>
      <c r="IA30">
        <v>543.6</v>
      </c>
      <c r="IB30">
        <v>1.86395</v>
      </c>
      <c r="IC30">
        <v>1.86004</v>
      </c>
      <c r="ID30">
        <v>1.85827</v>
      </c>
      <c r="IE30">
        <v>1.85973</v>
      </c>
      <c r="IF30">
        <v>1.8598</v>
      </c>
      <c r="IG30">
        <v>1.8583</v>
      </c>
      <c r="IH30">
        <v>1.8573</v>
      </c>
      <c r="II30">
        <v>1.8523</v>
      </c>
      <c r="IJ30">
        <v>0</v>
      </c>
      <c r="IK30">
        <v>0</v>
      </c>
      <c r="IL30">
        <v>0</v>
      </c>
      <c r="IM30">
        <v>0</v>
      </c>
      <c r="IN30" t="s">
        <v>442</v>
      </c>
      <c r="IO30" t="s">
        <v>443</v>
      </c>
      <c r="IP30" t="s">
        <v>444</v>
      </c>
      <c r="IQ30" t="s">
        <v>444</v>
      </c>
      <c r="IR30" t="s">
        <v>444</v>
      </c>
      <c r="IS30" t="s">
        <v>444</v>
      </c>
      <c r="IT30">
        <v>0</v>
      </c>
      <c r="IU30">
        <v>100</v>
      </c>
      <c r="IV30">
        <v>100</v>
      </c>
      <c r="IW30">
        <v>1.262</v>
      </c>
      <c r="IX30">
        <v>0.2863</v>
      </c>
      <c r="IY30">
        <v>0.3971615310492796</v>
      </c>
      <c r="IZ30">
        <v>0.002194383670526158</v>
      </c>
      <c r="JA30">
        <v>-2.614430836048478E-07</v>
      </c>
      <c r="JB30">
        <v>2.831566818974657E-11</v>
      </c>
      <c r="JC30">
        <v>-0.02387284111826243</v>
      </c>
      <c r="JD30">
        <v>-0.004919592197158782</v>
      </c>
      <c r="JE30">
        <v>0.0008186423644796414</v>
      </c>
      <c r="JF30">
        <v>-8.268116151049551E-06</v>
      </c>
      <c r="JG30">
        <v>6</v>
      </c>
      <c r="JH30">
        <v>2002</v>
      </c>
      <c r="JI30">
        <v>0</v>
      </c>
      <c r="JJ30">
        <v>28</v>
      </c>
      <c r="JK30">
        <v>28376397.1</v>
      </c>
      <c r="JL30">
        <v>28376397.1</v>
      </c>
      <c r="JM30">
        <v>1.13525</v>
      </c>
      <c r="JN30">
        <v>2.61841</v>
      </c>
      <c r="JO30">
        <v>1.49658</v>
      </c>
      <c r="JP30">
        <v>2.34741</v>
      </c>
      <c r="JQ30">
        <v>1.54907</v>
      </c>
      <c r="JR30">
        <v>2.42065</v>
      </c>
      <c r="JS30">
        <v>33.9639</v>
      </c>
      <c r="JT30">
        <v>24.0963</v>
      </c>
      <c r="JU30">
        <v>18</v>
      </c>
      <c r="JV30">
        <v>489.319</v>
      </c>
      <c r="JW30">
        <v>521.984</v>
      </c>
      <c r="JX30">
        <v>35.8065</v>
      </c>
      <c r="JY30">
        <v>28.3476</v>
      </c>
      <c r="JZ30">
        <v>30.001</v>
      </c>
      <c r="KA30">
        <v>28.1866</v>
      </c>
      <c r="KB30">
        <v>28.0811</v>
      </c>
      <c r="KC30">
        <v>22.8288</v>
      </c>
      <c r="KD30">
        <v>0</v>
      </c>
      <c r="KE30">
        <v>100</v>
      </c>
      <c r="KF30">
        <v>35.811</v>
      </c>
      <c r="KG30">
        <v>420</v>
      </c>
      <c r="KH30">
        <v>26.6955</v>
      </c>
      <c r="KI30">
        <v>101.82</v>
      </c>
      <c r="KJ30">
        <v>93.37009999999999</v>
      </c>
    </row>
    <row r="31" spans="1:296">
      <c r="A31">
        <v>13</v>
      </c>
      <c r="B31">
        <v>1702584328.1</v>
      </c>
      <c r="C31">
        <v>2947.099999904633</v>
      </c>
      <c r="D31" t="s">
        <v>479</v>
      </c>
      <c r="E31" t="s">
        <v>480</v>
      </c>
      <c r="F31">
        <v>5</v>
      </c>
      <c r="G31" t="s">
        <v>436</v>
      </c>
      <c r="H31">
        <v>1702584320.099999</v>
      </c>
      <c r="I31">
        <f>(J31)/1000</f>
        <v>0</v>
      </c>
      <c r="J31">
        <f>IF(DO31, AM31, AG31)</f>
        <v>0</v>
      </c>
      <c r="K31">
        <f>IF(DO31, AH31, AF31)</f>
        <v>0</v>
      </c>
      <c r="L31">
        <f>DQ31 - IF(AT31&gt;1, K31*DK31*100.0/(AV31*EE31), 0)</f>
        <v>0</v>
      </c>
      <c r="M31">
        <f>((S31-I31/2)*L31-K31)/(S31+I31/2)</f>
        <v>0</v>
      </c>
      <c r="N31">
        <f>M31*(DX31+DY31)/1000.0</f>
        <v>0</v>
      </c>
      <c r="O31">
        <f>(DQ31 - IF(AT31&gt;1, K31*DK31*100.0/(AV31*EE31), 0))*(DX31+DY31)/1000.0</f>
        <v>0</v>
      </c>
      <c r="P31">
        <f>2.0/((1/R31-1/Q31)+SIGN(R31)*SQRT((1/R31-1/Q31)*(1/R31-1/Q31) + 4*DL31/((DL31+1)*(DL31+1))*(2*1/R31*1/Q31-1/Q31*1/Q31)))</f>
        <v>0</v>
      </c>
      <c r="Q31">
        <f>IF(LEFT(DM31,1)&lt;&gt;"0",IF(LEFT(DM31,1)="1",3.0,DN31),$D$5+$E$5*(EE31*DX31/($K$5*1000))+$F$5*(EE31*DX31/($K$5*1000))*MAX(MIN(DK31,$J$5),$I$5)*MAX(MIN(DK31,$J$5),$I$5)+$G$5*MAX(MIN(DK31,$J$5),$I$5)*(EE31*DX31/($K$5*1000))+$H$5*(EE31*DX31/($K$5*1000))*(EE31*DX31/($K$5*1000)))</f>
        <v>0</v>
      </c>
      <c r="R31">
        <f>I31*(1000-(1000*0.61365*exp(17.502*V31/(240.97+V31))/(DX31+DY31)+DS31)/2)/(1000*0.61365*exp(17.502*V31/(240.97+V31))/(DX31+DY31)-DS31)</f>
        <v>0</v>
      </c>
      <c r="S31">
        <f>1/((DL31+1)/(P31/1.6)+1/(Q31/1.37)) + DL31/((DL31+1)/(P31/1.6) + DL31/(Q31/1.37))</f>
        <v>0</v>
      </c>
      <c r="T31">
        <f>(DG31*DJ31)</f>
        <v>0</v>
      </c>
      <c r="U31">
        <f>(DZ31+(T31+2*0.95*5.67E-8*(((DZ31+$B$9)+273)^4-(DZ31+273)^4)-44100*I31)/(1.84*29.3*Q31+8*0.95*5.67E-8*(DZ31+273)^3))</f>
        <v>0</v>
      </c>
      <c r="V31">
        <f>($C$9*EA31+$D$9*EB31+$E$9*U31)</f>
        <v>0</v>
      </c>
      <c r="W31">
        <f>0.61365*exp(17.502*V31/(240.97+V31))</f>
        <v>0</v>
      </c>
      <c r="X31">
        <f>(Y31/Z31*100)</f>
        <v>0</v>
      </c>
      <c r="Y31">
        <f>DS31*(DX31+DY31)/1000</f>
        <v>0</v>
      </c>
      <c r="Z31">
        <f>0.61365*exp(17.502*DZ31/(240.97+DZ31))</f>
        <v>0</v>
      </c>
      <c r="AA31">
        <f>(W31-DS31*(DX31+DY31)/1000)</f>
        <v>0</v>
      </c>
      <c r="AB31">
        <f>(-I31*44100)</f>
        <v>0</v>
      </c>
      <c r="AC31">
        <f>2*29.3*Q31*0.92*(DZ31-V31)</f>
        <v>0</v>
      </c>
      <c r="AD31">
        <f>2*0.95*5.67E-8*(((DZ31+$B$9)+273)^4-(V31+273)^4)</f>
        <v>0</v>
      </c>
      <c r="AE31">
        <f>T31+AD31+AB31+AC31</f>
        <v>0</v>
      </c>
      <c r="AF31">
        <f>DW31*AT31*(DR31-DQ31*(1000-AT31*DT31)/(1000-AT31*DS31))/(100*DK31)</f>
        <v>0</v>
      </c>
      <c r="AG31">
        <f>1000*DW31*AT31*(DS31-DT31)/(100*DK31*(1000-AT31*DS31))</f>
        <v>0</v>
      </c>
      <c r="AH31">
        <f>(AI31 - AJ31 - DX31*1E3/(8.314*(DZ31+273.15)) * AL31/DW31 * AK31) * DW31/(100*DK31) * (1000 - DT31)/1000</f>
        <v>0</v>
      </c>
      <c r="AI31">
        <v>431.6030297130033</v>
      </c>
      <c r="AJ31">
        <v>427.5184848484851</v>
      </c>
      <c r="AK31">
        <v>-0.00144711871674361</v>
      </c>
      <c r="AL31">
        <v>66.24498581848123</v>
      </c>
      <c r="AM31">
        <f>(AO31 - AN31 + DX31*1E3/(8.314*(DZ31+273.15)) * AQ31/DW31 * AP31) * DW31/(100*DK31) * 1000/(1000 - AO31)</f>
        <v>0</v>
      </c>
      <c r="AN31">
        <v>26.85032772176118</v>
      </c>
      <c r="AO31">
        <v>28.61807878787878</v>
      </c>
      <c r="AP31">
        <v>4.573421312778957E-06</v>
      </c>
      <c r="AQ31">
        <v>108.477579089858</v>
      </c>
      <c r="AR31">
        <v>0</v>
      </c>
      <c r="AS31">
        <v>0</v>
      </c>
      <c r="AT31">
        <f>IF(AR31*$H$15&gt;=AV31,1.0,(AV31/(AV31-AR31*$H$15)))</f>
        <v>0</v>
      </c>
      <c r="AU31">
        <f>(AT31-1)*100</f>
        <v>0</v>
      </c>
      <c r="AV31">
        <f>MAX(0,($B$15+$C$15*EE31)/(1+$D$15*EE31)*DX31/(DZ31+273)*$E$15)</f>
        <v>0</v>
      </c>
      <c r="AW31" t="s">
        <v>437</v>
      </c>
      <c r="AX31">
        <v>0</v>
      </c>
      <c r="AY31">
        <v>0.7</v>
      </c>
      <c r="AZ31">
        <v>0.7</v>
      </c>
      <c r="BA31">
        <f>1-AY31/AZ31</f>
        <v>0</v>
      </c>
      <c r="BB31">
        <v>-1</v>
      </c>
      <c r="BC31" t="s">
        <v>481</v>
      </c>
      <c r="BD31">
        <v>8158.19</v>
      </c>
      <c r="BE31">
        <v>208.70696</v>
      </c>
      <c r="BF31">
        <v>228.11</v>
      </c>
      <c r="BG31">
        <f>1-BE31/BF31</f>
        <v>0</v>
      </c>
      <c r="BH31">
        <v>0.5</v>
      </c>
      <c r="BI31">
        <f>DH31</f>
        <v>0</v>
      </c>
      <c r="BJ31">
        <f>K31</f>
        <v>0</v>
      </c>
      <c r="BK31">
        <f>BG31*BH31*BI31</f>
        <v>0</v>
      </c>
      <c r="BL31">
        <f>(BJ31-BB31)/BI31</f>
        <v>0</v>
      </c>
      <c r="BM31">
        <f>(AZ31-BF31)/BF31</f>
        <v>0</v>
      </c>
      <c r="BN31">
        <f>AY31/(BA31+AY31/BF31)</f>
        <v>0</v>
      </c>
      <c r="BO31" t="s">
        <v>437</v>
      </c>
      <c r="BP31">
        <v>0</v>
      </c>
      <c r="BQ31">
        <f>IF(BP31&lt;&gt;0, BP31, BN31)</f>
        <v>0</v>
      </c>
      <c r="BR31">
        <f>1-BQ31/BF31</f>
        <v>0</v>
      </c>
      <c r="BS31">
        <f>(BF31-BE31)/(BF31-BQ31)</f>
        <v>0</v>
      </c>
      <c r="BT31">
        <f>(AZ31-BF31)/(AZ31-BQ31)</f>
        <v>0</v>
      </c>
      <c r="BU31">
        <f>(BF31-BE31)/(BF31-AY31)</f>
        <v>0</v>
      </c>
      <c r="BV31">
        <f>(AZ31-BF31)/(AZ31-AY31)</f>
        <v>0</v>
      </c>
      <c r="BW31">
        <f>(BS31*BQ31/BE31)</f>
        <v>0</v>
      </c>
      <c r="BX31">
        <f>(1-BW31)</f>
        <v>0</v>
      </c>
      <c r="DG31">
        <f>$B$13*EF31+$C$13*EG31+$F$13*ER31*(1-EU31)</f>
        <v>0</v>
      </c>
      <c r="DH31">
        <f>DG31*DI31</f>
        <v>0</v>
      </c>
      <c r="DI31">
        <f>($B$13*$D$11+$C$13*$D$11+$F$13*((FE31+EW31)/MAX(FE31+EW31+FF31, 0.1)*$I$11+FF31/MAX(FE31+EW31+FF31, 0.1)*$J$11))/($B$13+$C$13+$F$13)</f>
        <v>0</v>
      </c>
      <c r="DJ31">
        <f>($B$13*$K$11+$C$13*$K$11+$F$13*((FE31+EW31)/MAX(FE31+EW31+FF31, 0.1)*$P$11+FF31/MAX(FE31+EW31+FF31, 0.1)*$Q$11))/($B$13+$C$13+$F$13)</f>
        <v>0</v>
      </c>
      <c r="DK31">
        <v>2</v>
      </c>
      <c r="DL31">
        <v>0.5</v>
      </c>
      <c r="DM31" t="s">
        <v>439</v>
      </c>
      <c r="DN31">
        <v>2</v>
      </c>
      <c r="DO31" t="b">
        <v>1</v>
      </c>
      <c r="DP31">
        <v>1702584320.099999</v>
      </c>
      <c r="DQ31">
        <v>415.2961290322581</v>
      </c>
      <c r="DR31">
        <v>420.0054193548387</v>
      </c>
      <c r="DS31">
        <v>28.61686451612903</v>
      </c>
      <c r="DT31">
        <v>26.84729032258064</v>
      </c>
      <c r="DU31">
        <v>414.033129032258</v>
      </c>
      <c r="DV31">
        <v>28.31147096774194</v>
      </c>
      <c r="DW31">
        <v>499.985</v>
      </c>
      <c r="DX31">
        <v>90.89749999999999</v>
      </c>
      <c r="DY31">
        <v>0.09995186774193549</v>
      </c>
      <c r="DZ31">
        <v>41.80790645161291</v>
      </c>
      <c r="EA31">
        <v>41.91825806451613</v>
      </c>
      <c r="EB31">
        <v>999.9000000000003</v>
      </c>
      <c r="EC31">
        <v>0</v>
      </c>
      <c r="ED31">
        <v>0</v>
      </c>
      <c r="EE31">
        <v>10005.71677419355</v>
      </c>
      <c r="EF31">
        <v>0</v>
      </c>
      <c r="EG31">
        <v>21.75845806451613</v>
      </c>
      <c r="EH31">
        <v>-4.70940935483871</v>
      </c>
      <c r="EI31">
        <v>427.5306774193549</v>
      </c>
      <c r="EJ31">
        <v>431.5925483870968</v>
      </c>
      <c r="EK31">
        <v>1.769584516129032</v>
      </c>
      <c r="EL31">
        <v>420.0054193548387</v>
      </c>
      <c r="EM31">
        <v>26.84729032258064</v>
      </c>
      <c r="EN31">
        <v>2.601202258064516</v>
      </c>
      <c r="EO31">
        <v>2.440350967741935</v>
      </c>
      <c r="EP31">
        <v>21.67396451612903</v>
      </c>
      <c r="EQ31">
        <v>20.63405161290322</v>
      </c>
      <c r="ER31">
        <v>1499.994516129032</v>
      </c>
      <c r="ES31">
        <v>0.9729972258064515</v>
      </c>
      <c r="ET31">
        <v>0.02700281290322581</v>
      </c>
      <c r="EU31">
        <v>0</v>
      </c>
      <c r="EV31">
        <v>208.7062580645161</v>
      </c>
      <c r="EW31">
        <v>4.999599999999997</v>
      </c>
      <c r="EX31">
        <v>3256.355806451612</v>
      </c>
      <c r="EY31">
        <v>14076.34516129032</v>
      </c>
      <c r="EZ31">
        <v>41.38870967741934</v>
      </c>
      <c r="FA31">
        <v>42.16099999999999</v>
      </c>
      <c r="FB31">
        <v>41.99990322580646</v>
      </c>
      <c r="FC31">
        <v>41.97151612903223</v>
      </c>
      <c r="FD31">
        <v>44.05009677419353</v>
      </c>
      <c r="FE31">
        <v>1454.624193548387</v>
      </c>
      <c r="FF31">
        <v>40.37032258064517</v>
      </c>
      <c r="FG31">
        <v>0</v>
      </c>
      <c r="FH31">
        <v>499.4000000953674</v>
      </c>
      <c r="FI31">
        <v>0</v>
      </c>
      <c r="FJ31">
        <v>208.70696</v>
      </c>
      <c r="FK31">
        <v>0.2305384566462108</v>
      </c>
      <c r="FL31">
        <v>-14.36461533005727</v>
      </c>
      <c r="FM31">
        <v>3256.2524</v>
      </c>
      <c r="FN31">
        <v>15</v>
      </c>
      <c r="FO31">
        <v>0</v>
      </c>
      <c r="FP31" t="s">
        <v>440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-4.721000487804878</v>
      </c>
      <c r="GC31">
        <v>0.08957581881533594</v>
      </c>
      <c r="GD31">
        <v>0.05821548234901</v>
      </c>
      <c r="GE31">
        <v>1</v>
      </c>
      <c r="GF31">
        <v>208.7247647058824</v>
      </c>
      <c r="GG31">
        <v>-0.2397555393429239</v>
      </c>
      <c r="GH31">
        <v>0.1592537854058409</v>
      </c>
      <c r="GI31">
        <v>1</v>
      </c>
      <c r="GJ31">
        <v>1.770860487804878</v>
      </c>
      <c r="GK31">
        <v>-0.02783916376306665</v>
      </c>
      <c r="GL31">
        <v>0.002802842591248156</v>
      </c>
      <c r="GM31">
        <v>1</v>
      </c>
      <c r="GN31">
        <v>3</v>
      </c>
      <c r="GO31">
        <v>3</v>
      </c>
      <c r="GP31" t="s">
        <v>454</v>
      </c>
      <c r="GQ31">
        <v>3.10383</v>
      </c>
      <c r="GR31">
        <v>2.75847</v>
      </c>
      <c r="GS31">
        <v>0.08736910000000001</v>
      </c>
      <c r="GT31">
        <v>0.0883834</v>
      </c>
      <c r="GU31">
        <v>0.12243</v>
      </c>
      <c r="GV31">
        <v>0.11846</v>
      </c>
      <c r="GW31">
        <v>23744.3</v>
      </c>
      <c r="GX31">
        <v>22054.1</v>
      </c>
      <c r="GY31">
        <v>26581.6</v>
      </c>
      <c r="GZ31">
        <v>24421.6</v>
      </c>
      <c r="HA31">
        <v>37376.6</v>
      </c>
      <c r="HB31">
        <v>31849.2</v>
      </c>
      <c r="HC31">
        <v>46487.8</v>
      </c>
      <c r="HD31">
        <v>38669.4</v>
      </c>
      <c r="HE31">
        <v>1.87993</v>
      </c>
      <c r="HF31">
        <v>1.89275</v>
      </c>
      <c r="HG31">
        <v>0.319727</v>
      </c>
      <c r="HH31">
        <v>0</v>
      </c>
      <c r="HI31">
        <v>36.8063</v>
      </c>
      <c r="HJ31">
        <v>999.9</v>
      </c>
      <c r="HK31">
        <v>63.3</v>
      </c>
      <c r="HL31">
        <v>28.9</v>
      </c>
      <c r="HM31">
        <v>27.8451</v>
      </c>
      <c r="HN31">
        <v>60.6532</v>
      </c>
      <c r="HO31">
        <v>21.9151</v>
      </c>
      <c r="HP31">
        <v>1</v>
      </c>
      <c r="HQ31">
        <v>0.20186</v>
      </c>
      <c r="HR31">
        <v>-4.70694</v>
      </c>
      <c r="HS31">
        <v>20.2206</v>
      </c>
      <c r="HT31">
        <v>5.22253</v>
      </c>
      <c r="HU31">
        <v>11.98</v>
      </c>
      <c r="HV31">
        <v>4.9656</v>
      </c>
      <c r="HW31">
        <v>3.27543</v>
      </c>
      <c r="HX31">
        <v>9999</v>
      </c>
      <c r="HY31">
        <v>9999</v>
      </c>
      <c r="HZ31">
        <v>9999</v>
      </c>
      <c r="IA31">
        <v>543.7</v>
      </c>
      <c r="IB31">
        <v>1.86399</v>
      </c>
      <c r="IC31">
        <v>1.86005</v>
      </c>
      <c r="ID31">
        <v>1.85835</v>
      </c>
      <c r="IE31">
        <v>1.85974</v>
      </c>
      <c r="IF31">
        <v>1.85984</v>
      </c>
      <c r="IG31">
        <v>1.85835</v>
      </c>
      <c r="IH31">
        <v>1.85732</v>
      </c>
      <c r="II31">
        <v>1.85234</v>
      </c>
      <c r="IJ31">
        <v>0</v>
      </c>
      <c r="IK31">
        <v>0</v>
      </c>
      <c r="IL31">
        <v>0</v>
      </c>
      <c r="IM31">
        <v>0</v>
      </c>
      <c r="IN31" t="s">
        <v>442</v>
      </c>
      <c r="IO31" t="s">
        <v>443</v>
      </c>
      <c r="IP31" t="s">
        <v>444</v>
      </c>
      <c r="IQ31" t="s">
        <v>444</v>
      </c>
      <c r="IR31" t="s">
        <v>444</v>
      </c>
      <c r="IS31" t="s">
        <v>444</v>
      </c>
      <c r="IT31">
        <v>0</v>
      </c>
      <c r="IU31">
        <v>100</v>
      </c>
      <c r="IV31">
        <v>100</v>
      </c>
      <c r="IW31">
        <v>1.263</v>
      </c>
      <c r="IX31">
        <v>0.3054</v>
      </c>
      <c r="IY31">
        <v>0.3971615310492796</v>
      </c>
      <c r="IZ31">
        <v>0.002194383670526158</v>
      </c>
      <c r="JA31">
        <v>-2.614430836048478E-07</v>
      </c>
      <c r="JB31">
        <v>2.831566818974657E-11</v>
      </c>
      <c r="JC31">
        <v>-0.02387284111826243</v>
      </c>
      <c r="JD31">
        <v>-0.004919592197158782</v>
      </c>
      <c r="JE31">
        <v>0.0008186423644796414</v>
      </c>
      <c r="JF31">
        <v>-8.268116151049551E-06</v>
      </c>
      <c r="JG31">
        <v>6</v>
      </c>
      <c r="JH31">
        <v>2002</v>
      </c>
      <c r="JI31">
        <v>0</v>
      </c>
      <c r="JJ31">
        <v>28</v>
      </c>
      <c r="JK31">
        <v>28376405.5</v>
      </c>
      <c r="JL31">
        <v>28376405.5</v>
      </c>
      <c r="JM31">
        <v>1.13647</v>
      </c>
      <c r="JN31">
        <v>2.62085</v>
      </c>
      <c r="JO31">
        <v>1.49658</v>
      </c>
      <c r="JP31">
        <v>2.34619</v>
      </c>
      <c r="JQ31">
        <v>1.54907</v>
      </c>
      <c r="JR31">
        <v>2.47803</v>
      </c>
      <c r="JS31">
        <v>34.7379</v>
      </c>
      <c r="JT31">
        <v>24.07</v>
      </c>
      <c r="JU31">
        <v>18</v>
      </c>
      <c r="JV31">
        <v>491.893</v>
      </c>
      <c r="JW31">
        <v>515.643</v>
      </c>
      <c r="JX31">
        <v>44.2749</v>
      </c>
      <c r="JY31">
        <v>29.8189</v>
      </c>
      <c r="JZ31">
        <v>30.0011</v>
      </c>
      <c r="KA31">
        <v>29.542</v>
      </c>
      <c r="KB31">
        <v>29.4085</v>
      </c>
      <c r="KC31">
        <v>22.8462</v>
      </c>
      <c r="KD31">
        <v>0</v>
      </c>
      <c r="KE31">
        <v>100</v>
      </c>
      <c r="KF31">
        <v>44.3048</v>
      </c>
      <c r="KG31">
        <v>420</v>
      </c>
      <c r="KH31">
        <v>38.4805</v>
      </c>
      <c r="KI31">
        <v>101.586</v>
      </c>
      <c r="KJ31">
        <v>93.2265</v>
      </c>
    </row>
    <row r="32" spans="1:296">
      <c r="A32">
        <v>14</v>
      </c>
      <c r="B32">
        <v>1702584431.6</v>
      </c>
      <c r="C32">
        <v>3050.599999904633</v>
      </c>
      <c r="D32" t="s">
        <v>482</v>
      </c>
      <c r="E32" t="s">
        <v>483</v>
      </c>
      <c r="F32">
        <v>5</v>
      </c>
      <c r="G32" t="s">
        <v>436</v>
      </c>
      <c r="H32">
        <v>1702584423.849999</v>
      </c>
      <c r="I32">
        <f>(J32)/1000</f>
        <v>0</v>
      </c>
      <c r="J32">
        <f>IF(DO32, AM32, AG32)</f>
        <v>0</v>
      </c>
      <c r="K32">
        <f>IF(DO32, AH32, AF32)</f>
        <v>0</v>
      </c>
      <c r="L32">
        <f>DQ32 - IF(AT32&gt;1, K32*DK32*100.0/(AV32*EE32), 0)</f>
        <v>0</v>
      </c>
      <c r="M32">
        <f>((S32-I32/2)*L32-K32)/(S32+I32/2)</f>
        <v>0</v>
      </c>
      <c r="N32">
        <f>M32*(DX32+DY32)/1000.0</f>
        <v>0</v>
      </c>
      <c r="O32">
        <f>(DQ32 - IF(AT32&gt;1, K32*DK32*100.0/(AV32*EE32), 0))*(DX32+DY32)/1000.0</f>
        <v>0</v>
      </c>
      <c r="P32">
        <f>2.0/((1/R32-1/Q32)+SIGN(R32)*SQRT((1/R32-1/Q32)*(1/R32-1/Q32) + 4*DL32/((DL32+1)*(DL32+1))*(2*1/R32*1/Q32-1/Q32*1/Q32)))</f>
        <v>0</v>
      </c>
      <c r="Q32">
        <f>IF(LEFT(DM32,1)&lt;&gt;"0",IF(LEFT(DM32,1)="1",3.0,DN32),$D$5+$E$5*(EE32*DX32/($K$5*1000))+$F$5*(EE32*DX32/($K$5*1000))*MAX(MIN(DK32,$J$5),$I$5)*MAX(MIN(DK32,$J$5),$I$5)+$G$5*MAX(MIN(DK32,$J$5),$I$5)*(EE32*DX32/($K$5*1000))+$H$5*(EE32*DX32/($K$5*1000))*(EE32*DX32/($K$5*1000)))</f>
        <v>0</v>
      </c>
      <c r="R32">
        <f>I32*(1000-(1000*0.61365*exp(17.502*V32/(240.97+V32))/(DX32+DY32)+DS32)/2)/(1000*0.61365*exp(17.502*V32/(240.97+V32))/(DX32+DY32)-DS32)</f>
        <v>0</v>
      </c>
      <c r="S32">
        <f>1/((DL32+1)/(P32/1.6)+1/(Q32/1.37)) + DL32/((DL32+1)/(P32/1.6) + DL32/(Q32/1.37))</f>
        <v>0</v>
      </c>
      <c r="T32">
        <f>(DG32*DJ32)</f>
        <v>0</v>
      </c>
      <c r="U32">
        <f>(DZ32+(T32+2*0.95*5.67E-8*(((DZ32+$B$9)+273)^4-(DZ32+273)^4)-44100*I32)/(1.84*29.3*Q32+8*0.95*5.67E-8*(DZ32+273)^3))</f>
        <v>0</v>
      </c>
      <c r="V32">
        <f>($C$9*EA32+$D$9*EB32+$E$9*U32)</f>
        <v>0</v>
      </c>
      <c r="W32">
        <f>0.61365*exp(17.502*V32/(240.97+V32))</f>
        <v>0</v>
      </c>
      <c r="X32">
        <f>(Y32/Z32*100)</f>
        <v>0</v>
      </c>
      <c r="Y32">
        <f>DS32*(DX32+DY32)/1000</f>
        <v>0</v>
      </c>
      <c r="Z32">
        <f>0.61365*exp(17.502*DZ32/(240.97+DZ32))</f>
        <v>0</v>
      </c>
      <c r="AA32">
        <f>(W32-DS32*(DX32+DY32)/1000)</f>
        <v>0</v>
      </c>
      <c r="AB32">
        <f>(-I32*44100)</f>
        <v>0</v>
      </c>
      <c r="AC32">
        <f>2*29.3*Q32*0.92*(DZ32-V32)</f>
        <v>0</v>
      </c>
      <c r="AD32">
        <f>2*0.95*5.67E-8*(((DZ32+$B$9)+273)^4-(V32+273)^4)</f>
        <v>0</v>
      </c>
      <c r="AE32">
        <f>T32+AD32+AB32+AC32</f>
        <v>0</v>
      </c>
      <c r="AF32">
        <f>DW32*AT32*(DR32-DQ32*(1000-AT32*DT32)/(1000-AT32*DS32))/(100*DK32)</f>
        <v>0</v>
      </c>
      <c r="AG32">
        <f>1000*DW32*AT32*(DS32-DT32)/(100*DK32*(1000-AT32*DS32))</f>
        <v>0</v>
      </c>
      <c r="AH32">
        <f>(AI32 - AJ32 - DX32*1E3/(8.314*(DZ32+273.15)) * AL32/DW32 * AK32) * DW32/(100*DK32) * (1000 - DT32)/1000</f>
        <v>0</v>
      </c>
      <c r="AI32">
        <v>431.5755246998048</v>
      </c>
      <c r="AJ32">
        <v>427.5390787878785</v>
      </c>
      <c r="AK32">
        <v>0.005289962393540739</v>
      </c>
      <c r="AL32">
        <v>66.24498581848123</v>
      </c>
      <c r="AM32">
        <f>(AO32 - AN32 + DX32*1E3/(8.314*(DZ32+273.15)) * AQ32/DW32 * AP32) * DW32/(100*DK32) * 1000/(1000 - AO32)</f>
        <v>0</v>
      </c>
      <c r="AN32">
        <v>26.92487152713912</v>
      </c>
      <c r="AO32">
        <v>28.66803030303029</v>
      </c>
      <c r="AP32">
        <v>1.888227078619862E-05</v>
      </c>
      <c r="AQ32">
        <v>108.477579089858</v>
      </c>
      <c r="AR32">
        <v>0</v>
      </c>
      <c r="AS32">
        <v>0</v>
      </c>
      <c r="AT32">
        <f>IF(AR32*$H$15&gt;=AV32,1.0,(AV32/(AV32-AR32*$H$15)))</f>
        <v>0</v>
      </c>
      <c r="AU32">
        <f>(AT32-1)*100</f>
        <v>0</v>
      </c>
      <c r="AV32">
        <f>MAX(0,($B$15+$C$15*EE32)/(1+$D$15*EE32)*DX32/(DZ32+273)*$E$15)</f>
        <v>0</v>
      </c>
      <c r="AW32" t="s">
        <v>437</v>
      </c>
      <c r="AX32">
        <v>0</v>
      </c>
      <c r="AY32">
        <v>0.7</v>
      </c>
      <c r="AZ32">
        <v>0.7</v>
      </c>
      <c r="BA32">
        <f>1-AY32/AZ32</f>
        <v>0</v>
      </c>
      <c r="BB32">
        <v>-1</v>
      </c>
      <c r="BC32" t="s">
        <v>484</v>
      </c>
      <c r="BD32">
        <v>8164.97</v>
      </c>
      <c r="BE32">
        <v>207.7441153846154</v>
      </c>
      <c r="BF32">
        <v>226.46</v>
      </c>
      <c r="BG32">
        <f>1-BE32/BF32</f>
        <v>0</v>
      </c>
      <c r="BH32">
        <v>0.5</v>
      </c>
      <c r="BI32">
        <f>DH32</f>
        <v>0</v>
      </c>
      <c r="BJ32">
        <f>K32</f>
        <v>0</v>
      </c>
      <c r="BK32">
        <f>BG32*BH32*BI32</f>
        <v>0</v>
      </c>
      <c r="BL32">
        <f>(BJ32-BB32)/BI32</f>
        <v>0</v>
      </c>
      <c r="BM32">
        <f>(AZ32-BF32)/BF32</f>
        <v>0</v>
      </c>
      <c r="BN32">
        <f>AY32/(BA32+AY32/BF32)</f>
        <v>0</v>
      </c>
      <c r="BO32" t="s">
        <v>437</v>
      </c>
      <c r="BP32">
        <v>0</v>
      </c>
      <c r="BQ32">
        <f>IF(BP32&lt;&gt;0, BP32, BN32)</f>
        <v>0</v>
      </c>
      <c r="BR32">
        <f>1-BQ32/BF32</f>
        <v>0</v>
      </c>
      <c r="BS32">
        <f>(BF32-BE32)/(BF32-BQ32)</f>
        <v>0</v>
      </c>
      <c r="BT32">
        <f>(AZ32-BF32)/(AZ32-BQ32)</f>
        <v>0</v>
      </c>
      <c r="BU32">
        <f>(BF32-BE32)/(BF32-AY32)</f>
        <v>0</v>
      </c>
      <c r="BV32">
        <f>(AZ32-BF32)/(AZ32-AY32)</f>
        <v>0</v>
      </c>
      <c r="BW32">
        <f>(BS32*BQ32/BE32)</f>
        <v>0</v>
      </c>
      <c r="BX32">
        <f>(1-BW32)</f>
        <v>0</v>
      </c>
      <c r="DG32">
        <f>$B$13*EF32+$C$13*EG32+$F$13*ER32*(1-EU32)</f>
        <v>0</v>
      </c>
      <c r="DH32">
        <f>DG32*DI32</f>
        <v>0</v>
      </c>
      <c r="DI32">
        <f>($B$13*$D$11+$C$13*$D$11+$F$13*((FE32+EW32)/MAX(FE32+EW32+FF32, 0.1)*$I$11+FF32/MAX(FE32+EW32+FF32, 0.1)*$J$11))/($B$13+$C$13+$F$13)</f>
        <v>0</v>
      </c>
      <c r="DJ32">
        <f>($B$13*$K$11+$C$13*$K$11+$F$13*((FE32+EW32)/MAX(FE32+EW32+FF32, 0.1)*$P$11+FF32/MAX(FE32+EW32+FF32, 0.1)*$Q$11))/($B$13+$C$13+$F$13)</f>
        <v>0</v>
      </c>
      <c r="DK32">
        <v>2</v>
      </c>
      <c r="DL32">
        <v>0.5</v>
      </c>
      <c r="DM32" t="s">
        <v>439</v>
      </c>
      <c r="DN32">
        <v>2</v>
      </c>
      <c r="DO32" t="b">
        <v>1</v>
      </c>
      <c r="DP32">
        <v>1702584423.849999</v>
      </c>
      <c r="DQ32">
        <v>415.3143666666667</v>
      </c>
      <c r="DR32">
        <v>419.9860666666666</v>
      </c>
      <c r="DS32">
        <v>28.66914333333334</v>
      </c>
      <c r="DT32">
        <v>26.92093333333333</v>
      </c>
      <c r="DU32">
        <v>414.0514</v>
      </c>
      <c r="DV32">
        <v>28.36265</v>
      </c>
      <c r="DW32">
        <v>500.0317999999999</v>
      </c>
      <c r="DX32">
        <v>90.89941333333333</v>
      </c>
      <c r="DY32">
        <v>0.1001018433333333</v>
      </c>
      <c r="DZ32">
        <v>41.87459333333334</v>
      </c>
      <c r="EA32">
        <v>42.01393666666667</v>
      </c>
      <c r="EB32">
        <v>999.9000000000002</v>
      </c>
      <c r="EC32">
        <v>0</v>
      </c>
      <c r="ED32">
        <v>0</v>
      </c>
      <c r="EE32">
        <v>9989.459999999999</v>
      </c>
      <c r="EF32">
        <v>0</v>
      </c>
      <c r="EG32">
        <v>20.85527333333334</v>
      </c>
      <c r="EH32">
        <v>-4.671663999999999</v>
      </c>
      <c r="EI32">
        <v>427.5725000000001</v>
      </c>
      <c r="EJ32">
        <v>431.6052333333333</v>
      </c>
      <c r="EK32">
        <v>1.748208</v>
      </c>
      <c r="EL32">
        <v>419.9860666666666</v>
      </c>
      <c r="EM32">
        <v>26.92093333333333</v>
      </c>
      <c r="EN32">
        <v>2.606008333333333</v>
      </c>
      <c r="EO32">
        <v>2.447096666666666</v>
      </c>
      <c r="EP32">
        <v>21.70416666666667</v>
      </c>
      <c r="EQ32">
        <v>20.67885666666666</v>
      </c>
      <c r="ER32">
        <v>1500.023</v>
      </c>
      <c r="ES32">
        <v>0.9729928333333332</v>
      </c>
      <c r="ET32">
        <v>0.02700720666666667</v>
      </c>
      <c r="EU32">
        <v>0</v>
      </c>
      <c r="EV32">
        <v>207.7713666666667</v>
      </c>
      <c r="EW32">
        <v>4.999599999999998</v>
      </c>
      <c r="EX32">
        <v>3248.015</v>
      </c>
      <c r="EY32">
        <v>14076.6</v>
      </c>
      <c r="EZ32">
        <v>41.71639999999999</v>
      </c>
      <c r="FA32">
        <v>42.47479999999999</v>
      </c>
      <c r="FB32">
        <v>41.86633333333332</v>
      </c>
      <c r="FC32">
        <v>42.22893333333332</v>
      </c>
      <c r="FD32">
        <v>44.3706</v>
      </c>
      <c r="FE32">
        <v>1454.643</v>
      </c>
      <c r="FF32">
        <v>40.38000000000002</v>
      </c>
      <c r="FG32">
        <v>0</v>
      </c>
      <c r="FH32">
        <v>103</v>
      </c>
      <c r="FI32">
        <v>0</v>
      </c>
      <c r="FJ32">
        <v>207.7441153846154</v>
      </c>
      <c r="FK32">
        <v>-1.161880344782279</v>
      </c>
      <c r="FL32">
        <v>-9.24615382889427</v>
      </c>
      <c r="FM32">
        <v>3247.912692307692</v>
      </c>
      <c r="FN32">
        <v>15</v>
      </c>
      <c r="FO32">
        <v>0</v>
      </c>
      <c r="FP32" t="s">
        <v>440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-4.67922525</v>
      </c>
      <c r="GC32">
        <v>0.2798473170731787</v>
      </c>
      <c r="GD32">
        <v>0.07753339918988139</v>
      </c>
      <c r="GE32">
        <v>1</v>
      </c>
      <c r="GF32">
        <v>207.7815588235294</v>
      </c>
      <c r="GG32">
        <v>-0.8569442351355759</v>
      </c>
      <c r="GH32">
        <v>0.2291272689212744</v>
      </c>
      <c r="GI32">
        <v>1</v>
      </c>
      <c r="GJ32">
        <v>1.75072475</v>
      </c>
      <c r="GK32">
        <v>-0.07665804878049137</v>
      </c>
      <c r="GL32">
        <v>0.008799074947828334</v>
      </c>
      <c r="GM32">
        <v>1</v>
      </c>
      <c r="GN32">
        <v>3</v>
      </c>
      <c r="GO32">
        <v>3</v>
      </c>
      <c r="GP32" t="s">
        <v>454</v>
      </c>
      <c r="GQ32">
        <v>3.10395</v>
      </c>
      <c r="GR32">
        <v>2.75816</v>
      </c>
      <c r="GS32">
        <v>0.08730980000000001</v>
      </c>
      <c r="GT32">
        <v>0.088324</v>
      </c>
      <c r="GU32">
        <v>0.122501</v>
      </c>
      <c r="GV32">
        <v>0.118605</v>
      </c>
      <c r="GW32">
        <v>23734.9</v>
      </c>
      <c r="GX32">
        <v>22047.7</v>
      </c>
      <c r="GY32">
        <v>26570.1</v>
      </c>
      <c r="GZ32">
        <v>24413.9</v>
      </c>
      <c r="HA32">
        <v>37358.8</v>
      </c>
      <c r="HB32">
        <v>31835.7</v>
      </c>
      <c r="HC32">
        <v>46468.1</v>
      </c>
      <c r="HD32">
        <v>38658.8</v>
      </c>
      <c r="HE32">
        <v>1.87733</v>
      </c>
      <c r="HF32">
        <v>1.8879</v>
      </c>
      <c r="HG32">
        <v>0.308476</v>
      </c>
      <c r="HH32">
        <v>0</v>
      </c>
      <c r="HI32">
        <v>37.0459</v>
      </c>
      <c r="HJ32">
        <v>999.9</v>
      </c>
      <c r="HK32">
        <v>63.1</v>
      </c>
      <c r="HL32">
        <v>29.1</v>
      </c>
      <c r="HM32">
        <v>28.0795</v>
      </c>
      <c r="HN32">
        <v>60.8532</v>
      </c>
      <c r="HO32">
        <v>21.9191</v>
      </c>
      <c r="HP32">
        <v>1</v>
      </c>
      <c r="HQ32">
        <v>0.220318</v>
      </c>
      <c r="HR32">
        <v>-4.19687</v>
      </c>
      <c r="HS32">
        <v>20.2341</v>
      </c>
      <c r="HT32">
        <v>5.21804</v>
      </c>
      <c r="HU32">
        <v>11.98</v>
      </c>
      <c r="HV32">
        <v>4.96555</v>
      </c>
      <c r="HW32">
        <v>3.27568</v>
      </c>
      <c r="HX32">
        <v>9999</v>
      </c>
      <c r="HY32">
        <v>9999</v>
      </c>
      <c r="HZ32">
        <v>9999</v>
      </c>
      <c r="IA32">
        <v>543.7</v>
      </c>
      <c r="IB32">
        <v>1.86396</v>
      </c>
      <c r="IC32">
        <v>1.86005</v>
      </c>
      <c r="ID32">
        <v>1.85836</v>
      </c>
      <c r="IE32">
        <v>1.85974</v>
      </c>
      <c r="IF32">
        <v>1.85985</v>
      </c>
      <c r="IG32">
        <v>1.85836</v>
      </c>
      <c r="IH32">
        <v>1.85737</v>
      </c>
      <c r="II32">
        <v>1.85238</v>
      </c>
      <c r="IJ32">
        <v>0</v>
      </c>
      <c r="IK32">
        <v>0</v>
      </c>
      <c r="IL32">
        <v>0</v>
      </c>
      <c r="IM32">
        <v>0</v>
      </c>
      <c r="IN32" t="s">
        <v>442</v>
      </c>
      <c r="IO32" t="s">
        <v>443</v>
      </c>
      <c r="IP32" t="s">
        <v>444</v>
      </c>
      <c r="IQ32" t="s">
        <v>444</v>
      </c>
      <c r="IR32" t="s">
        <v>444</v>
      </c>
      <c r="IS32" t="s">
        <v>444</v>
      </c>
      <c r="IT32">
        <v>0</v>
      </c>
      <c r="IU32">
        <v>100</v>
      </c>
      <c r="IV32">
        <v>100</v>
      </c>
      <c r="IW32">
        <v>1.263</v>
      </c>
      <c r="IX32">
        <v>0.3065</v>
      </c>
      <c r="IY32">
        <v>0.3971615310492796</v>
      </c>
      <c r="IZ32">
        <v>0.002194383670526158</v>
      </c>
      <c r="JA32">
        <v>-2.614430836048478E-07</v>
      </c>
      <c r="JB32">
        <v>2.831566818974657E-11</v>
      </c>
      <c r="JC32">
        <v>-0.02387284111826243</v>
      </c>
      <c r="JD32">
        <v>-0.004919592197158782</v>
      </c>
      <c r="JE32">
        <v>0.0008186423644796414</v>
      </c>
      <c r="JF32">
        <v>-8.268116151049551E-06</v>
      </c>
      <c r="JG32">
        <v>6</v>
      </c>
      <c r="JH32">
        <v>2002</v>
      </c>
      <c r="JI32">
        <v>0</v>
      </c>
      <c r="JJ32">
        <v>28</v>
      </c>
      <c r="JK32">
        <v>28376407.2</v>
      </c>
      <c r="JL32">
        <v>28376407.2</v>
      </c>
      <c r="JM32">
        <v>1.13647</v>
      </c>
      <c r="JN32">
        <v>2.63428</v>
      </c>
      <c r="JO32">
        <v>1.49658</v>
      </c>
      <c r="JP32">
        <v>2.34497</v>
      </c>
      <c r="JQ32">
        <v>1.54907</v>
      </c>
      <c r="JR32">
        <v>2.36328</v>
      </c>
      <c r="JS32">
        <v>34.8525</v>
      </c>
      <c r="JT32">
        <v>24.0612</v>
      </c>
      <c r="JU32">
        <v>18</v>
      </c>
      <c r="JV32">
        <v>492.369</v>
      </c>
      <c r="JW32">
        <v>514.648</v>
      </c>
      <c r="JX32">
        <v>43.796</v>
      </c>
      <c r="JY32">
        <v>30.0632</v>
      </c>
      <c r="JZ32">
        <v>30.0011</v>
      </c>
      <c r="KA32">
        <v>29.8074</v>
      </c>
      <c r="KB32">
        <v>29.6769</v>
      </c>
      <c r="KC32">
        <v>22.8488</v>
      </c>
      <c r="KD32">
        <v>0</v>
      </c>
      <c r="KE32">
        <v>100</v>
      </c>
      <c r="KF32">
        <v>43.8031</v>
      </c>
      <c r="KG32">
        <v>420</v>
      </c>
      <c r="KH32">
        <v>38.4805</v>
      </c>
      <c r="KI32">
        <v>101.542</v>
      </c>
      <c r="KJ32">
        <v>93.19929999999999</v>
      </c>
    </row>
    <row r="33" spans="1:296">
      <c r="A33">
        <v>15</v>
      </c>
      <c r="B33">
        <v>1702584545.1</v>
      </c>
      <c r="C33">
        <v>3164.099999904633</v>
      </c>
      <c r="D33" t="s">
        <v>485</v>
      </c>
      <c r="E33" t="s">
        <v>486</v>
      </c>
      <c r="F33">
        <v>5</v>
      </c>
      <c r="G33" t="s">
        <v>436</v>
      </c>
      <c r="H33">
        <v>1702584537.349999</v>
      </c>
      <c r="I33">
        <f>(J33)/1000</f>
        <v>0</v>
      </c>
      <c r="J33">
        <f>IF(DO33, AM33, AG33)</f>
        <v>0</v>
      </c>
      <c r="K33">
        <f>IF(DO33, AH33, AF33)</f>
        <v>0</v>
      </c>
      <c r="L33">
        <f>DQ33 - IF(AT33&gt;1, K33*DK33*100.0/(AV33*EE33), 0)</f>
        <v>0</v>
      </c>
      <c r="M33">
        <f>((S33-I33/2)*L33-K33)/(S33+I33/2)</f>
        <v>0</v>
      </c>
      <c r="N33">
        <f>M33*(DX33+DY33)/1000.0</f>
        <v>0</v>
      </c>
      <c r="O33">
        <f>(DQ33 - IF(AT33&gt;1, K33*DK33*100.0/(AV33*EE33), 0))*(DX33+DY33)/1000.0</f>
        <v>0</v>
      </c>
      <c r="P33">
        <f>2.0/((1/R33-1/Q33)+SIGN(R33)*SQRT((1/R33-1/Q33)*(1/R33-1/Q33) + 4*DL33/((DL33+1)*(DL33+1))*(2*1/R33*1/Q33-1/Q33*1/Q33)))</f>
        <v>0</v>
      </c>
      <c r="Q33">
        <f>IF(LEFT(DM33,1)&lt;&gt;"0",IF(LEFT(DM33,1)="1",3.0,DN33),$D$5+$E$5*(EE33*DX33/($K$5*1000))+$F$5*(EE33*DX33/($K$5*1000))*MAX(MIN(DK33,$J$5),$I$5)*MAX(MIN(DK33,$J$5),$I$5)+$G$5*MAX(MIN(DK33,$J$5),$I$5)*(EE33*DX33/($K$5*1000))+$H$5*(EE33*DX33/($K$5*1000))*(EE33*DX33/($K$5*1000)))</f>
        <v>0</v>
      </c>
      <c r="R33">
        <f>I33*(1000-(1000*0.61365*exp(17.502*V33/(240.97+V33))/(DX33+DY33)+DS33)/2)/(1000*0.61365*exp(17.502*V33/(240.97+V33))/(DX33+DY33)-DS33)</f>
        <v>0</v>
      </c>
      <c r="S33">
        <f>1/((DL33+1)/(P33/1.6)+1/(Q33/1.37)) + DL33/((DL33+1)/(P33/1.6) + DL33/(Q33/1.37))</f>
        <v>0</v>
      </c>
      <c r="T33">
        <f>(DG33*DJ33)</f>
        <v>0</v>
      </c>
      <c r="U33">
        <f>(DZ33+(T33+2*0.95*5.67E-8*(((DZ33+$B$9)+273)^4-(DZ33+273)^4)-44100*I33)/(1.84*29.3*Q33+8*0.95*5.67E-8*(DZ33+273)^3))</f>
        <v>0</v>
      </c>
      <c r="V33">
        <f>($C$9*EA33+$D$9*EB33+$E$9*U33)</f>
        <v>0</v>
      </c>
      <c r="W33">
        <f>0.61365*exp(17.502*V33/(240.97+V33))</f>
        <v>0</v>
      </c>
      <c r="X33">
        <f>(Y33/Z33*100)</f>
        <v>0</v>
      </c>
      <c r="Y33">
        <f>DS33*(DX33+DY33)/1000</f>
        <v>0</v>
      </c>
      <c r="Z33">
        <f>0.61365*exp(17.502*DZ33/(240.97+DZ33))</f>
        <v>0</v>
      </c>
      <c r="AA33">
        <f>(W33-DS33*(DX33+DY33)/1000)</f>
        <v>0</v>
      </c>
      <c r="AB33">
        <f>(-I33*44100)</f>
        <v>0</v>
      </c>
      <c r="AC33">
        <f>2*29.3*Q33*0.92*(DZ33-V33)</f>
        <v>0</v>
      </c>
      <c r="AD33">
        <f>2*0.95*5.67E-8*(((DZ33+$B$9)+273)^4-(V33+273)^4)</f>
        <v>0</v>
      </c>
      <c r="AE33">
        <f>T33+AD33+AB33+AC33</f>
        <v>0</v>
      </c>
      <c r="AF33">
        <f>DW33*AT33*(DR33-DQ33*(1000-AT33*DT33)/(1000-AT33*DS33))/(100*DK33)</f>
        <v>0</v>
      </c>
      <c r="AG33">
        <f>1000*DW33*AT33*(DS33-DT33)/(100*DK33*(1000-AT33*DS33))</f>
        <v>0</v>
      </c>
      <c r="AH33">
        <f>(AI33 - AJ33 - DX33*1E3/(8.314*(DZ33+273.15)) * AL33/DW33 * AK33) * DW33/(100*DK33) * (1000 - DT33)/1000</f>
        <v>0</v>
      </c>
      <c r="AI33">
        <v>431.6534918250589</v>
      </c>
      <c r="AJ33">
        <v>427.6532787878787</v>
      </c>
      <c r="AK33">
        <v>0.001536033936857223</v>
      </c>
      <c r="AL33">
        <v>66.24498581848123</v>
      </c>
      <c r="AM33">
        <f>(AO33 - AN33 + DX33*1E3/(8.314*(DZ33+273.15)) * AQ33/DW33 * AP33) * DW33/(100*DK33) * 1000/(1000 - AO33)</f>
        <v>0</v>
      </c>
      <c r="AN33">
        <v>27.00425961009404</v>
      </c>
      <c r="AO33">
        <v>28.73412</v>
      </c>
      <c r="AP33">
        <v>3.608410085136349E-05</v>
      </c>
      <c r="AQ33">
        <v>108.477579089858</v>
      </c>
      <c r="AR33">
        <v>0</v>
      </c>
      <c r="AS33">
        <v>0</v>
      </c>
      <c r="AT33">
        <f>IF(AR33*$H$15&gt;=AV33,1.0,(AV33/(AV33-AR33*$H$15)))</f>
        <v>0</v>
      </c>
      <c r="AU33">
        <f>(AT33-1)*100</f>
        <v>0</v>
      </c>
      <c r="AV33">
        <f>MAX(0,($B$15+$C$15*EE33)/(1+$D$15*EE33)*DX33/(DZ33+273)*$E$15)</f>
        <v>0</v>
      </c>
      <c r="AW33" t="s">
        <v>437</v>
      </c>
      <c r="AX33">
        <v>0</v>
      </c>
      <c r="AY33">
        <v>0.7</v>
      </c>
      <c r="AZ33">
        <v>0.7</v>
      </c>
      <c r="BA33">
        <f>1-AY33/AZ33</f>
        <v>0</v>
      </c>
      <c r="BB33">
        <v>-1</v>
      </c>
      <c r="BC33" t="s">
        <v>487</v>
      </c>
      <c r="BD33">
        <v>8160.52</v>
      </c>
      <c r="BE33">
        <v>206.6933461538461</v>
      </c>
      <c r="BF33">
        <v>224.75</v>
      </c>
      <c r="BG33">
        <f>1-BE33/BF33</f>
        <v>0</v>
      </c>
      <c r="BH33">
        <v>0.5</v>
      </c>
      <c r="BI33">
        <f>DH33</f>
        <v>0</v>
      </c>
      <c r="BJ33">
        <f>K33</f>
        <v>0</v>
      </c>
      <c r="BK33">
        <f>BG33*BH33*BI33</f>
        <v>0</v>
      </c>
      <c r="BL33">
        <f>(BJ33-BB33)/BI33</f>
        <v>0</v>
      </c>
      <c r="BM33">
        <f>(AZ33-BF33)/BF33</f>
        <v>0</v>
      </c>
      <c r="BN33">
        <f>AY33/(BA33+AY33/BF33)</f>
        <v>0</v>
      </c>
      <c r="BO33" t="s">
        <v>437</v>
      </c>
      <c r="BP33">
        <v>0</v>
      </c>
      <c r="BQ33">
        <f>IF(BP33&lt;&gt;0, BP33, BN33)</f>
        <v>0</v>
      </c>
      <c r="BR33">
        <f>1-BQ33/BF33</f>
        <v>0</v>
      </c>
      <c r="BS33">
        <f>(BF33-BE33)/(BF33-BQ33)</f>
        <v>0</v>
      </c>
      <c r="BT33">
        <f>(AZ33-BF33)/(AZ33-BQ33)</f>
        <v>0</v>
      </c>
      <c r="BU33">
        <f>(BF33-BE33)/(BF33-AY33)</f>
        <v>0</v>
      </c>
      <c r="BV33">
        <f>(AZ33-BF33)/(AZ33-AY33)</f>
        <v>0</v>
      </c>
      <c r="BW33">
        <f>(BS33*BQ33/BE33)</f>
        <v>0</v>
      </c>
      <c r="BX33">
        <f>(1-BW33)</f>
        <v>0</v>
      </c>
      <c r="DG33">
        <f>$B$13*EF33+$C$13*EG33+$F$13*ER33*(1-EU33)</f>
        <v>0</v>
      </c>
      <c r="DH33">
        <f>DG33*DI33</f>
        <v>0</v>
      </c>
      <c r="DI33">
        <f>($B$13*$D$11+$C$13*$D$11+$F$13*((FE33+EW33)/MAX(FE33+EW33+FF33, 0.1)*$I$11+FF33/MAX(FE33+EW33+FF33, 0.1)*$J$11))/($B$13+$C$13+$F$13)</f>
        <v>0</v>
      </c>
      <c r="DJ33">
        <f>($B$13*$K$11+$C$13*$K$11+$F$13*((FE33+EW33)/MAX(FE33+EW33+FF33, 0.1)*$P$11+FF33/MAX(FE33+EW33+FF33, 0.1)*$Q$11))/($B$13+$C$13+$F$13)</f>
        <v>0</v>
      </c>
      <c r="DK33">
        <v>2</v>
      </c>
      <c r="DL33">
        <v>0.5</v>
      </c>
      <c r="DM33" t="s">
        <v>439</v>
      </c>
      <c r="DN33">
        <v>2</v>
      </c>
      <c r="DO33" t="b">
        <v>1</v>
      </c>
      <c r="DP33">
        <v>1702584537.349999</v>
      </c>
      <c r="DQ33">
        <v>415.3290666666667</v>
      </c>
      <c r="DR33">
        <v>419.9957</v>
      </c>
      <c r="DS33">
        <v>28.72461333333334</v>
      </c>
      <c r="DT33">
        <v>26.99897333333334</v>
      </c>
      <c r="DU33">
        <v>414.0660666666666</v>
      </c>
      <c r="DV33">
        <v>28.41695666666667</v>
      </c>
      <c r="DW33">
        <v>499.9972999999999</v>
      </c>
      <c r="DX33">
        <v>90.89579666666666</v>
      </c>
      <c r="DY33">
        <v>0.09992920666666665</v>
      </c>
      <c r="DZ33">
        <v>41.84850000000002</v>
      </c>
      <c r="EA33">
        <v>41.9943</v>
      </c>
      <c r="EB33">
        <v>999.9000000000002</v>
      </c>
      <c r="EC33">
        <v>0</v>
      </c>
      <c r="ED33">
        <v>0</v>
      </c>
      <c r="EE33">
        <v>10000.29166666666</v>
      </c>
      <c r="EF33">
        <v>0</v>
      </c>
      <c r="EG33">
        <v>22.46986333333333</v>
      </c>
      <c r="EH33">
        <v>-4.666618</v>
      </c>
      <c r="EI33">
        <v>427.6119666666665</v>
      </c>
      <c r="EJ33">
        <v>431.6497</v>
      </c>
      <c r="EK33">
        <v>1.725647333333333</v>
      </c>
      <c r="EL33">
        <v>419.9957</v>
      </c>
      <c r="EM33">
        <v>26.99897333333334</v>
      </c>
      <c r="EN33">
        <v>2.610946333333333</v>
      </c>
      <c r="EO33">
        <v>2.454093</v>
      </c>
      <c r="EP33">
        <v>21.73514666666666</v>
      </c>
      <c r="EQ33">
        <v>20.7252</v>
      </c>
      <c r="ER33">
        <v>1499.991666666666</v>
      </c>
      <c r="ES33">
        <v>0.9729945333333333</v>
      </c>
      <c r="ET33">
        <v>0.02700549000000001</v>
      </c>
      <c r="EU33">
        <v>0</v>
      </c>
      <c r="EV33">
        <v>206.6832333333333</v>
      </c>
      <c r="EW33">
        <v>4.999599999999998</v>
      </c>
      <c r="EX33">
        <v>3239.126000000001</v>
      </c>
      <c r="EY33">
        <v>14076.30666666667</v>
      </c>
      <c r="EZ33">
        <v>41.98103333333333</v>
      </c>
      <c r="FA33">
        <v>42.79959999999998</v>
      </c>
      <c r="FB33">
        <v>42.18743333333332</v>
      </c>
      <c r="FC33">
        <v>42.49129999999999</v>
      </c>
      <c r="FD33">
        <v>44.47483333333333</v>
      </c>
      <c r="FE33">
        <v>1454.621666666667</v>
      </c>
      <c r="FF33">
        <v>40.36999999999998</v>
      </c>
      <c r="FG33">
        <v>0</v>
      </c>
      <c r="FH33">
        <v>113.1999998092651</v>
      </c>
      <c r="FI33">
        <v>0</v>
      </c>
      <c r="FJ33">
        <v>206.6933461538461</v>
      </c>
      <c r="FK33">
        <v>-0.5737093916638133</v>
      </c>
      <c r="FL33">
        <v>-5.188717931863097</v>
      </c>
      <c r="FM33">
        <v>3239.037307692308</v>
      </c>
      <c r="FN33">
        <v>15</v>
      </c>
      <c r="FO33">
        <v>0</v>
      </c>
      <c r="FP33" t="s">
        <v>440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-4.676098048780488</v>
      </c>
      <c r="GC33">
        <v>0.1173616724738668</v>
      </c>
      <c r="GD33">
        <v>0.0360798026885735</v>
      </c>
      <c r="GE33">
        <v>1</v>
      </c>
      <c r="GF33">
        <v>206.7267647058823</v>
      </c>
      <c r="GG33">
        <v>-0.7330175661488846</v>
      </c>
      <c r="GH33">
        <v>0.1943884919771457</v>
      </c>
      <c r="GI33">
        <v>1</v>
      </c>
      <c r="GJ33">
        <v>1.72541243902439</v>
      </c>
      <c r="GK33">
        <v>0.0006388850174273958</v>
      </c>
      <c r="GL33">
        <v>0.001188513686445099</v>
      </c>
      <c r="GM33">
        <v>1</v>
      </c>
      <c r="GN33">
        <v>3</v>
      </c>
      <c r="GO33">
        <v>3</v>
      </c>
      <c r="GP33" t="s">
        <v>454</v>
      </c>
      <c r="GQ33">
        <v>3.10398</v>
      </c>
      <c r="GR33">
        <v>2.75833</v>
      </c>
      <c r="GS33">
        <v>0.08726150000000001</v>
      </c>
      <c r="GT33">
        <v>0.08825909999999999</v>
      </c>
      <c r="GU33">
        <v>0.122615</v>
      </c>
      <c r="GV33">
        <v>0.118771</v>
      </c>
      <c r="GW33">
        <v>23725.5</v>
      </c>
      <c r="GX33">
        <v>22041.4</v>
      </c>
      <c r="GY33">
        <v>26559</v>
      </c>
      <c r="GZ33">
        <v>24406</v>
      </c>
      <c r="HA33">
        <v>37340.2</v>
      </c>
      <c r="HB33">
        <v>31822</v>
      </c>
      <c r="HC33">
        <v>46449.7</v>
      </c>
      <c r="HD33">
        <v>38648.9</v>
      </c>
      <c r="HE33">
        <v>1.87462</v>
      </c>
      <c r="HF33">
        <v>1.88375</v>
      </c>
      <c r="HG33">
        <v>0.30002</v>
      </c>
      <c r="HH33">
        <v>0</v>
      </c>
      <c r="HI33">
        <v>37.183</v>
      </c>
      <c r="HJ33">
        <v>999.9</v>
      </c>
      <c r="HK33">
        <v>62.8</v>
      </c>
      <c r="HL33">
        <v>29.2</v>
      </c>
      <c r="HM33">
        <v>28.1106</v>
      </c>
      <c r="HN33">
        <v>60.9132</v>
      </c>
      <c r="HO33">
        <v>21.7228</v>
      </c>
      <c r="HP33">
        <v>1</v>
      </c>
      <c r="HQ33">
        <v>0.239479</v>
      </c>
      <c r="HR33">
        <v>-4.28776</v>
      </c>
      <c r="HS33">
        <v>20.2312</v>
      </c>
      <c r="HT33">
        <v>5.22253</v>
      </c>
      <c r="HU33">
        <v>11.98</v>
      </c>
      <c r="HV33">
        <v>4.96545</v>
      </c>
      <c r="HW33">
        <v>3.27548</v>
      </c>
      <c r="HX33">
        <v>9999</v>
      </c>
      <c r="HY33">
        <v>9999</v>
      </c>
      <c r="HZ33">
        <v>9999</v>
      </c>
      <c r="IA33">
        <v>543.8</v>
      </c>
      <c r="IB33">
        <v>1.86398</v>
      </c>
      <c r="IC33">
        <v>1.86005</v>
      </c>
      <c r="ID33">
        <v>1.85836</v>
      </c>
      <c r="IE33">
        <v>1.85975</v>
      </c>
      <c r="IF33">
        <v>1.85986</v>
      </c>
      <c r="IG33">
        <v>1.85835</v>
      </c>
      <c r="IH33">
        <v>1.85735</v>
      </c>
      <c r="II33">
        <v>1.85235</v>
      </c>
      <c r="IJ33">
        <v>0</v>
      </c>
      <c r="IK33">
        <v>0</v>
      </c>
      <c r="IL33">
        <v>0</v>
      </c>
      <c r="IM33">
        <v>0</v>
      </c>
      <c r="IN33" t="s">
        <v>442</v>
      </c>
      <c r="IO33" t="s">
        <v>443</v>
      </c>
      <c r="IP33" t="s">
        <v>444</v>
      </c>
      <c r="IQ33" t="s">
        <v>444</v>
      </c>
      <c r="IR33" t="s">
        <v>444</v>
      </c>
      <c r="IS33" t="s">
        <v>444</v>
      </c>
      <c r="IT33">
        <v>0</v>
      </c>
      <c r="IU33">
        <v>100</v>
      </c>
      <c r="IV33">
        <v>100</v>
      </c>
      <c r="IW33">
        <v>1.263</v>
      </c>
      <c r="IX33">
        <v>0.3079</v>
      </c>
      <c r="IY33">
        <v>0.3971615310492796</v>
      </c>
      <c r="IZ33">
        <v>0.002194383670526158</v>
      </c>
      <c r="JA33">
        <v>-2.614430836048478E-07</v>
      </c>
      <c r="JB33">
        <v>2.831566818974657E-11</v>
      </c>
      <c r="JC33">
        <v>-0.02387284111826243</v>
      </c>
      <c r="JD33">
        <v>-0.004919592197158782</v>
      </c>
      <c r="JE33">
        <v>0.0008186423644796414</v>
      </c>
      <c r="JF33">
        <v>-8.268116151049551E-06</v>
      </c>
      <c r="JG33">
        <v>6</v>
      </c>
      <c r="JH33">
        <v>2002</v>
      </c>
      <c r="JI33">
        <v>0</v>
      </c>
      <c r="JJ33">
        <v>28</v>
      </c>
      <c r="JK33">
        <v>28376409.1</v>
      </c>
      <c r="JL33">
        <v>28376409.1</v>
      </c>
      <c r="JM33">
        <v>1.13647</v>
      </c>
      <c r="JN33">
        <v>2.63306</v>
      </c>
      <c r="JO33">
        <v>1.49658</v>
      </c>
      <c r="JP33">
        <v>2.34497</v>
      </c>
      <c r="JQ33">
        <v>1.54907</v>
      </c>
      <c r="JR33">
        <v>2.42432</v>
      </c>
      <c r="JS33">
        <v>35.0134</v>
      </c>
      <c r="JT33">
        <v>24.07</v>
      </c>
      <c r="JU33">
        <v>18</v>
      </c>
      <c r="JV33">
        <v>492.721</v>
      </c>
      <c r="JW33">
        <v>514.099</v>
      </c>
      <c r="JX33">
        <v>43.7675</v>
      </c>
      <c r="JY33">
        <v>30.2906</v>
      </c>
      <c r="JZ33">
        <v>30.0008</v>
      </c>
      <c r="KA33">
        <v>30.0659</v>
      </c>
      <c r="KB33">
        <v>29.943</v>
      </c>
      <c r="KC33">
        <v>22.8473</v>
      </c>
      <c r="KD33">
        <v>0</v>
      </c>
      <c r="KE33">
        <v>100</v>
      </c>
      <c r="KF33">
        <v>43.7697</v>
      </c>
      <c r="KG33">
        <v>420</v>
      </c>
      <c r="KH33">
        <v>38.4805</v>
      </c>
      <c r="KI33">
        <v>101.501</v>
      </c>
      <c r="KJ33">
        <v>93.17310000000001</v>
      </c>
    </row>
    <row r="34" spans="1:296">
      <c r="A34">
        <v>16</v>
      </c>
      <c r="B34">
        <v>1702585853.5</v>
      </c>
      <c r="C34">
        <v>4472.5</v>
      </c>
      <c r="D34" t="s">
        <v>488</v>
      </c>
      <c r="E34" t="s">
        <v>489</v>
      </c>
      <c r="F34">
        <v>5</v>
      </c>
      <c r="G34" t="s">
        <v>436</v>
      </c>
      <c r="H34">
        <v>1702585845.5</v>
      </c>
      <c r="I34">
        <f>(J34)/1000</f>
        <v>0</v>
      </c>
      <c r="J34">
        <f>IF(DO34, AM34, AG34)</f>
        <v>0</v>
      </c>
      <c r="K34">
        <f>IF(DO34, AH34, AF34)</f>
        <v>0</v>
      </c>
      <c r="L34">
        <f>DQ34 - IF(AT34&gt;1, K34*DK34*100.0/(AV34*EE34), 0)</f>
        <v>0</v>
      </c>
      <c r="M34">
        <f>((S34-I34/2)*L34-K34)/(S34+I34/2)</f>
        <v>0</v>
      </c>
      <c r="N34">
        <f>M34*(DX34+DY34)/1000.0</f>
        <v>0</v>
      </c>
      <c r="O34">
        <f>(DQ34 - IF(AT34&gt;1, K34*DK34*100.0/(AV34*EE34), 0))*(DX34+DY34)/1000.0</f>
        <v>0</v>
      </c>
      <c r="P34">
        <f>2.0/((1/R34-1/Q34)+SIGN(R34)*SQRT((1/R34-1/Q34)*(1/R34-1/Q34) + 4*DL34/((DL34+1)*(DL34+1))*(2*1/R34*1/Q34-1/Q34*1/Q34)))</f>
        <v>0</v>
      </c>
      <c r="Q34">
        <f>IF(LEFT(DM34,1)&lt;&gt;"0",IF(LEFT(DM34,1)="1",3.0,DN34),$D$5+$E$5*(EE34*DX34/($K$5*1000))+$F$5*(EE34*DX34/($K$5*1000))*MAX(MIN(DK34,$J$5),$I$5)*MAX(MIN(DK34,$J$5),$I$5)+$G$5*MAX(MIN(DK34,$J$5),$I$5)*(EE34*DX34/($K$5*1000))+$H$5*(EE34*DX34/($K$5*1000))*(EE34*DX34/($K$5*1000)))</f>
        <v>0</v>
      </c>
      <c r="R34">
        <f>I34*(1000-(1000*0.61365*exp(17.502*V34/(240.97+V34))/(DX34+DY34)+DS34)/2)/(1000*0.61365*exp(17.502*V34/(240.97+V34))/(DX34+DY34)-DS34)</f>
        <v>0</v>
      </c>
      <c r="S34">
        <f>1/((DL34+1)/(P34/1.6)+1/(Q34/1.37)) + DL34/((DL34+1)/(P34/1.6) + DL34/(Q34/1.37))</f>
        <v>0</v>
      </c>
      <c r="T34">
        <f>(DG34*DJ34)</f>
        <v>0</v>
      </c>
      <c r="U34">
        <f>(DZ34+(T34+2*0.95*5.67E-8*(((DZ34+$B$9)+273)^4-(DZ34+273)^4)-44100*I34)/(1.84*29.3*Q34+8*0.95*5.67E-8*(DZ34+273)^3))</f>
        <v>0</v>
      </c>
      <c r="V34">
        <f>($C$9*EA34+$D$9*EB34+$E$9*U34)</f>
        <v>0</v>
      </c>
      <c r="W34">
        <f>0.61365*exp(17.502*V34/(240.97+V34))</f>
        <v>0</v>
      </c>
      <c r="X34">
        <f>(Y34/Z34*100)</f>
        <v>0</v>
      </c>
      <c r="Y34">
        <f>DS34*(DX34+DY34)/1000</f>
        <v>0</v>
      </c>
      <c r="Z34">
        <f>0.61365*exp(17.502*DZ34/(240.97+DZ34))</f>
        <v>0</v>
      </c>
      <c r="AA34">
        <f>(W34-DS34*(DX34+DY34)/1000)</f>
        <v>0</v>
      </c>
      <c r="AB34">
        <f>(-I34*44100)</f>
        <v>0</v>
      </c>
      <c r="AC34">
        <f>2*29.3*Q34*0.92*(DZ34-V34)</f>
        <v>0</v>
      </c>
      <c r="AD34">
        <f>2*0.95*5.67E-8*(((DZ34+$B$9)+273)^4-(V34+273)^4)</f>
        <v>0</v>
      </c>
      <c r="AE34">
        <f>T34+AD34+AB34+AC34</f>
        <v>0</v>
      </c>
      <c r="AF34">
        <f>DW34*AT34*(DR34-DQ34*(1000-AT34*DT34)/(1000-AT34*DS34))/(100*DK34)</f>
        <v>0</v>
      </c>
      <c r="AG34">
        <f>1000*DW34*AT34*(DS34-DT34)/(100*DK34*(1000-AT34*DS34))</f>
        <v>0</v>
      </c>
      <c r="AH34">
        <f>(AI34 - AJ34 - DX34*1E3/(8.314*(DZ34+273.15)) * AL34/DW34 * AK34) * DW34/(100*DK34) * (1000 - DT34)/1000</f>
        <v>0</v>
      </c>
      <c r="AI34">
        <v>432.0977943784336</v>
      </c>
      <c r="AJ34">
        <v>430.6904787878787</v>
      </c>
      <c r="AK34">
        <v>0.001926908434831102</v>
      </c>
      <c r="AL34">
        <v>66.24498581848123</v>
      </c>
      <c r="AM34">
        <f>(AO34 - AN34 + DX34*1E3/(8.314*(DZ34+273.15)) * AQ34/DW34 * AP34) * DW34/(100*DK34) * 1000/(1000 - AO34)</f>
        <v>0</v>
      </c>
      <c r="AN34">
        <v>27.99508253064901</v>
      </c>
      <c r="AO34">
        <v>32.07266545454544</v>
      </c>
      <c r="AP34">
        <v>4.628330210646666E-06</v>
      </c>
      <c r="AQ34">
        <v>108.477579089858</v>
      </c>
      <c r="AR34">
        <v>0</v>
      </c>
      <c r="AS34">
        <v>0</v>
      </c>
      <c r="AT34">
        <f>IF(AR34*$H$15&gt;=AV34,1.0,(AV34/(AV34-AR34*$H$15)))</f>
        <v>0</v>
      </c>
      <c r="AU34">
        <f>(AT34-1)*100</f>
        <v>0</v>
      </c>
      <c r="AV34">
        <f>MAX(0,($B$15+$C$15*EE34)/(1+$D$15*EE34)*DX34/(DZ34+273)*$E$15)</f>
        <v>0</v>
      </c>
      <c r="AW34" t="s">
        <v>437</v>
      </c>
      <c r="AX34">
        <v>0</v>
      </c>
      <c r="AY34">
        <v>0.7</v>
      </c>
      <c r="AZ34">
        <v>0.7</v>
      </c>
      <c r="BA34">
        <f>1-AY34/AZ34</f>
        <v>0</v>
      </c>
      <c r="BB34">
        <v>-1</v>
      </c>
      <c r="BC34" t="s">
        <v>490</v>
      </c>
      <c r="BD34">
        <v>8155.59</v>
      </c>
      <c r="BE34">
        <v>187.9578</v>
      </c>
      <c r="BF34">
        <v>197.73</v>
      </c>
      <c r="BG34">
        <f>1-BE34/BF34</f>
        <v>0</v>
      </c>
      <c r="BH34">
        <v>0.5</v>
      </c>
      <c r="BI34">
        <f>DH34</f>
        <v>0</v>
      </c>
      <c r="BJ34">
        <f>K34</f>
        <v>0</v>
      </c>
      <c r="BK34">
        <f>BG34*BH34*BI34</f>
        <v>0</v>
      </c>
      <c r="BL34">
        <f>(BJ34-BB34)/BI34</f>
        <v>0</v>
      </c>
      <c r="BM34">
        <f>(AZ34-BF34)/BF34</f>
        <v>0</v>
      </c>
      <c r="BN34">
        <f>AY34/(BA34+AY34/BF34)</f>
        <v>0</v>
      </c>
      <c r="BO34" t="s">
        <v>437</v>
      </c>
      <c r="BP34">
        <v>0</v>
      </c>
      <c r="BQ34">
        <f>IF(BP34&lt;&gt;0, BP34, BN34)</f>
        <v>0</v>
      </c>
      <c r="BR34">
        <f>1-BQ34/BF34</f>
        <v>0</v>
      </c>
      <c r="BS34">
        <f>(BF34-BE34)/(BF34-BQ34)</f>
        <v>0</v>
      </c>
      <c r="BT34">
        <f>(AZ34-BF34)/(AZ34-BQ34)</f>
        <v>0</v>
      </c>
      <c r="BU34">
        <f>(BF34-BE34)/(BF34-AY34)</f>
        <v>0</v>
      </c>
      <c r="BV34">
        <f>(AZ34-BF34)/(AZ34-AY34)</f>
        <v>0</v>
      </c>
      <c r="BW34">
        <f>(BS34*BQ34/BE34)</f>
        <v>0</v>
      </c>
      <c r="BX34">
        <f>(1-BW34)</f>
        <v>0</v>
      </c>
      <c r="DG34">
        <f>$B$13*EF34+$C$13*EG34+$F$13*ER34*(1-EU34)</f>
        <v>0</v>
      </c>
      <c r="DH34">
        <f>DG34*DI34</f>
        <v>0</v>
      </c>
      <c r="DI34">
        <f>($B$13*$D$11+$C$13*$D$11+$F$13*((FE34+EW34)/MAX(FE34+EW34+FF34, 0.1)*$I$11+FF34/MAX(FE34+EW34+FF34, 0.1)*$J$11))/($B$13+$C$13+$F$13)</f>
        <v>0</v>
      </c>
      <c r="DJ34">
        <f>($B$13*$K$11+$C$13*$K$11+$F$13*((FE34+EW34)/MAX(FE34+EW34+FF34, 0.1)*$P$11+FF34/MAX(FE34+EW34+FF34, 0.1)*$Q$11))/($B$13+$C$13+$F$13)</f>
        <v>0</v>
      </c>
      <c r="DK34">
        <v>2</v>
      </c>
      <c r="DL34">
        <v>0.5</v>
      </c>
      <c r="DM34" t="s">
        <v>439</v>
      </c>
      <c r="DN34">
        <v>2</v>
      </c>
      <c r="DO34" t="b">
        <v>1</v>
      </c>
      <c r="DP34">
        <v>1702585845.5</v>
      </c>
      <c r="DQ34">
        <v>416.8106774193548</v>
      </c>
      <c r="DR34">
        <v>419.9978387096774</v>
      </c>
      <c r="DS34">
        <v>32.06333225806453</v>
      </c>
      <c r="DT34">
        <v>27.99071612903226</v>
      </c>
      <c r="DU34">
        <v>415.5448387096774</v>
      </c>
      <c r="DV34">
        <v>31.76615161290322</v>
      </c>
      <c r="DW34">
        <v>500.0103548387097</v>
      </c>
      <c r="DX34">
        <v>90.89987419354838</v>
      </c>
      <c r="DY34">
        <v>0.1000127483870968</v>
      </c>
      <c r="DZ34">
        <v>49.64946129032258</v>
      </c>
      <c r="EA34">
        <v>47.90881935483871</v>
      </c>
      <c r="EB34">
        <v>999.9000000000003</v>
      </c>
      <c r="EC34">
        <v>0</v>
      </c>
      <c r="ED34">
        <v>0</v>
      </c>
      <c r="EE34">
        <v>9996.23</v>
      </c>
      <c r="EF34">
        <v>0</v>
      </c>
      <c r="EG34">
        <v>21.44456774193548</v>
      </c>
      <c r="EH34">
        <v>-3.187130322580645</v>
      </c>
      <c r="EI34">
        <v>430.6176774193548</v>
      </c>
      <c r="EJ34">
        <v>432.0922258064516</v>
      </c>
      <c r="EK34">
        <v>4.072614838709677</v>
      </c>
      <c r="EL34">
        <v>419.9978387096774</v>
      </c>
      <c r="EM34">
        <v>27.99071612903226</v>
      </c>
      <c r="EN34">
        <v>2.914551612903225</v>
      </c>
      <c r="EO34">
        <v>2.544352258064516</v>
      </c>
      <c r="EP34">
        <v>23.54764516129032</v>
      </c>
      <c r="EQ34">
        <v>21.31303548387097</v>
      </c>
      <c r="ER34">
        <v>1500.022258064516</v>
      </c>
      <c r="ES34">
        <v>0.9730042903225804</v>
      </c>
      <c r="ET34">
        <v>0.02699559032258065</v>
      </c>
      <c r="EU34">
        <v>0</v>
      </c>
      <c r="EV34">
        <v>187.9797419354839</v>
      </c>
      <c r="EW34">
        <v>4.999599999999997</v>
      </c>
      <c r="EX34">
        <v>2998.941935483871</v>
      </c>
      <c r="EY34">
        <v>14076.63870967742</v>
      </c>
      <c r="EZ34">
        <v>44.36461290322579</v>
      </c>
      <c r="FA34">
        <v>44.86687096774192</v>
      </c>
      <c r="FB34">
        <v>44.53806451612901</v>
      </c>
      <c r="FC34">
        <v>44.63467741935482</v>
      </c>
      <c r="FD34">
        <v>47.43129032258064</v>
      </c>
      <c r="FE34">
        <v>1454.662258064516</v>
      </c>
      <c r="FF34">
        <v>40.35999999999998</v>
      </c>
      <c r="FG34">
        <v>0</v>
      </c>
      <c r="FH34">
        <v>1308</v>
      </c>
      <c r="FI34">
        <v>0</v>
      </c>
      <c r="FJ34">
        <v>187.9578</v>
      </c>
      <c r="FK34">
        <v>-1.505923082902744</v>
      </c>
      <c r="FL34">
        <v>-10.22076922527768</v>
      </c>
      <c r="FM34">
        <v>2998.713999999999</v>
      </c>
      <c r="FN34">
        <v>15</v>
      </c>
      <c r="FO34">
        <v>0</v>
      </c>
      <c r="FP34" t="s">
        <v>440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-3.179956097560976</v>
      </c>
      <c r="GC34">
        <v>0.04257156794425032</v>
      </c>
      <c r="GD34">
        <v>0.03851007963574546</v>
      </c>
      <c r="GE34">
        <v>1</v>
      </c>
      <c r="GF34">
        <v>188.0058823529412</v>
      </c>
      <c r="GG34">
        <v>-1.13365928519344</v>
      </c>
      <c r="GH34">
        <v>0.2268992734162356</v>
      </c>
      <c r="GI34">
        <v>0</v>
      </c>
      <c r="GJ34">
        <v>4.070743658536585</v>
      </c>
      <c r="GK34">
        <v>0.0365790940766509</v>
      </c>
      <c r="GL34">
        <v>0.003990116298872058</v>
      </c>
      <c r="GM34">
        <v>1</v>
      </c>
      <c r="GN34">
        <v>2</v>
      </c>
      <c r="GO34">
        <v>3</v>
      </c>
      <c r="GP34" t="s">
        <v>441</v>
      </c>
      <c r="GQ34">
        <v>3.10417</v>
      </c>
      <c r="GR34">
        <v>2.7581</v>
      </c>
      <c r="GS34">
        <v>0.0871128</v>
      </c>
      <c r="GT34">
        <v>0.0878524</v>
      </c>
      <c r="GU34">
        <v>0.13174</v>
      </c>
      <c r="GV34">
        <v>0.121213</v>
      </c>
      <c r="GW34">
        <v>23648.2</v>
      </c>
      <c r="GX34">
        <v>21991.2</v>
      </c>
      <c r="GY34">
        <v>26474.6</v>
      </c>
      <c r="GZ34">
        <v>24347.1</v>
      </c>
      <c r="HA34">
        <v>36843.9</v>
      </c>
      <c r="HB34">
        <v>31671.6</v>
      </c>
      <c r="HC34">
        <v>46305.1</v>
      </c>
      <c r="HD34">
        <v>38568.2</v>
      </c>
      <c r="HE34">
        <v>1.85805</v>
      </c>
      <c r="HF34">
        <v>1.84588</v>
      </c>
      <c r="HG34">
        <v>0.325456</v>
      </c>
      <c r="HH34">
        <v>0</v>
      </c>
      <c r="HI34">
        <v>42.7609</v>
      </c>
      <c r="HJ34">
        <v>999.9</v>
      </c>
      <c r="HK34">
        <v>60</v>
      </c>
      <c r="HL34">
        <v>30.7</v>
      </c>
      <c r="HM34">
        <v>29.2753</v>
      </c>
      <c r="HN34">
        <v>59.8332</v>
      </c>
      <c r="HO34">
        <v>21.7428</v>
      </c>
      <c r="HP34">
        <v>1</v>
      </c>
      <c r="HQ34">
        <v>0.395539</v>
      </c>
      <c r="HR34">
        <v>-6.66667</v>
      </c>
      <c r="HS34">
        <v>20.1686</v>
      </c>
      <c r="HT34">
        <v>5.22253</v>
      </c>
      <c r="HU34">
        <v>11.9855</v>
      </c>
      <c r="HV34">
        <v>4.96525</v>
      </c>
      <c r="HW34">
        <v>3.27565</v>
      </c>
      <c r="HX34">
        <v>9999</v>
      </c>
      <c r="HY34">
        <v>9999</v>
      </c>
      <c r="HZ34">
        <v>9999</v>
      </c>
      <c r="IA34">
        <v>544.1</v>
      </c>
      <c r="IB34">
        <v>1.86401</v>
      </c>
      <c r="IC34">
        <v>1.86012</v>
      </c>
      <c r="ID34">
        <v>1.85837</v>
      </c>
      <c r="IE34">
        <v>1.85979</v>
      </c>
      <c r="IF34">
        <v>1.85987</v>
      </c>
      <c r="IG34">
        <v>1.85837</v>
      </c>
      <c r="IH34">
        <v>1.85744</v>
      </c>
      <c r="II34">
        <v>1.85242</v>
      </c>
      <c r="IJ34">
        <v>0</v>
      </c>
      <c r="IK34">
        <v>0</v>
      </c>
      <c r="IL34">
        <v>0</v>
      </c>
      <c r="IM34">
        <v>0</v>
      </c>
      <c r="IN34" t="s">
        <v>442</v>
      </c>
      <c r="IO34" t="s">
        <v>443</v>
      </c>
      <c r="IP34" t="s">
        <v>444</v>
      </c>
      <c r="IQ34" t="s">
        <v>444</v>
      </c>
      <c r="IR34" t="s">
        <v>444</v>
      </c>
      <c r="IS34" t="s">
        <v>444</v>
      </c>
      <c r="IT34">
        <v>0</v>
      </c>
      <c r="IU34">
        <v>100</v>
      </c>
      <c r="IV34">
        <v>100</v>
      </c>
      <c r="IW34">
        <v>1.266</v>
      </c>
      <c r="IX34">
        <v>0.2972</v>
      </c>
      <c r="IY34">
        <v>0.3971615310492796</v>
      </c>
      <c r="IZ34">
        <v>0.002194383670526158</v>
      </c>
      <c r="JA34">
        <v>-2.614430836048478E-07</v>
      </c>
      <c r="JB34">
        <v>2.831566818974657E-11</v>
      </c>
      <c r="JC34">
        <v>0.2971757232965693</v>
      </c>
      <c r="JD34">
        <v>0</v>
      </c>
      <c r="JE34">
        <v>0</v>
      </c>
      <c r="JF34">
        <v>0</v>
      </c>
      <c r="JG34">
        <v>6</v>
      </c>
      <c r="JH34">
        <v>2002</v>
      </c>
      <c r="JI34">
        <v>0</v>
      </c>
      <c r="JJ34">
        <v>28</v>
      </c>
      <c r="JK34">
        <v>28376430.9</v>
      </c>
      <c r="JL34">
        <v>28376430.9</v>
      </c>
      <c r="JM34">
        <v>1.13892</v>
      </c>
      <c r="JN34">
        <v>2.64282</v>
      </c>
      <c r="JO34">
        <v>1.49658</v>
      </c>
      <c r="JP34">
        <v>2.34131</v>
      </c>
      <c r="JQ34">
        <v>1.54907</v>
      </c>
      <c r="JR34">
        <v>2.33887</v>
      </c>
      <c r="JS34">
        <v>36.4578</v>
      </c>
      <c r="JT34">
        <v>24.0262</v>
      </c>
      <c r="JU34">
        <v>18</v>
      </c>
      <c r="JV34">
        <v>497.244</v>
      </c>
      <c r="JW34">
        <v>504.357</v>
      </c>
      <c r="JX34">
        <v>54.4567</v>
      </c>
      <c r="JY34">
        <v>32.2424</v>
      </c>
      <c r="JZ34">
        <v>30.0002</v>
      </c>
      <c r="KA34">
        <v>32.0045</v>
      </c>
      <c r="KB34">
        <v>31.8766</v>
      </c>
      <c r="KC34">
        <v>22.8956</v>
      </c>
      <c r="KD34">
        <v>0</v>
      </c>
      <c r="KE34">
        <v>100</v>
      </c>
      <c r="KF34">
        <v>330.084</v>
      </c>
      <c r="KG34">
        <v>420</v>
      </c>
      <c r="KH34">
        <v>38.4805</v>
      </c>
      <c r="KI34">
        <v>101.183</v>
      </c>
      <c r="KJ34">
        <v>92.96680000000001</v>
      </c>
    </row>
    <row r="35" spans="1:296">
      <c r="A35">
        <v>17</v>
      </c>
      <c r="B35">
        <v>1702586074.5</v>
      </c>
      <c r="C35">
        <v>4693.5</v>
      </c>
      <c r="D35" t="s">
        <v>491</v>
      </c>
      <c r="E35" t="s">
        <v>492</v>
      </c>
      <c r="F35">
        <v>5</v>
      </c>
      <c r="G35" t="s">
        <v>436</v>
      </c>
      <c r="H35">
        <v>1702586066.5</v>
      </c>
      <c r="I35">
        <f>(J35)/1000</f>
        <v>0</v>
      </c>
      <c r="J35">
        <f>IF(DO35, AM35, AG35)</f>
        <v>0</v>
      </c>
      <c r="K35">
        <f>IF(DO35, AH35, AF35)</f>
        <v>0</v>
      </c>
      <c r="L35">
        <f>DQ35 - IF(AT35&gt;1, K35*DK35*100.0/(AV35*EE35), 0)</f>
        <v>0</v>
      </c>
      <c r="M35">
        <f>((S35-I35/2)*L35-K35)/(S35+I35/2)</f>
        <v>0</v>
      </c>
      <c r="N35">
        <f>M35*(DX35+DY35)/1000.0</f>
        <v>0</v>
      </c>
      <c r="O35">
        <f>(DQ35 - IF(AT35&gt;1, K35*DK35*100.0/(AV35*EE35), 0))*(DX35+DY35)/1000.0</f>
        <v>0</v>
      </c>
      <c r="P35">
        <f>2.0/((1/R35-1/Q35)+SIGN(R35)*SQRT((1/R35-1/Q35)*(1/R35-1/Q35) + 4*DL35/((DL35+1)*(DL35+1))*(2*1/R35*1/Q35-1/Q35*1/Q35)))</f>
        <v>0</v>
      </c>
      <c r="Q35">
        <f>IF(LEFT(DM35,1)&lt;&gt;"0",IF(LEFT(DM35,1)="1",3.0,DN35),$D$5+$E$5*(EE35*DX35/($K$5*1000))+$F$5*(EE35*DX35/($K$5*1000))*MAX(MIN(DK35,$J$5),$I$5)*MAX(MIN(DK35,$J$5),$I$5)+$G$5*MAX(MIN(DK35,$J$5),$I$5)*(EE35*DX35/($K$5*1000))+$H$5*(EE35*DX35/($K$5*1000))*(EE35*DX35/($K$5*1000)))</f>
        <v>0</v>
      </c>
      <c r="R35">
        <f>I35*(1000-(1000*0.61365*exp(17.502*V35/(240.97+V35))/(DX35+DY35)+DS35)/2)/(1000*0.61365*exp(17.502*V35/(240.97+V35))/(DX35+DY35)-DS35)</f>
        <v>0</v>
      </c>
      <c r="S35">
        <f>1/((DL35+1)/(P35/1.6)+1/(Q35/1.37)) + DL35/((DL35+1)/(P35/1.6) + DL35/(Q35/1.37))</f>
        <v>0</v>
      </c>
      <c r="T35">
        <f>(DG35*DJ35)</f>
        <v>0</v>
      </c>
      <c r="U35">
        <f>(DZ35+(T35+2*0.95*5.67E-8*(((DZ35+$B$9)+273)^4-(DZ35+273)^4)-44100*I35)/(1.84*29.3*Q35+8*0.95*5.67E-8*(DZ35+273)^3))</f>
        <v>0</v>
      </c>
      <c r="V35">
        <f>($C$9*EA35+$D$9*EB35+$E$9*U35)</f>
        <v>0</v>
      </c>
      <c r="W35">
        <f>0.61365*exp(17.502*V35/(240.97+V35))</f>
        <v>0</v>
      </c>
      <c r="X35">
        <f>(Y35/Z35*100)</f>
        <v>0</v>
      </c>
      <c r="Y35">
        <f>DS35*(DX35+DY35)/1000</f>
        <v>0</v>
      </c>
      <c r="Z35">
        <f>0.61365*exp(17.502*DZ35/(240.97+DZ35))</f>
        <v>0</v>
      </c>
      <c r="AA35">
        <f>(W35-DS35*(DX35+DY35)/1000)</f>
        <v>0</v>
      </c>
      <c r="AB35">
        <f>(-I35*44100)</f>
        <v>0</v>
      </c>
      <c r="AC35">
        <f>2*29.3*Q35*0.92*(DZ35-V35)</f>
        <v>0</v>
      </c>
      <c r="AD35">
        <f>2*0.95*5.67E-8*(((DZ35+$B$9)+273)^4-(V35+273)^4)</f>
        <v>0</v>
      </c>
      <c r="AE35">
        <f>T35+AD35+AB35+AC35</f>
        <v>0</v>
      </c>
      <c r="AF35">
        <f>DW35*AT35*(DR35-DQ35*(1000-AT35*DT35)/(1000-AT35*DS35))/(100*DK35)</f>
        <v>0</v>
      </c>
      <c r="AG35">
        <f>1000*DW35*AT35*(DS35-DT35)/(100*DK35*(1000-AT35*DS35))</f>
        <v>0</v>
      </c>
      <c r="AH35">
        <f>(AI35 - AJ35 - DX35*1E3/(8.314*(DZ35+273.15)) * AL35/DW35 * AK35) * DW35/(100*DK35) * (1000 - DT35)/1000</f>
        <v>0</v>
      </c>
      <c r="AI35">
        <v>432.1752364954149</v>
      </c>
      <c r="AJ35">
        <v>430.6578606060604</v>
      </c>
      <c r="AK35">
        <v>-7.467135855428124E-05</v>
      </c>
      <c r="AL35">
        <v>66.24498581848123</v>
      </c>
      <c r="AM35">
        <f>(AO35 - AN35 + DX35*1E3/(8.314*(DZ35+273.15)) * AQ35/DW35 * AP35) * DW35/(100*DK35) * 1000/(1000 - AO35)</f>
        <v>0</v>
      </c>
      <c r="AN35">
        <v>28.13666179364601</v>
      </c>
      <c r="AO35">
        <v>31.76527636363636</v>
      </c>
      <c r="AP35">
        <v>-0.001295764251620674</v>
      </c>
      <c r="AQ35">
        <v>108.477579089858</v>
      </c>
      <c r="AR35">
        <v>0</v>
      </c>
      <c r="AS35">
        <v>0</v>
      </c>
      <c r="AT35">
        <f>IF(AR35*$H$15&gt;=AV35,1.0,(AV35/(AV35-AR35*$H$15)))</f>
        <v>0</v>
      </c>
      <c r="AU35">
        <f>(AT35-1)*100</f>
        <v>0</v>
      </c>
      <c r="AV35">
        <f>MAX(0,($B$15+$C$15*EE35)/(1+$D$15*EE35)*DX35/(DZ35+273)*$E$15)</f>
        <v>0</v>
      </c>
      <c r="AW35" t="s">
        <v>437</v>
      </c>
      <c r="AX35">
        <v>0</v>
      </c>
      <c r="AY35">
        <v>0.7</v>
      </c>
      <c r="AZ35">
        <v>0.7</v>
      </c>
      <c r="BA35">
        <f>1-AY35/AZ35</f>
        <v>0</v>
      </c>
      <c r="BB35">
        <v>-1</v>
      </c>
      <c r="BC35" t="s">
        <v>493</v>
      </c>
      <c r="BD35">
        <v>8151.09</v>
      </c>
      <c r="BE35">
        <v>186.07996</v>
      </c>
      <c r="BF35">
        <v>194.68</v>
      </c>
      <c r="BG35">
        <f>1-BE35/BF35</f>
        <v>0</v>
      </c>
      <c r="BH35">
        <v>0.5</v>
      </c>
      <c r="BI35">
        <f>DH35</f>
        <v>0</v>
      </c>
      <c r="BJ35">
        <f>K35</f>
        <v>0</v>
      </c>
      <c r="BK35">
        <f>BG35*BH35*BI35</f>
        <v>0</v>
      </c>
      <c r="BL35">
        <f>(BJ35-BB35)/BI35</f>
        <v>0</v>
      </c>
      <c r="BM35">
        <f>(AZ35-BF35)/BF35</f>
        <v>0</v>
      </c>
      <c r="BN35">
        <f>AY35/(BA35+AY35/BF35)</f>
        <v>0</v>
      </c>
      <c r="BO35" t="s">
        <v>437</v>
      </c>
      <c r="BP35">
        <v>0</v>
      </c>
      <c r="BQ35">
        <f>IF(BP35&lt;&gt;0, BP35, BN35)</f>
        <v>0</v>
      </c>
      <c r="BR35">
        <f>1-BQ35/BF35</f>
        <v>0</v>
      </c>
      <c r="BS35">
        <f>(BF35-BE35)/(BF35-BQ35)</f>
        <v>0</v>
      </c>
      <c r="BT35">
        <f>(AZ35-BF35)/(AZ35-BQ35)</f>
        <v>0</v>
      </c>
      <c r="BU35">
        <f>(BF35-BE35)/(BF35-AY35)</f>
        <v>0</v>
      </c>
      <c r="BV35">
        <f>(AZ35-BF35)/(AZ35-AY35)</f>
        <v>0</v>
      </c>
      <c r="BW35">
        <f>(BS35*BQ35/BE35)</f>
        <v>0</v>
      </c>
      <c r="BX35">
        <f>(1-BW35)</f>
        <v>0</v>
      </c>
      <c r="DG35">
        <f>$B$13*EF35+$C$13*EG35+$F$13*ER35*(1-EU35)</f>
        <v>0</v>
      </c>
      <c r="DH35">
        <f>DG35*DI35</f>
        <v>0</v>
      </c>
      <c r="DI35">
        <f>($B$13*$D$11+$C$13*$D$11+$F$13*((FE35+EW35)/MAX(FE35+EW35+FF35, 0.1)*$I$11+FF35/MAX(FE35+EW35+FF35, 0.1)*$J$11))/($B$13+$C$13+$F$13)</f>
        <v>0</v>
      </c>
      <c r="DJ35">
        <f>($B$13*$K$11+$C$13*$K$11+$F$13*((FE35+EW35)/MAX(FE35+EW35+FF35, 0.1)*$P$11+FF35/MAX(FE35+EW35+FF35, 0.1)*$Q$11))/($B$13+$C$13+$F$13)</f>
        <v>0</v>
      </c>
      <c r="DK35">
        <v>2</v>
      </c>
      <c r="DL35">
        <v>0.5</v>
      </c>
      <c r="DM35" t="s">
        <v>439</v>
      </c>
      <c r="DN35">
        <v>2</v>
      </c>
      <c r="DO35" t="b">
        <v>1</v>
      </c>
      <c r="DP35">
        <v>1702586066.5</v>
      </c>
      <c r="DQ35">
        <v>416.9613548387097</v>
      </c>
      <c r="DR35">
        <v>420.0002258064516</v>
      </c>
      <c r="DS35">
        <v>31.79454516129032</v>
      </c>
      <c r="DT35">
        <v>28.13370967741935</v>
      </c>
      <c r="DU35">
        <v>415.6950322580645</v>
      </c>
      <c r="DV35">
        <v>31.49737419354839</v>
      </c>
      <c r="DW35">
        <v>499.9702258064515</v>
      </c>
      <c r="DX35">
        <v>90.89821612903226</v>
      </c>
      <c r="DY35">
        <v>0.09991148709677419</v>
      </c>
      <c r="DZ35">
        <v>49.15177419354838</v>
      </c>
      <c r="EA35">
        <v>47.70247096774192</v>
      </c>
      <c r="EB35">
        <v>999.9000000000003</v>
      </c>
      <c r="EC35">
        <v>0</v>
      </c>
      <c r="ED35">
        <v>0</v>
      </c>
      <c r="EE35">
        <v>10006.33548387097</v>
      </c>
      <c r="EF35">
        <v>0</v>
      </c>
      <c r="EG35">
        <v>19.6978064516129</v>
      </c>
      <c r="EH35">
        <v>-3.039011935483871</v>
      </c>
      <c r="EI35">
        <v>430.6537096774194</v>
      </c>
      <c r="EJ35">
        <v>432.1585161290324</v>
      </c>
      <c r="EK35">
        <v>3.66084</v>
      </c>
      <c r="EL35">
        <v>420.0002258064516</v>
      </c>
      <c r="EM35">
        <v>28.13370967741935</v>
      </c>
      <c r="EN35">
        <v>2.890067419354838</v>
      </c>
      <c r="EO35">
        <v>2.557304838709678</v>
      </c>
      <c r="EP35">
        <v>23.40774193548387</v>
      </c>
      <c r="EQ35">
        <v>21.39587741935484</v>
      </c>
      <c r="ER35">
        <v>1500.013870967742</v>
      </c>
      <c r="ES35">
        <v>0.9729995161290322</v>
      </c>
      <c r="ET35">
        <v>0.02700013548387097</v>
      </c>
      <c r="EU35">
        <v>0</v>
      </c>
      <c r="EV35">
        <v>186.0786451612903</v>
      </c>
      <c r="EW35">
        <v>4.999599999999997</v>
      </c>
      <c r="EX35">
        <v>2965.099677419355</v>
      </c>
      <c r="EY35">
        <v>14076.53225806451</v>
      </c>
      <c r="EZ35">
        <v>44.2536451612903</v>
      </c>
      <c r="FA35">
        <v>44.48780645161289</v>
      </c>
      <c r="FB35">
        <v>44.49977419354838</v>
      </c>
      <c r="FC35">
        <v>44.55229032258063</v>
      </c>
      <c r="FD35">
        <v>47.43319354838709</v>
      </c>
      <c r="FE35">
        <v>1454.644838709677</v>
      </c>
      <c r="FF35">
        <v>40.36999999999998</v>
      </c>
      <c r="FG35">
        <v>0</v>
      </c>
      <c r="FH35">
        <v>220.5999999046326</v>
      </c>
      <c r="FI35">
        <v>0</v>
      </c>
      <c r="FJ35">
        <v>186.07996</v>
      </c>
      <c r="FK35">
        <v>-0.324923076058675</v>
      </c>
      <c r="FL35">
        <v>-7.921538463508778</v>
      </c>
      <c r="FM35">
        <v>2964.9356</v>
      </c>
      <c r="FN35">
        <v>15</v>
      </c>
      <c r="FO35">
        <v>0</v>
      </c>
      <c r="FP35" t="s">
        <v>440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-3.04944775</v>
      </c>
      <c r="GC35">
        <v>0.2023583864915619</v>
      </c>
      <c r="GD35">
        <v>0.0293458459996896</v>
      </c>
      <c r="GE35">
        <v>1</v>
      </c>
      <c r="GF35">
        <v>186.0977058823529</v>
      </c>
      <c r="GG35">
        <v>-0.2557066457602487</v>
      </c>
      <c r="GH35">
        <v>0.1966335094133778</v>
      </c>
      <c r="GI35">
        <v>1</v>
      </c>
      <c r="GJ35">
        <v>3.670595749999999</v>
      </c>
      <c r="GK35">
        <v>-0.2397393996247765</v>
      </c>
      <c r="GL35">
        <v>0.02345205330962517</v>
      </c>
      <c r="GM35">
        <v>0</v>
      </c>
      <c r="GN35">
        <v>2</v>
      </c>
      <c r="GO35">
        <v>3</v>
      </c>
      <c r="GP35" t="s">
        <v>441</v>
      </c>
      <c r="GQ35">
        <v>3.10446</v>
      </c>
      <c r="GR35">
        <v>2.75837</v>
      </c>
      <c r="GS35">
        <v>0.08714760000000001</v>
      </c>
      <c r="GT35">
        <v>0.08786860000000001</v>
      </c>
      <c r="GU35">
        <v>0.130889</v>
      </c>
      <c r="GV35">
        <v>0.121648</v>
      </c>
      <c r="GW35">
        <v>23656.9</v>
      </c>
      <c r="GX35">
        <v>21999</v>
      </c>
      <c r="GY35">
        <v>26484.7</v>
      </c>
      <c r="GZ35">
        <v>24355.5</v>
      </c>
      <c r="HA35">
        <v>36893.5</v>
      </c>
      <c r="HB35">
        <v>31665.5</v>
      </c>
      <c r="HC35">
        <v>46323.1</v>
      </c>
      <c r="HD35">
        <v>38580.4</v>
      </c>
      <c r="HE35">
        <v>1.85915</v>
      </c>
      <c r="HF35">
        <v>1.84675</v>
      </c>
      <c r="HG35">
        <v>0.379637</v>
      </c>
      <c r="HH35">
        <v>0</v>
      </c>
      <c r="HI35">
        <v>41.6898</v>
      </c>
      <c r="HJ35">
        <v>999.9</v>
      </c>
      <c r="HK35">
        <v>59.6</v>
      </c>
      <c r="HL35">
        <v>31</v>
      </c>
      <c r="HM35">
        <v>29.5826</v>
      </c>
      <c r="HN35">
        <v>60.1732</v>
      </c>
      <c r="HO35">
        <v>21.5385</v>
      </c>
      <c r="HP35">
        <v>1</v>
      </c>
      <c r="HQ35">
        <v>0.376631</v>
      </c>
      <c r="HR35">
        <v>-6.66667</v>
      </c>
      <c r="HS35">
        <v>20.1688</v>
      </c>
      <c r="HT35">
        <v>5.22118</v>
      </c>
      <c r="HU35">
        <v>11.9857</v>
      </c>
      <c r="HV35">
        <v>4.9657</v>
      </c>
      <c r="HW35">
        <v>3.27575</v>
      </c>
      <c r="HX35">
        <v>9999</v>
      </c>
      <c r="HY35">
        <v>9999</v>
      </c>
      <c r="HZ35">
        <v>9999</v>
      </c>
      <c r="IA35">
        <v>544.2</v>
      </c>
      <c r="IB35">
        <v>1.86401</v>
      </c>
      <c r="IC35">
        <v>1.86015</v>
      </c>
      <c r="ID35">
        <v>1.85837</v>
      </c>
      <c r="IE35">
        <v>1.8598</v>
      </c>
      <c r="IF35">
        <v>1.85989</v>
      </c>
      <c r="IG35">
        <v>1.85837</v>
      </c>
      <c r="IH35">
        <v>1.85745</v>
      </c>
      <c r="II35">
        <v>1.85242</v>
      </c>
      <c r="IJ35">
        <v>0</v>
      </c>
      <c r="IK35">
        <v>0</v>
      </c>
      <c r="IL35">
        <v>0</v>
      </c>
      <c r="IM35">
        <v>0</v>
      </c>
      <c r="IN35" t="s">
        <v>442</v>
      </c>
      <c r="IO35" t="s">
        <v>443</v>
      </c>
      <c r="IP35" t="s">
        <v>444</v>
      </c>
      <c r="IQ35" t="s">
        <v>444</v>
      </c>
      <c r="IR35" t="s">
        <v>444</v>
      </c>
      <c r="IS35" t="s">
        <v>444</v>
      </c>
      <c r="IT35">
        <v>0</v>
      </c>
      <c r="IU35">
        <v>100</v>
      </c>
      <c r="IV35">
        <v>100</v>
      </c>
      <c r="IW35">
        <v>1.266</v>
      </c>
      <c r="IX35">
        <v>0.2972</v>
      </c>
      <c r="IY35">
        <v>0.3971615310492796</v>
      </c>
      <c r="IZ35">
        <v>0.002194383670526158</v>
      </c>
      <c r="JA35">
        <v>-2.614430836048478E-07</v>
      </c>
      <c r="JB35">
        <v>2.831566818974657E-11</v>
      </c>
      <c r="JC35">
        <v>0.2971757232965693</v>
      </c>
      <c r="JD35">
        <v>0</v>
      </c>
      <c r="JE35">
        <v>0</v>
      </c>
      <c r="JF35">
        <v>0</v>
      </c>
      <c r="JG35">
        <v>6</v>
      </c>
      <c r="JH35">
        <v>2002</v>
      </c>
      <c r="JI35">
        <v>0</v>
      </c>
      <c r="JJ35">
        <v>28</v>
      </c>
      <c r="JK35">
        <v>28376434.6</v>
      </c>
      <c r="JL35">
        <v>28376434.6</v>
      </c>
      <c r="JM35">
        <v>1.13892</v>
      </c>
      <c r="JN35">
        <v>2.63794</v>
      </c>
      <c r="JO35">
        <v>1.49658</v>
      </c>
      <c r="JP35">
        <v>2.34131</v>
      </c>
      <c r="JQ35">
        <v>1.54907</v>
      </c>
      <c r="JR35">
        <v>2.48901</v>
      </c>
      <c r="JS35">
        <v>36.5523</v>
      </c>
      <c r="JT35">
        <v>24.035</v>
      </c>
      <c r="JU35">
        <v>18</v>
      </c>
      <c r="JV35">
        <v>497.3</v>
      </c>
      <c r="JW35">
        <v>504.43</v>
      </c>
      <c r="JX35">
        <v>53.9792</v>
      </c>
      <c r="JY35">
        <v>32.0596</v>
      </c>
      <c r="JZ35">
        <v>29.9992</v>
      </c>
      <c r="KA35">
        <v>31.9215</v>
      </c>
      <c r="KB35">
        <v>31.8121</v>
      </c>
      <c r="KC35">
        <v>22.9011</v>
      </c>
      <c r="KD35">
        <v>0</v>
      </c>
      <c r="KE35">
        <v>100</v>
      </c>
      <c r="KF35">
        <v>61.3953</v>
      </c>
      <c r="KG35">
        <v>420</v>
      </c>
      <c r="KH35">
        <v>38.4805</v>
      </c>
      <c r="KI35">
        <v>101.222</v>
      </c>
      <c r="KJ35">
        <v>92.9973</v>
      </c>
    </row>
    <row r="36" spans="1:296">
      <c r="A36">
        <v>18</v>
      </c>
      <c r="B36">
        <v>1702586166</v>
      </c>
      <c r="C36">
        <v>4785</v>
      </c>
      <c r="D36" t="s">
        <v>494</v>
      </c>
      <c r="E36" t="s">
        <v>495</v>
      </c>
      <c r="F36">
        <v>5</v>
      </c>
      <c r="G36" t="s">
        <v>436</v>
      </c>
      <c r="H36">
        <v>1702586158.25</v>
      </c>
      <c r="I36">
        <f>(J36)/1000</f>
        <v>0</v>
      </c>
      <c r="J36">
        <f>IF(DO36, AM36, AG36)</f>
        <v>0</v>
      </c>
      <c r="K36">
        <f>IF(DO36, AH36, AF36)</f>
        <v>0</v>
      </c>
      <c r="L36">
        <f>DQ36 - IF(AT36&gt;1, K36*DK36*100.0/(AV36*EE36), 0)</f>
        <v>0</v>
      </c>
      <c r="M36">
        <f>((S36-I36/2)*L36-K36)/(S36+I36/2)</f>
        <v>0</v>
      </c>
      <c r="N36">
        <f>M36*(DX36+DY36)/1000.0</f>
        <v>0</v>
      </c>
      <c r="O36">
        <f>(DQ36 - IF(AT36&gt;1, K36*DK36*100.0/(AV36*EE36), 0))*(DX36+DY36)/1000.0</f>
        <v>0</v>
      </c>
      <c r="P36">
        <f>2.0/((1/R36-1/Q36)+SIGN(R36)*SQRT((1/R36-1/Q36)*(1/R36-1/Q36) + 4*DL36/((DL36+1)*(DL36+1))*(2*1/R36*1/Q36-1/Q36*1/Q36)))</f>
        <v>0</v>
      </c>
      <c r="Q36">
        <f>IF(LEFT(DM36,1)&lt;&gt;"0",IF(LEFT(DM36,1)="1",3.0,DN36),$D$5+$E$5*(EE36*DX36/($K$5*1000))+$F$5*(EE36*DX36/($K$5*1000))*MAX(MIN(DK36,$J$5),$I$5)*MAX(MIN(DK36,$J$5),$I$5)+$G$5*MAX(MIN(DK36,$J$5),$I$5)*(EE36*DX36/($K$5*1000))+$H$5*(EE36*DX36/($K$5*1000))*(EE36*DX36/($K$5*1000)))</f>
        <v>0</v>
      </c>
      <c r="R36">
        <f>I36*(1000-(1000*0.61365*exp(17.502*V36/(240.97+V36))/(DX36+DY36)+DS36)/2)/(1000*0.61365*exp(17.502*V36/(240.97+V36))/(DX36+DY36)-DS36)</f>
        <v>0</v>
      </c>
      <c r="S36">
        <f>1/((DL36+1)/(P36/1.6)+1/(Q36/1.37)) + DL36/((DL36+1)/(P36/1.6) + DL36/(Q36/1.37))</f>
        <v>0</v>
      </c>
      <c r="T36">
        <f>(DG36*DJ36)</f>
        <v>0</v>
      </c>
      <c r="U36">
        <f>(DZ36+(T36+2*0.95*5.67E-8*(((DZ36+$B$9)+273)^4-(DZ36+273)^4)-44100*I36)/(1.84*29.3*Q36+8*0.95*5.67E-8*(DZ36+273)^3))</f>
        <v>0</v>
      </c>
      <c r="V36">
        <f>($C$9*EA36+$D$9*EB36+$E$9*U36)</f>
        <v>0</v>
      </c>
      <c r="W36">
        <f>0.61365*exp(17.502*V36/(240.97+V36))</f>
        <v>0</v>
      </c>
      <c r="X36">
        <f>(Y36/Z36*100)</f>
        <v>0</v>
      </c>
      <c r="Y36">
        <f>DS36*(DX36+DY36)/1000</f>
        <v>0</v>
      </c>
      <c r="Z36">
        <f>0.61365*exp(17.502*DZ36/(240.97+DZ36))</f>
        <v>0</v>
      </c>
      <c r="AA36">
        <f>(W36-DS36*(DX36+DY36)/1000)</f>
        <v>0</v>
      </c>
      <c r="AB36">
        <f>(-I36*44100)</f>
        <v>0</v>
      </c>
      <c r="AC36">
        <f>2*29.3*Q36*0.92*(DZ36-V36)</f>
        <v>0</v>
      </c>
      <c r="AD36">
        <f>2*0.95*5.67E-8*(((DZ36+$B$9)+273)^4-(V36+273)^4)</f>
        <v>0</v>
      </c>
      <c r="AE36">
        <f>T36+AD36+AB36+AC36</f>
        <v>0</v>
      </c>
      <c r="AF36">
        <f>DW36*AT36*(DR36-DQ36*(1000-AT36*DT36)/(1000-AT36*DS36))/(100*DK36)</f>
        <v>0</v>
      </c>
      <c r="AG36">
        <f>1000*DW36*AT36*(DS36-DT36)/(100*DK36*(1000-AT36*DS36))</f>
        <v>0</v>
      </c>
      <c r="AH36">
        <f>(AI36 - AJ36 - DX36*1E3/(8.314*(DZ36+273.15)) * AL36/DW36 * AK36) * DW36/(100*DK36) * (1000 - DT36)/1000</f>
        <v>0</v>
      </c>
      <c r="AI36">
        <v>432.2086683894865</v>
      </c>
      <c r="AJ36">
        <v>430.6611636363634</v>
      </c>
      <c r="AK36">
        <v>-3.152023065750615E-05</v>
      </c>
      <c r="AL36">
        <v>66.24498581848123</v>
      </c>
      <c r="AM36">
        <f>(AO36 - AN36 + DX36*1E3/(8.314*(DZ36+273.15)) * AQ36/DW36 * AP36) * DW36/(100*DK36) * 1000/(1000 - AO36)</f>
        <v>0</v>
      </c>
      <c r="AN36">
        <v>28.15030032887571</v>
      </c>
      <c r="AO36">
        <v>31.53756666666668</v>
      </c>
      <c r="AP36">
        <v>-0.0001271653429878878</v>
      </c>
      <c r="AQ36">
        <v>108.477579089858</v>
      </c>
      <c r="AR36">
        <v>0</v>
      </c>
      <c r="AS36">
        <v>0</v>
      </c>
      <c r="AT36">
        <f>IF(AR36*$H$15&gt;=AV36,1.0,(AV36/(AV36-AR36*$H$15)))</f>
        <v>0</v>
      </c>
      <c r="AU36">
        <f>(AT36-1)*100</f>
        <v>0</v>
      </c>
      <c r="AV36">
        <f>MAX(0,($B$15+$C$15*EE36)/(1+$D$15*EE36)*DX36/(DZ36+273)*$E$15)</f>
        <v>0</v>
      </c>
      <c r="AW36" t="s">
        <v>437</v>
      </c>
      <c r="AX36">
        <v>0</v>
      </c>
      <c r="AY36">
        <v>0.7</v>
      </c>
      <c r="AZ36">
        <v>0.7</v>
      </c>
      <c r="BA36">
        <f>1-AY36/AZ36</f>
        <v>0</v>
      </c>
      <c r="BB36">
        <v>-1</v>
      </c>
      <c r="BC36" t="s">
        <v>496</v>
      </c>
      <c r="BD36">
        <v>8152.37</v>
      </c>
      <c r="BE36">
        <v>185.5211538461539</v>
      </c>
      <c r="BF36">
        <v>194.4</v>
      </c>
      <c r="BG36">
        <f>1-BE36/BF36</f>
        <v>0</v>
      </c>
      <c r="BH36">
        <v>0.5</v>
      </c>
      <c r="BI36">
        <f>DH36</f>
        <v>0</v>
      </c>
      <c r="BJ36">
        <f>K36</f>
        <v>0</v>
      </c>
      <c r="BK36">
        <f>BG36*BH36*BI36</f>
        <v>0</v>
      </c>
      <c r="BL36">
        <f>(BJ36-BB36)/BI36</f>
        <v>0</v>
      </c>
      <c r="BM36">
        <f>(AZ36-BF36)/BF36</f>
        <v>0</v>
      </c>
      <c r="BN36">
        <f>AY36/(BA36+AY36/BF36)</f>
        <v>0</v>
      </c>
      <c r="BO36" t="s">
        <v>437</v>
      </c>
      <c r="BP36">
        <v>0</v>
      </c>
      <c r="BQ36">
        <f>IF(BP36&lt;&gt;0, BP36, BN36)</f>
        <v>0</v>
      </c>
      <c r="BR36">
        <f>1-BQ36/BF36</f>
        <v>0</v>
      </c>
      <c r="BS36">
        <f>(BF36-BE36)/(BF36-BQ36)</f>
        <v>0</v>
      </c>
      <c r="BT36">
        <f>(AZ36-BF36)/(AZ36-BQ36)</f>
        <v>0</v>
      </c>
      <c r="BU36">
        <f>(BF36-BE36)/(BF36-AY36)</f>
        <v>0</v>
      </c>
      <c r="BV36">
        <f>(AZ36-BF36)/(AZ36-AY36)</f>
        <v>0</v>
      </c>
      <c r="BW36">
        <f>(BS36*BQ36/BE36)</f>
        <v>0</v>
      </c>
      <c r="BX36">
        <f>(1-BW36)</f>
        <v>0</v>
      </c>
      <c r="DG36">
        <f>$B$13*EF36+$C$13*EG36+$F$13*ER36*(1-EU36)</f>
        <v>0</v>
      </c>
      <c r="DH36">
        <f>DG36*DI36</f>
        <v>0</v>
      </c>
      <c r="DI36">
        <f>($B$13*$D$11+$C$13*$D$11+$F$13*((FE36+EW36)/MAX(FE36+EW36+FF36, 0.1)*$I$11+FF36/MAX(FE36+EW36+FF36, 0.1)*$J$11))/($B$13+$C$13+$F$13)</f>
        <v>0</v>
      </c>
      <c r="DJ36">
        <f>($B$13*$K$11+$C$13*$K$11+$F$13*((FE36+EW36)/MAX(FE36+EW36+FF36, 0.1)*$P$11+FF36/MAX(FE36+EW36+FF36, 0.1)*$Q$11))/($B$13+$C$13+$F$13)</f>
        <v>0</v>
      </c>
      <c r="DK36">
        <v>2</v>
      </c>
      <c r="DL36">
        <v>0.5</v>
      </c>
      <c r="DM36" t="s">
        <v>439</v>
      </c>
      <c r="DN36">
        <v>2</v>
      </c>
      <c r="DO36" t="b">
        <v>1</v>
      </c>
      <c r="DP36">
        <v>1702586158.25</v>
      </c>
      <c r="DQ36">
        <v>417.0503666666665</v>
      </c>
      <c r="DR36">
        <v>420.0037000000001</v>
      </c>
      <c r="DS36">
        <v>31.56386</v>
      </c>
      <c r="DT36">
        <v>28.15340666666667</v>
      </c>
      <c r="DU36">
        <v>415.7839333333332</v>
      </c>
      <c r="DV36">
        <v>31.26666999999999</v>
      </c>
      <c r="DW36">
        <v>500.0221666666667</v>
      </c>
      <c r="DX36">
        <v>90.89670333333331</v>
      </c>
      <c r="DY36">
        <v>0.09996833333333335</v>
      </c>
      <c r="DZ36">
        <v>48.84209666666666</v>
      </c>
      <c r="EA36">
        <v>47.56168666666667</v>
      </c>
      <c r="EB36">
        <v>999.9000000000002</v>
      </c>
      <c r="EC36">
        <v>0</v>
      </c>
      <c r="ED36">
        <v>0</v>
      </c>
      <c r="EE36">
        <v>10005.95933333333</v>
      </c>
      <c r="EF36">
        <v>0</v>
      </c>
      <c r="EG36">
        <v>20.62760333333333</v>
      </c>
      <c r="EH36">
        <v>-2.953320333333334</v>
      </c>
      <c r="EI36">
        <v>430.6431333333333</v>
      </c>
      <c r="EJ36">
        <v>432.1708333333333</v>
      </c>
      <c r="EK36">
        <v>3.410451333333334</v>
      </c>
      <c r="EL36">
        <v>420.0037000000001</v>
      </c>
      <c r="EM36">
        <v>28.15340666666667</v>
      </c>
      <c r="EN36">
        <v>2.869049333333333</v>
      </c>
      <c r="EO36">
        <v>2.559050666666667</v>
      </c>
      <c r="EP36">
        <v>23.28683333333333</v>
      </c>
      <c r="EQ36">
        <v>21.40702333333333</v>
      </c>
      <c r="ER36">
        <v>1500.011</v>
      </c>
      <c r="ES36">
        <v>0.9729976000000001</v>
      </c>
      <c r="ET36">
        <v>0.02700195666666667</v>
      </c>
      <c r="EU36">
        <v>0</v>
      </c>
      <c r="EV36">
        <v>185.5356666666667</v>
      </c>
      <c r="EW36">
        <v>4.999599999999998</v>
      </c>
      <c r="EX36">
        <v>2952.718666666667</v>
      </c>
      <c r="EY36">
        <v>14076.51</v>
      </c>
      <c r="EZ36">
        <v>44.03099999999999</v>
      </c>
      <c r="FA36">
        <v>44.18716666666666</v>
      </c>
      <c r="FB36">
        <v>44.18106666666667</v>
      </c>
      <c r="FC36">
        <v>44.3083</v>
      </c>
      <c r="FD36">
        <v>47.24766666666666</v>
      </c>
      <c r="FE36">
        <v>1454.641</v>
      </c>
      <c r="FF36">
        <v>40.36999999999998</v>
      </c>
      <c r="FG36">
        <v>0</v>
      </c>
      <c r="FH36">
        <v>91</v>
      </c>
      <c r="FI36">
        <v>0</v>
      </c>
      <c r="FJ36">
        <v>185.5211538461539</v>
      </c>
      <c r="FK36">
        <v>-0.5130940321753275</v>
      </c>
      <c r="FL36">
        <v>-15.99829055997552</v>
      </c>
      <c r="FM36">
        <v>2952.62423076923</v>
      </c>
      <c r="FN36">
        <v>15</v>
      </c>
      <c r="FO36">
        <v>0</v>
      </c>
      <c r="FP36" t="s">
        <v>440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-2.950665365853658</v>
      </c>
      <c r="GC36">
        <v>0.01715414634146729</v>
      </c>
      <c r="GD36">
        <v>0.04319302541358205</v>
      </c>
      <c r="GE36">
        <v>1</v>
      </c>
      <c r="GF36">
        <v>185.5478529411765</v>
      </c>
      <c r="GG36">
        <v>-0.5316577633200104</v>
      </c>
      <c r="GH36">
        <v>0.1892884714728454</v>
      </c>
      <c r="GI36">
        <v>1</v>
      </c>
      <c r="GJ36">
        <v>3.417881219512195</v>
      </c>
      <c r="GK36">
        <v>-0.1383106620208916</v>
      </c>
      <c r="GL36">
        <v>0.01378003844292168</v>
      </c>
      <c r="GM36">
        <v>0</v>
      </c>
      <c r="GN36">
        <v>2</v>
      </c>
      <c r="GO36">
        <v>3</v>
      </c>
      <c r="GP36" t="s">
        <v>441</v>
      </c>
      <c r="GQ36">
        <v>3.10435</v>
      </c>
      <c r="GR36">
        <v>2.75799</v>
      </c>
      <c r="GS36">
        <v>0.08718969999999999</v>
      </c>
      <c r="GT36">
        <v>0.0878813</v>
      </c>
      <c r="GU36">
        <v>0.130284</v>
      </c>
      <c r="GV36">
        <v>0.121717</v>
      </c>
      <c r="GW36">
        <v>23664.7</v>
      </c>
      <c r="GX36">
        <v>22005.1</v>
      </c>
      <c r="GY36">
        <v>26494</v>
      </c>
      <c r="GZ36">
        <v>24361.7</v>
      </c>
      <c r="HA36">
        <v>36931.1</v>
      </c>
      <c r="HB36">
        <v>31669.9</v>
      </c>
      <c r="HC36">
        <v>46339.2</v>
      </c>
      <c r="HD36">
        <v>38589.4</v>
      </c>
      <c r="HE36">
        <v>1.86075</v>
      </c>
      <c r="HF36">
        <v>1.84905</v>
      </c>
      <c r="HG36">
        <v>0.394613</v>
      </c>
      <c r="HH36">
        <v>0</v>
      </c>
      <c r="HI36">
        <v>41.2475</v>
      </c>
      <c r="HJ36">
        <v>999.9</v>
      </c>
      <c r="HK36">
        <v>59.4</v>
      </c>
      <c r="HL36">
        <v>31</v>
      </c>
      <c r="HM36">
        <v>29.48</v>
      </c>
      <c r="HN36">
        <v>59.8232</v>
      </c>
      <c r="HO36">
        <v>21.5905</v>
      </c>
      <c r="HP36">
        <v>1</v>
      </c>
      <c r="HQ36">
        <v>0.359309</v>
      </c>
      <c r="HR36">
        <v>-6.66667</v>
      </c>
      <c r="HS36">
        <v>20.1692</v>
      </c>
      <c r="HT36">
        <v>5.22298</v>
      </c>
      <c r="HU36">
        <v>11.9858</v>
      </c>
      <c r="HV36">
        <v>4.96585</v>
      </c>
      <c r="HW36">
        <v>3.2756</v>
      </c>
      <c r="HX36">
        <v>9999</v>
      </c>
      <c r="HY36">
        <v>9999</v>
      </c>
      <c r="HZ36">
        <v>9999</v>
      </c>
      <c r="IA36">
        <v>544.2</v>
      </c>
      <c r="IB36">
        <v>1.86401</v>
      </c>
      <c r="IC36">
        <v>1.86013</v>
      </c>
      <c r="ID36">
        <v>1.85837</v>
      </c>
      <c r="IE36">
        <v>1.85981</v>
      </c>
      <c r="IF36">
        <v>1.85988</v>
      </c>
      <c r="IG36">
        <v>1.85837</v>
      </c>
      <c r="IH36">
        <v>1.85744</v>
      </c>
      <c r="II36">
        <v>1.85242</v>
      </c>
      <c r="IJ36">
        <v>0</v>
      </c>
      <c r="IK36">
        <v>0</v>
      </c>
      <c r="IL36">
        <v>0</v>
      </c>
      <c r="IM36">
        <v>0</v>
      </c>
      <c r="IN36" t="s">
        <v>442</v>
      </c>
      <c r="IO36" t="s">
        <v>443</v>
      </c>
      <c r="IP36" t="s">
        <v>444</v>
      </c>
      <c r="IQ36" t="s">
        <v>444</v>
      </c>
      <c r="IR36" t="s">
        <v>444</v>
      </c>
      <c r="IS36" t="s">
        <v>444</v>
      </c>
      <c r="IT36">
        <v>0</v>
      </c>
      <c r="IU36">
        <v>100</v>
      </c>
      <c r="IV36">
        <v>100</v>
      </c>
      <c r="IW36">
        <v>1.266</v>
      </c>
      <c r="IX36">
        <v>0.2971</v>
      </c>
      <c r="IY36">
        <v>0.3971615310492796</v>
      </c>
      <c r="IZ36">
        <v>0.002194383670526158</v>
      </c>
      <c r="JA36">
        <v>-2.614430836048478E-07</v>
      </c>
      <c r="JB36">
        <v>2.831566818974657E-11</v>
      </c>
      <c r="JC36">
        <v>0.2971757232965693</v>
      </c>
      <c r="JD36">
        <v>0</v>
      </c>
      <c r="JE36">
        <v>0</v>
      </c>
      <c r="JF36">
        <v>0</v>
      </c>
      <c r="JG36">
        <v>6</v>
      </c>
      <c r="JH36">
        <v>2002</v>
      </c>
      <c r="JI36">
        <v>0</v>
      </c>
      <c r="JJ36">
        <v>28</v>
      </c>
      <c r="JK36">
        <v>28376436.1</v>
      </c>
      <c r="JL36">
        <v>28376436.1</v>
      </c>
      <c r="JM36">
        <v>1.13892</v>
      </c>
      <c r="JN36">
        <v>2.64404</v>
      </c>
      <c r="JO36">
        <v>1.49658</v>
      </c>
      <c r="JP36">
        <v>2.34131</v>
      </c>
      <c r="JQ36">
        <v>1.54907</v>
      </c>
      <c r="JR36">
        <v>2.43774</v>
      </c>
      <c r="JS36">
        <v>36.5523</v>
      </c>
      <c r="JT36">
        <v>24.035</v>
      </c>
      <c r="JU36">
        <v>18</v>
      </c>
      <c r="JV36">
        <v>497.235</v>
      </c>
      <c r="JW36">
        <v>504.978</v>
      </c>
      <c r="JX36">
        <v>53.6464</v>
      </c>
      <c r="JY36">
        <v>31.8615</v>
      </c>
      <c r="JZ36">
        <v>29.9991</v>
      </c>
      <c r="KA36">
        <v>31.7816</v>
      </c>
      <c r="KB36">
        <v>31.6867</v>
      </c>
      <c r="KC36">
        <v>22.9032</v>
      </c>
      <c r="KD36">
        <v>0</v>
      </c>
      <c r="KE36">
        <v>100</v>
      </c>
      <c r="KF36">
        <v>57.9272</v>
      </c>
      <c r="KG36">
        <v>420</v>
      </c>
      <c r="KH36">
        <v>38.4805</v>
      </c>
      <c r="KI36">
        <v>101.257</v>
      </c>
      <c r="KJ36">
        <v>93.0198</v>
      </c>
    </row>
    <row r="37" spans="1:296">
      <c r="A37">
        <v>19</v>
      </c>
      <c r="B37">
        <v>1702587429.6</v>
      </c>
      <c r="C37">
        <v>6048.599999904633</v>
      </c>
      <c r="D37" t="s">
        <v>497</v>
      </c>
      <c r="E37" t="s">
        <v>498</v>
      </c>
      <c r="F37">
        <v>5</v>
      </c>
      <c r="G37" t="s">
        <v>499</v>
      </c>
      <c r="H37">
        <v>1702587421.849999</v>
      </c>
      <c r="I37">
        <f>(J37)/1000</f>
        <v>0</v>
      </c>
      <c r="J37">
        <f>IF(DO37, AM37, AG37)</f>
        <v>0</v>
      </c>
      <c r="K37">
        <f>IF(DO37, AH37, AF37)</f>
        <v>0</v>
      </c>
      <c r="L37">
        <f>DQ37 - IF(AT37&gt;1, K37*DK37*100.0/(AV37*EE37), 0)</f>
        <v>0</v>
      </c>
      <c r="M37">
        <f>((S37-I37/2)*L37-K37)/(S37+I37/2)</f>
        <v>0</v>
      </c>
      <c r="N37">
        <f>M37*(DX37+DY37)/1000.0</f>
        <v>0</v>
      </c>
      <c r="O37">
        <f>(DQ37 - IF(AT37&gt;1, K37*DK37*100.0/(AV37*EE37), 0))*(DX37+DY37)/1000.0</f>
        <v>0</v>
      </c>
      <c r="P37">
        <f>2.0/((1/R37-1/Q37)+SIGN(R37)*SQRT((1/R37-1/Q37)*(1/R37-1/Q37) + 4*DL37/((DL37+1)*(DL37+1))*(2*1/R37*1/Q37-1/Q37*1/Q37)))</f>
        <v>0</v>
      </c>
      <c r="Q37">
        <f>IF(LEFT(DM37,1)&lt;&gt;"0",IF(LEFT(DM37,1)="1",3.0,DN37),$D$5+$E$5*(EE37*DX37/($K$5*1000))+$F$5*(EE37*DX37/($K$5*1000))*MAX(MIN(DK37,$J$5),$I$5)*MAX(MIN(DK37,$J$5),$I$5)+$G$5*MAX(MIN(DK37,$J$5),$I$5)*(EE37*DX37/($K$5*1000))+$H$5*(EE37*DX37/($K$5*1000))*(EE37*DX37/($K$5*1000)))</f>
        <v>0</v>
      </c>
      <c r="R37">
        <f>I37*(1000-(1000*0.61365*exp(17.502*V37/(240.97+V37))/(DX37+DY37)+DS37)/2)/(1000*0.61365*exp(17.502*V37/(240.97+V37))/(DX37+DY37)-DS37)</f>
        <v>0</v>
      </c>
      <c r="S37">
        <f>1/((DL37+1)/(P37/1.6)+1/(Q37/1.37)) + DL37/((DL37+1)/(P37/1.6) + DL37/(Q37/1.37))</f>
        <v>0</v>
      </c>
      <c r="T37">
        <f>(DG37*DJ37)</f>
        <v>0</v>
      </c>
      <c r="U37">
        <f>(DZ37+(T37+2*0.95*5.67E-8*(((DZ37+$B$9)+273)^4-(DZ37+273)^4)-44100*I37)/(1.84*29.3*Q37+8*0.95*5.67E-8*(DZ37+273)^3))</f>
        <v>0</v>
      </c>
      <c r="V37">
        <f>($C$9*EA37+$D$9*EB37+$E$9*U37)</f>
        <v>0</v>
      </c>
      <c r="W37">
        <f>0.61365*exp(17.502*V37/(240.97+V37))</f>
        <v>0</v>
      </c>
      <c r="X37">
        <f>(Y37/Z37*100)</f>
        <v>0</v>
      </c>
      <c r="Y37">
        <f>DS37*(DX37+DY37)/1000</f>
        <v>0</v>
      </c>
      <c r="Z37">
        <f>0.61365*exp(17.502*DZ37/(240.97+DZ37))</f>
        <v>0</v>
      </c>
      <c r="AA37">
        <f>(W37-DS37*(DX37+DY37)/1000)</f>
        <v>0</v>
      </c>
      <c r="AB37">
        <f>(-I37*44100)</f>
        <v>0</v>
      </c>
      <c r="AC37">
        <f>2*29.3*Q37*0.92*(DZ37-V37)</f>
        <v>0</v>
      </c>
      <c r="AD37">
        <f>2*0.95*5.67E-8*(((DZ37+$B$9)+273)^4-(V37+273)^4)</f>
        <v>0</v>
      </c>
      <c r="AE37">
        <f>T37+AD37+AB37+AC37</f>
        <v>0</v>
      </c>
      <c r="AF37">
        <f>DW37*AT37*(DR37-DQ37*(1000-AT37*DT37)/(1000-AT37*DS37))/(100*DK37)</f>
        <v>0</v>
      </c>
      <c r="AG37">
        <f>1000*DW37*AT37*(DS37-DT37)/(100*DK37*(1000-AT37*DS37))</f>
        <v>0</v>
      </c>
      <c r="AH37">
        <f>(AI37 - AJ37 - DX37*1E3/(8.314*(DZ37+273.15)) * AL37/DW37 * AK37) * DW37/(100*DK37) * (1000 - DT37)/1000</f>
        <v>0</v>
      </c>
      <c r="AI37">
        <v>424.4422679963355</v>
      </c>
      <c r="AJ37">
        <v>419.1277999999998</v>
      </c>
      <c r="AK37">
        <v>-0.006906470278894268</v>
      </c>
      <c r="AL37">
        <v>66.16838812817225</v>
      </c>
      <c r="AM37">
        <f>(AO37 - AN37 + DX37*1E3/(8.314*(DZ37+273.15)) * AQ37/DW37 * AP37) * DW37/(100*DK37) * 1000/(1000 - AO37)</f>
        <v>0</v>
      </c>
      <c r="AN37">
        <v>10.41822696794829</v>
      </c>
      <c r="AO37">
        <v>11.45200303030303</v>
      </c>
      <c r="AP37">
        <v>-0.00981670983810321</v>
      </c>
      <c r="AQ37">
        <v>108.9072681507339</v>
      </c>
      <c r="AR37">
        <v>0</v>
      </c>
      <c r="AS37">
        <v>0</v>
      </c>
      <c r="AT37">
        <f>IF(AR37*$H$15&gt;=AV37,1.0,(AV37/(AV37-AR37*$H$15)))</f>
        <v>0</v>
      </c>
      <c r="AU37">
        <f>(AT37-1)*100</f>
        <v>0</v>
      </c>
      <c r="AV37">
        <f>MAX(0,($B$15+$C$15*EE37)/(1+$D$15*EE37)*DX37/(DZ37+273)*$E$15)</f>
        <v>0</v>
      </c>
      <c r="AW37" t="s">
        <v>437</v>
      </c>
      <c r="AX37">
        <v>0</v>
      </c>
      <c r="AY37">
        <v>0.7</v>
      </c>
      <c r="AZ37">
        <v>0.7</v>
      </c>
      <c r="BA37">
        <f>1-AY37/AZ37</f>
        <v>0</v>
      </c>
      <c r="BB37">
        <v>-1</v>
      </c>
      <c r="BC37" t="s">
        <v>500</v>
      </c>
      <c r="BD37">
        <v>8172.87</v>
      </c>
      <c r="BE37">
        <v>294.73276</v>
      </c>
      <c r="BF37">
        <v>322.54</v>
      </c>
      <c r="BG37">
        <f>1-BE37/BF37</f>
        <v>0</v>
      </c>
      <c r="BH37">
        <v>0.5</v>
      </c>
      <c r="BI37">
        <f>DH37</f>
        <v>0</v>
      </c>
      <c r="BJ37">
        <f>K37</f>
        <v>0</v>
      </c>
      <c r="BK37">
        <f>BG37*BH37*BI37</f>
        <v>0</v>
      </c>
      <c r="BL37">
        <f>(BJ37-BB37)/BI37</f>
        <v>0</v>
      </c>
      <c r="BM37">
        <f>(AZ37-BF37)/BF37</f>
        <v>0</v>
      </c>
      <c r="BN37">
        <f>AY37/(BA37+AY37/BF37)</f>
        <v>0</v>
      </c>
      <c r="BO37" t="s">
        <v>437</v>
      </c>
      <c r="BP37">
        <v>0</v>
      </c>
      <c r="BQ37">
        <f>IF(BP37&lt;&gt;0, BP37, BN37)</f>
        <v>0</v>
      </c>
      <c r="BR37">
        <f>1-BQ37/BF37</f>
        <v>0</v>
      </c>
      <c r="BS37">
        <f>(BF37-BE37)/(BF37-BQ37)</f>
        <v>0</v>
      </c>
      <c r="BT37">
        <f>(AZ37-BF37)/(AZ37-BQ37)</f>
        <v>0</v>
      </c>
      <c r="BU37">
        <f>(BF37-BE37)/(BF37-AY37)</f>
        <v>0</v>
      </c>
      <c r="BV37">
        <f>(AZ37-BF37)/(AZ37-AY37)</f>
        <v>0</v>
      </c>
      <c r="BW37">
        <f>(BS37*BQ37/BE37)</f>
        <v>0</v>
      </c>
      <c r="BX37">
        <f>(1-BW37)</f>
        <v>0</v>
      </c>
      <c r="DG37">
        <f>$B$13*EF37+$C$13*EG37+$F$13*ER37*(1-EU37)</f>
        <v>0</v>
      </c>
      <c r="DH37">
        <f>DG37*DI37</f>
        <v>0</v>
      </c>
      <c r="DI37">
        <f>($B$13*$D$11+$C$13*$D$11+$F$13*((FE37+EW37)/MAX(FE37+EW37+FF37, 0.1)*$I$11+FF37/MAX(FE37+EW37+FF37, 0.1)*$J$11))/($B$13+$C$13+$F$13)</f>
        <v>0</v>
      </c>
      <c r="DJ37">
        <f>($B$13*$K$11+$C$13*$K$11+$F$13*((FE37+EW37)/MAX(FE37+EW37+FF37, 0.1)*$P$11+FF37/MAX(FE37+EW37+FF37, 0.1)*$Q$11))/($B$13+$C$13+$F$13)</f>
        <v>0</v>
      </c>
      <c r="DK37">
        <v>2</v>
      </c>
      <c r="DL37">
        <v>0.5</v>
      </c>
      <c r="DM37" t="s">
        <v>439</v>
      </c>
      <c r="DN37">
        <v>2</v>
      </c>
      <c r="DO37" t="b">
        <v>1</v>
      </c>
      <c r="DP37">
        <v>1702587421.849999</v>
      </c>
      <c r="DQ37">
        <v>414.3625333333333</v>
      </c>
      <c r="DR37">
        <v>420.0089666666666</v>
      </c>
      <c r="DS37">
        <v>11.52189333333333</v>
      </c>
      <c r="DT37">
        <v>10.48615666666666</v>
      </c>
      <c r="DU37">
        <v>413.1014999999999</v>
      </c>
      <c r="DV37">
        <v>11.50657333333334</v>
      </c>
      <c r="DW37">
        <v>500.0149000000001</v>
      </c>
      <c r="DX37">
        <v>90.87297</v>
      </c>
      <c r="DY37">
        <v>0.1000092533333333</v>
      </c>
      <c r="DZ37">
        <v>17.80872333333333</v>
      </c>
      <c r="EA37">
        <v>18.08003666666667</v>
      </c>
      <c r="EB37">
        <v>999.9000000000002</v>
      </c>
      <c r="EC37">
        <v>0</v>
      </c>
      <c r="ED37">
        <v>0</v>
      </c>
      <c r="EE37">
        <v>9997.457666666667</v>
      </c>
      <c r="EF37">
        <v>0</v>
      </c>
      <c r="EG37">
        <v>20.04423666666667</v>
      </c>
      <c r="EH37">
        <v>-5.646415666666667</v>
      </c>
      <c r="EI37">
        <v>419.1924666666666</v>
      </c>
      <c r="EJ37">
        <v>424.4599666666666</v>
      </c>
      <c r="EK37">
        <v>1.035737333333333</v>
      </c>
      <c r="EL37">
        <v>420.0089666666666</v>
      </c>
      <c r="EM37">
        <v>10.48615666666666</v>
      </c>
      <c r="EN37">
        <v>1.047029333333333</v>
      </c>
      <c r="EO37">
        <v>0.9529080666666665</v>
      </c>
      <c r="EP37">
        <v>7.587684333333333</v>
      </c>
      <c r="EQ37">
        <v>6.215425000000001</v>
      </c>
      <c r="ER37">
        <v>1499.998333333333</v>
      </c>
      <c r="ES37">
        <v>0.9729972000000001</v>
      </c>
      <c r="ET37">
        <v>0.02700293666666666</v>
      </c>
      <c r="EU37">
        <v>0</v>
      </c>
      <c r="EV37">
        <v>294.7137666666667</v>
      </c>
      <c r="EW37">
        <v>4.999599999999998</v>
      </c>
      <c r="EX37">
        <v>4405.367333333333</v>
      </c>
      <c r="EY37">
        <v>14076.38</v>
      </c>
      <c r="EZ37">
        <v>36.79973333333332</v>
      </c>
      <c r="FA37">
        <v>38.94139999999999</v>
      </c>
      <c r="FB37">
        <v>37.86626666666666</v>
      </c>
      <c r="FC37">
        <v>38.46653333333334</v>
      </c>
      <c r="FD37">
        <v>37.70806666666667</v>
      </c>
      <c r="FE37">
        <v>1454.628333333334</v>
      </c>
      <c r="FF37">
        <v>40.36999999999998</v>
      </c>
      <c r="FG37">
        <v>0</v>
      </c>
      <c r="FH37">
        <v>1262.799999952316</v>
      </c>
      <c r="FI37">
        <v>0</v>
      </c>
      <c r="FJ37">
        <v>294.73276</v>
      </c>
      <c r="FK37">
        <v>0.8816923192697355</v>
      </c>
      <c r="FL37">
        <v>14.5907692722459</v>
      </c>
      <c r="FM37">
        <v>4405.5</v>
      </c>
      <c r="FN37">
        <v>15</v>
      </c>
      <c r="FO37">
        <v>0</v>
      </c>
      <c r="FP37" t="s">
        <v>440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-5.66156243902439</v>
      </c>
      <c r="GC37">
        <v>0.2310800696863973</v>
      </c>
      <c r="GD37">
        <v>0.06261581942953112</v>
      </c>
      <c r="GE37">
        <v>1</v>
      </c>
      <c r="GF37">
        <v>294.6966176470588</v>
      </c>
      <c r="GG37">
        <v>1.046921321262678</v>
      </c>
      <c r="GH37">
        <v>0.2541264176727198</v>
      </c>
      <c r="GI37">
        <v>0</v>
      </c>
      <c r="GJ37">
        <v>1.030675853658537</v>
      </c>
      <c r="GK37">
        <v>0.09061831358884907</v>
      </c>
      <c r="GL37">
        <v>0.01368434992451717</v>
      </c>
      <c r="GM37">
        <v>1</v>
      </c>
      <c r="GN37">
        <v>2</v>
      </c>
      <c r="GO37">
        <v>3</v>
      </c>
      <c r="GP37" t="s">
        <v>441</v>
      </c>
      <c r="GQ37">
        <v>3.09984</v>
      </c>
      <c r="GR37">
        <v>2.75796</v>
      </c>
      <c r="GS37">
        <v>0.0872169</v>
      </c>
      <c r="GT37">
        <v>0.0883659</v>
      </c>
      <c r="GU37">
        <v>0.063499</v>
      </c>
      <c r="GV37">
        <v>0.0595022</v>
      </c>
      <c r="GW37">
        <v>23784.3</v>
      </c>
      <c r="GX37">
        <v>22090.6</v>
      </c>
      <c r="GY37">
        <v>26619</v>
      </c>
      <c r="GZ37">
        <v>24457.9</v>
      </c>
      <c r="HA37">
        <v>39964.5</v>
      </c>
      <c r="HB37">
        <v>34050.7</v>
      </c>
      <c r="HC37">
        <v>46556.1</v>
      </c>
      <c r="HD37">
        <v>38739</v>
      </c>
      <c r="HE37">
        <v>1.89235</v>
      </c>
      <c r="HF37">
        <v>1.86062</v>
      </c>
      <c r="HG37">
        <v>-0.0219047</v>
      </c>
      <c r="HH37">
        <v>0</v>
      </c>
      <c r="HI37">
        <v>18.3263</v>
      </c>
      <c r="HJ37">
        <v>999.9</v>
      </c>
      <c r="HK37">
        <v>42.3</v>
      </c>
      <c r="HL37">
        <v>31.7</v>
      </c>
      <c r="HM37">
        <v>21.8523</v>
      </c>
      <c r="HN37">
        <v>62.6</v>
      </c>
      <c r="HO37">
        <v>24.1186</v>
      </c>
      <c r="HP37">
        <v>1</v>
      </c>
      <c r="HQ37">
        <v>0.121054</v>
      </c>
      <c r="HR37">
        <v>9.28105</v>
      </c>
      <c r="HS37">
        <v>20.0393</v>
      </c>
      <c r="HT37">
        <v>5.22178</v>
      </c>
      <c r="HU37">
        <v>11.986</v>
      </c>
      <c r="HV37">
        <v>4.9655</v>
      </c>
      <c r="HW37">
        <v>3.27535</v>
      </c>
      <c r="HX37">
        <v>9999</v>
      </c>
      <c r="HY37">
        <v>9999</v>
      </c>
      <c r="HZ37">
        <v>9999</v>
      </c>
      <c r="IA37">
        <v>544.6</v>
      </c>
      <c r="IB37">
        <v>1.864</v>
      </c>
      <c r="IC37">
        <v>1.86006</v>
      </c>
      <c r="ID37">
        <v>1.85837</v>
      </c>
      <c r="IE37">
        <v>1.85974</v>
      </c>
      <c r="IF37">
        <v>1.85984</v>
      </c>
      <c r="IG37">
        <v>1.85835</v>
      </c>
      <c r="IH37">
        <v>1.85739</v>
      </c>
      <c r="II37">
        <v>1.85239</v>
      </c>
      <c r="IJ37">
        <v>0</v>
      </c>
      <c r="IK37">
        <v>0</v>
      </c>
      <c r="IL37">
        <v>0</v>
      </c>
      <c r="IM37">
        <v>0</v>
      </c>
      <c r="IN37" t="s">
        <v>442</v>
      </c>
      <c r="IO37" t="s">
        <v>443</v>
      </c>
      <c r="IP37" t="s">
        <v>444</v>
      </c>
      <c r="IQ37" t="s">
        <v>444</v>
      </c>
      <c r="IR37" t="s">
        <v>444</v>
      </c>
      <c r="IS37" t="s">
        <v>444</v>
      </c>
      <c r="IT37">
        <v>0</v>
      </c>
      <c r="IU37">
        <v>100</v>
      </c>
      <c r="IV37">
        <v>100</v>
      </c>
      <c r="IW37">
        <v>1.26</v>
      </c>
      <c r="IX37">
        <v>0.0145</v>
      </c>
      <c r="IY37">
        <v>0.3971615310492796</v>
      </c>
      <c r="IZ37">
        <v>0.002194383670526158</v>
      </c>
      <c r="JA37">
        <v>-2.614430836048478E-07</v>
      </c>
      <c r="JB37">
        <v>2.831566818974657E-11</v>
      </c>
      <c r="JC37">
        <v>-0.02387284111826243</v>
      </c>
      <c r="JD37">
        <v>-0.004919592197158782</v>
      </c>
      <c r="JE37">
        <v>0.0008186423644796414</v>
      </c>
      <c r="JF37">
        <v>-8.268116151049551E-06</v>
      </c>
      <c r="JG37">
        <v>6</v>
      </c>
      <c r="JH37">
        <v>2002</v>
      </c>
      <c r="JI37">
        <v>0</v>
      </c>
      <c r="JJ37">
        <v>28</v>
      </c>
      <c r="JK37">
        <v>28376457.2</v>
      </c>
      <c r="JL37">
        <v>28376457.2</v>
      </c>
      <c r="JM37">
        <v>1.12183</v>
      </c>
      <c r="JN37">
        <v>2.64893</v>
      </c>
      <c r="JO37">
        <v>1.49658</v>
      </c>
      <c r="JP37">
        <v>2.33643</v>
      </c>
      <c r="JQ37">
        <v>1.54785</v>
      </c>
      <c r="JR37">
        <v>2.3584</v>
      </c>
      <c r="JS37">
        <v>36.152</v>
      </c>
      <c r="JT37">
        <v>23.9299</v>
      </c>
      <c r="JU37">
        <v>18</v>
      </c>
      <c r="JV37">
        <v>493.205</v>
      </c>
      <c r="JW37">
        <v>488.539</v>
      </c>
      <c r="JX37">
        <v>11.7525</v>
      </c>
      <c r="JY37">
        <v>28.4591</v>
      </c>
      <c r="JZ37">
        <v>29.9992</v>
      </c>
      <c r="KA37">
        <v>28.7551</v>
      </c>
      <c r="KB37">
        <v>28.7499</v>
      </c>
      <c r="KC37">
        <v>22.5483</v>
      </c>
      <c r="KD37">
        <v>46.9499</v>
      </c>
      <c r="KE37">
        <v>22.0324</v>
      </c>
      <c r="KF37">
        <v>8.19115</v>
      </c>
      <c r="KG37">
        <v>420</v>
      </c>
      <c r="KH37">
        <v>10.2867</v>
      </c>
      <c r="KI37">
        <v>101.733</v>
      </c>
      <c r="KJ37">
        <v>93.38290000000001</v>
      </c>
    </row>
    <row r="38" spans="1:296">
      <c r="A38">
        <v>20</v>
      </c>
      <c r="B38">
        <v>1702587566.6</v>
      </c>
      <c r="C38">
        <v>6185.599999904633</v>
      </c>
      <c r="D38" t="s">
        <v>501</v>
      </c>
      <c r="E38" t="s">
        <v>502</v>
      </c>
      <c r="F38">
        <v>5</v>
      </c>
      <c r="G38" t="s">
        <v>499</v>
      </c>
      <c r="H38">
        <v>1702587558.599999</v>
      </c>
      <c r="I38">
        <f>(J38)/1000</f>
        <v>0</v>
      </c>
      <c r="J38">
        <f>IF(DO38, AM38, AG38)</f>
        <v>0</v>
      </c>
      <c r="K38">
        <f>IF(DO38, AH38, AF38)</f>
        <v>0</v>
      </c>
      <c r="L38">
        <f>DQ38 - IF(AT38&gt;1, K38*DK38*100.0/(AV38*EE38), 0)</f>
        <v>0</v>
      </c>
      <c r="M38">
        <f>((S38-I38/2)*L38-K38)/(S38+I38/2)</f>
        <v>0</v>
      </c>
      <c r="N38">
        <f>M38*(DX38+DY38)/1000.0</f>
        <v>0</v>
      </c>
      <c r="O38">
        <f>(DQ38 - IF(AT38&gt;1, K38*DK38*100.0/(AV38*EE38), 0))*(DX38+DY38)/1000.0</f>
        <v>0</v>
      </c>
      <c r="P38">
        <f>2.0/((1/R38-1/Q38)+SIGN(R38)*SQRT((1/R38-1/Q38)*(1/R38-1/Q38) + 4*DL38/((DL38+1)*(DL38+1))*(2*1/R38*1/Q38-1/Q38*1/Q38)))</f>
        <v>0</v>
      </c>
      <c r="Q38">
        <f>IF(LEFT(DM38,1)&lt;&gt;"0",IF(LEFT(DM38,1)="1",3.0,DN38),$D$5+$E$5*(EE38*DX38/($K$5*1000))+$F$5*(EE38*DX38/($K$5*1000))*MAX(MIN(DK38,$J$5),$I$5)*MAX(MIN(DK38,$J$5),$I$5)+$G$5*MAX(MIN(DK38,$J$5),$I$5)*(EE38*DX38/($K$5*1000))+$H$5*(EE38*DX38/($K$5*1000))*(EE38*DX38/($K$5*1000)))</f>
        <v>0</v>
      </c>
      <c r="R38">
        <f>I38*(1000-(1000*0.61365*exp(17.502*V38/(240.97+V38))/(DX38+DY38)+DS38)/2)/(1000*0.61365*exp(17.502*V38/(240.97+V38))/(DX38+DY38)-DS38)</f>
        <v>0</v>
      </c>
      <c r="S38">
        <f>1/((DL38+1)/(P38/1.6)+1/(Q38/1.37)) + DL38/((DL38+1)/(P38/1.6) + DL38/(Q38/1.37))</f>
        <v>0</v>
      </c>
      <c r="T38">
        <f>(DG38*DJ38)</f>
        <v>0</v>
      </c>
      <c r="U38">
        <f>(DZ38+(T38+2*0.95*5.67E-8*(((DZ38+$B$9)+273)^4-(DZ38+273)^4)-44100*I38)/(1.84*29.3*Q38+8*0.95*5.67E-8*(DZ38+273)^3))</f>
        <v>0</v>
      </c>
      <c r="V38">
        <f>($C$9*EA38+$D$9*EB38+$E$9*U38)</f>
        <v>0</v>
      </c>
      <c r="W38">
        <f>0.61365*exp(17.502*V38/(240.97+V38))</f>
        <v>0</v>
      </c>
      <c r="X38">
        <f>(Y38/Z38*100)</f>
        <v>0</v>
      </c>
      <c r="Y38">
        <f>DS38*(DX38+DY38)/1000</f>
        <v>0</v>
      </c>
      <c r="Z38">
        <f>0.61365*exp(17.502*DZ38/(240.97+DZ38))</f>
        <v>0</v>
      </c>
      <c r="AA38">
        <f>(W38-DS38*(DX38+DY38)/1000)</f>
        <v>0</v>
      </c>
      <c r="AB38">
        <f>(-I38*44100)</f>
        <v>0</v>
      </c>
      <c r="AC38">
        <f>2*29.3*Q38*0.92*(DZ38-V38)</f>
        <v>0</v>
      </c>
      <c r="AD38">
        <f>2*0.95*5.67E-8*(((DZ38+$B$9)+273)^4-(V38+273)^4)</f>
        <v>0</v>
      </c>
      <c r="AE38">
        <f>T38+AD38+AB38+AC38</f>
        <v>0</v>
      </c>
      <c r="AF38">
        <f>DW38*AT38*(DR38-DQ38*(1000-AT38*DT38)/(1000-AT38*DS38))/(100*DK38)</f>
        <v>0</v>
      </c>
      <c r="AG38">
        <f>1000*DW38*AT38*(DS38-DT38)/(100*DK38*(1000-AT38*DS38))</f>
        <v>0</v>
      </c>
      <c r="AH38">
        <f>(AI38 - AJ38 - DX38*1E3/(8.314*(DZ38+273.15)) * AL38/DW38 * AK38) * DW38/(100*DK38) * (1000 - DT38)/1000</f>
        <v>0</v>
      </c>
      <c r="AI38">
        <v>424.2509660707058</v>
      </c>
      <c r="AJ38">
        <v>419.0849575757576</v>
      </c>
      <c r="AK38">
        <v>5.946426323971638E-05</v>
      </c>
      <c r="AL38">
        <v>66.16838812817225</v>
      </c>
      <c r="AM38">
        <f>(AO38 - AN38 + DX38*1E3/(8.314*(DZ38+273.15)) * AQ38/DW38 * AP38) * DW38/(100*DK38) * 1000/(1000 - AO38)</f>
        <v>0</v>
      </c>
      <c r="AN38">
        <v>10.16640290234329</v>
      </c>
      <c r="AO38">
        <v>11.11606545454545</v>
      </c>
      <c r="AP38">
        <v>0.001108014145506708</v>
      </c>
      <c r="AQ38">
        <v>108.9072681507339</v>
      </c>
      <c r="AR38">
        <v>0</v>
      </c>
      <c r="AS38">
        <v>0</v>
      </c>
      <c r="AT38">
        <f>IF(AR38*$H$15&gt;=AV38,1.0,(AV38/(AV38-AR38*$H$15)))</f>
        <v>0</v>
      </c>
      <c r="AU38">
        <f>(AT38-1)*100</f>
        <v>0</v>
      </c>
      <c r="AV38">
        <f>MAX(0,($B$15+$C$15*EE38)/(1+$D$15*EE38)*DX38/(DZ38+273)*$E$15)</f>
        <v>0</v>
      </c>
      <c r="AW38" t="s">
        <v>437</v>
      </c>
      <c r="AX38">
        <v>0</v>
      </c>
      <c r="AY38">
        <v>0.7</v>
      </c>
      <c r="AZ38">
        <v>0.7</v>
      </c>
      <c r="BA38">
        <f>1-AY38/AZ38</f>
        <v>0</v>
      </c>
      <c r="BB38">
        <v>-1</v>
      </c>
      <c r="BC38" t="s">
        <v>503</v>
      </c>
      <c r="BD38">
        <v>8169.77</v>
      </c>
      <c r="BE38">
        <v>292.655923076923</v>
      </c>
      <c r="BF38">
        <v>320.24</v>
      </c>
      <c r="BG38">
        <f>1-BE38/BF38</f>
        <v>0</v>
      </c>
      <c r="BH38">
        <v>0.5</v>
      </c>
      <c r="BI38">
        <f>DH38</f>
        <v>0</v>
      </c>
      <c r="BJ38">
        <f>K38</f>
        <v>0</v>
      </c>
      <c r="BK38">
        <f>BG38*BH38*BI38</f>
        <v>0</v>
      </c>
      <c r="BL38">
        <f>(BJ38-BB38)/BI38</f>
        <v>0</v>
      </c>
      <c r="BM38">
        <f>(AZ38-BF38)/BF38</f>
        <v>0</v>
      </c>
      <c r="BN38">
        <f>AY38/(BA38+AY38/BF38)</f>
        <v>0</v>
      </c>
      <c r="BO38" t="s">
        <v>437</v>
      </c>
      <c r="BP38">
        <v>0</v>
      </c>
      <c r="BQ38">
        <f>IF(BP38&lt;&gt;0, BP38, BN38)</f>
        <v>0</v>
      </c>
      <c r="BR38">
        <f>1-BQ38/BF38</f>
        <v>0</v>
      </c>
      <c r="BS38">
        <f>(BF38-BE38)/(BF38-BQ38)</f>
        <v>0</v>
      </c>
      <c r="BT38">
        <f>(AZ38-BF38)/(AZ38-BQ38)</f>
        <v>0</v>
      </c>
      <c r="BU38">
        <f>(BF38-BE38)/(BF38-AY38)</f>
        <v>0</v>
      </c>
      <c r="BV38">
        <f>(AZ38-BF38)/(AZ38-AY38)</f>
        <v>0</v>
      </c>
      <c r="BW38">
        <f>(BS38*BQ38/BE38)</f>
        <v>0</v>
      </c>
      <c r="BX38">
        <f>(1-BW38)</f>
        <v>0</v>
      </c>
      <c r="DG38">
        <f>$B$13*EF38+$C$13*EG38+$F$13*ER38*(1-EU38)</f>
        <v>0</v>
      </c>
      <c r="DH38">
        <f>DG38*DI38</f>
        <v>0</v>
      </c>
      <c r="DI38">
        <f>($B$13*$D$11+$C$13*$D$11+$F$13*((FE38+EW38)/MAX(FE38+EW38+FF38, 0.1)*$I$11+FF38/MAX(FE38+EW38+FF38, 0.1)*$J$11))/($B$13+$C$13+$F$13)</f>
        <v>0</v>
      </c>
      <c r="DJ38">
        <f>($B$13*$K$11+$C$13*$K$11+$F$13*((FE38+EW38)/MAX(FE38+EW38+FF38, 0.1)*$P$11+FF38/MAX(FE38+EW38+FF38, 0.1)*$Q$11))/($B$13+$C$13+$F$13)</f>
        <v>0</v>
      </c>
      <c r="DK38">
        <v>2</v>
      </c>
      <c r="DL38">
        <v>0.5</v>
      </c>
      <c r="DM38" t="s">
        <v>439</v>
      </c>
      <c r="DN38">
        <v>2</v>
      </c>
      <c r="DO38" t="b">
        <v>1</v>
      </c>
      <c r="DP38">
        <v>1702587558.599999</v>
      </c>
      <c r="DQ38">
        <v>414.459129032258</v>
      </c>
      <c r="DR38">
        <v>420.0044516129033</v>
      </c>
      <c r="DS38">
        <v>11.08428387096774</v>
      </c>
      <c r="DT38">
        <v>10.15471612903226</v>
      </c>
      <c r="DU38">
        <v>413.1979032258064</v>
      </c>
      <c r="DV38">
        <v>11.07347741935484</v>
      </c>
      <c r="DW38">
        <v>499.9626774193549</v>
      </c>
      <c r="DX38">
        <v>90.87736774193546</v>
      </c>
      <c r="DY38">
        <v>0.0999003</v>
      </c>
      <c r="DZ38">
        <v>17.62357741935484</v>
      </c>
      <c r="EA38">
        <v>17.90314193548387</v>
      </c>
      <c r="EB38">
        <v>999.9000000000003</v>
      </c>
      <c r="EC38">
        <v>0</v>
      </c>
      <c r="ED38">
        <v>0</v>
      </c>
      <c r="EE38">
        <v>10002.33709677419</v>
      </c>
      <c r="EF38">
        <v>0</v>
      </c>
      <c r="EG38">
        <v>20.0589</v>
      </c>
      <c r="EH38">
        <v>-5.545333225806451</v>
      </c>
      <c r="EI38">
        <v>419.1046129032258</v>
      </c>
      <c r="EJ38">
        <v>424.3132258064516</v>
      </c>
      <c r="EK38">
        <v>0.9295810322580643</v>
      </c>
      <c r="EL38">
        <v>420.0044516129033</v>
      </c>
      <c r="EM38">
        <v>10.15471612903226</v>
      </c>
      <c r="EN38">
        <v>1.007310322580645</v>
      </c>
      <c r="EO38">
        <v>0.9228325483870967</v>
      </c>
      <c r="EP38">
        <v>7.022530322580645</v>
      </c>
      <c r="EQ38">
        <v>5.75180193548387</v>
      </c>
      <c r="ER38">
        <v>1499.997096774194</v>
      </c>
      <c r="ES38">
        <v>0.9729946451612903</v>
      </c>
      <c r="ET38">
        <v>0.02700536451612904</v>
      </c>
      <c r="EU38">
        <v>0</v>
      </c>
      <c r="EV38">
        <v>292.6746129032257</v>
      </c>
      <c r="EW38">
        <v>4.999599999999997</v>
      </c>
      <c r="EX38">
        <v>4415.835161290323</v>
      </c>
      <c r="EY38">
        <v>14076.36129032258</v>
      </c>
      <c r="EZ38">
        <v>38.96345161290321</v>
      </c>
      <c r="FA38">
        <v>41.42103225806451</v>
      </c>
      <c r="FB38">
        <v>39.39893548387095</v>
      </c>
      <c r="FC38">
        <v>41.65293548387096</v>
      </c>
      <c r="FD38">
        <v>39.69329032258064</v>
      </c>
      <c r="FE38">
        <v>1454.627096774193</v>
      </c>
      <c r="FF38">
        <v>40.36999999999998</v>
      </c>
      <c r="FG38">
        <v>0</v>
      </c>
      <c r="FH38">
        <v>136.4000000953674</v>
      </c>
      <c r="FI38">
        <v>0</v>
      </c>
      <c r="FJ38">
        <v>292.655923076923</v>
      </c>
      <c r="FK38">
        <v>0.954256408822229</v>
      </c>
      <c r="FL38">
        <v>7.937777741924737</v>
      </c>
      <c r="FM38">
        <v>4415.871538461539</v>
      </c>
      <c r="FN38">
        <v>15</v>
      </c>
      <c r="FO38">
        <v>0</v>
      </c>
      <c r="FP38" t="s">
        <v>440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-5.5349695</v>
      </c>
      <c r="GC38">
        <v>-0.01400712945591237</v>
      </c>
      <c r="GD38">
        <v>0.07447697758200182</v>
      </c>
      <c r="GE38">
        <v>1</v>
      </c>
      <c r="GF38">
        <v>292.6379117647059</v>
      </c>
      <c r="GG38">
        <v>0.7293353709967825</v>
      </c>
      <c r="GH38">
        <v>0.2416719175740947</v>
      </c>
      <c r="GI38">
        <v>1</v>
      </c>
      <c r="GJ38">
        <v>0.92510005</v>
      </c>
      <c r="GK38">
        <v>0.151780120075047</v>
      </c>
      <c r="GL38">
        <v>0.01825642822261518</v>
      </c>
      <c r="GM38">
        <v>0</v>
      </c>
      <c r="GN38">
        <v>2</v>
      </c>
      <c r="GO38">
        <v>3</v>
      </c>
      <c r="GP38" t="s">
        <v>441</v>
      </c>
      <c r="GQ38">
        <v>3.0997</v>
      </c>
      <c r="GR38">
        <v>2.75818</v>
      </c>
      <c r="GS38">
        <v>0.0873008</v>
      </c>
      <c r="GT38">
        <v>0.0884234</v>
      </c>
      <c r="GU38">
        <v>0.0621736</v>
      </c>
      <c r="GV38">
        <v>0.0587608</v>
      </c>
      <c r="GW38">
        <v>23794.8</v>
      </c>
      <c r="GX38">
        <v>22098.7</v>
      </c>
      <c r="GY38">
        <v>26632.1</v>
      </c>
      <c r="GZ38">
        <v>24467</v>
      </c>
      <c r="HA38">
        <v>40040.3</v>
      </c>
      <c r="HB38">
        <v>34089.6</v>
      </c>
      <c r="HC38">
        <v>46578.2</v>
      </c>
      <c r="HD38">
        <v>38752.6</v>
      </c>
      <c r="HE38">
        <v>1.89508</v>
      </c>
      <c r="HF38">
        <v>1.86525</v>
      </c>
      <c r="HG38">
        <v>0.00425428</v>
      </c>
      <c r="HH38">
        <v>0</v>
      </c>
      <c r="HI38">
        <v>17.7843</v>
      </c>
      <c r="HJ38">
        <v>999.9</v>
      </c>
      <c r="HK38">
        <v>39.8</v>
      </c>
      <c r="HL38">
        <v>31.8</v>
      </c>
      <c r="HM38">
        <v>20.6772</v>
      </c>
      <c r="HN38">
        <v>62.25</v>
      </c>
      <c r="HO38">
        <v>24.3109</v>
      </c>
      <c r="HP38">
        <v>1</v>
      </c>
      <c r="HQ38">
        <v>0.0802007</v>
      </c>
      <c r="HR38">
        <v>5.18386</v>
      </c>
      <c r="HS38">
        <v>20.2088</v>
      </c>
      <c r="HT38">
        <v>5.22238</v>
      </c>
      <c r="HU38">
        <v>11.9803</v>
      </c>
      <c r="HV38">
        <v>4.9658</v>
      </c>
      <c r="HW38">
        <v>3.27563</v>
      </c>
      <c r="HX38">
        <v>9999</v>
      </c>
      <c r="HY38">
        <v>9999</v>
      </c>
      <c r="HZ38">
        <v>9999</v>
      </c>
      <c r="IA38">
        <v>544.6</v>
      </c>
      <c r="IB38">
        <v>1.864</v>
      </c>
      <c r="IC38">
        <v>1.86005</v>
      </c>
      <c r="ID38">
        <v>1.85837</v>
      </c>
      <c r="IE38">
        <v>1.85976</v>
      </c>
      <c r="IF38">
        <v>1.85987</v>
      </c>
      <c r="IG38">
        <v>1.85837</v>
      </c>
      <c r="IH38">
        <v>1.85743</v>
      </c>
      <c r="II38">
        <v>1.85242</v>
      </c>
      <c r="IJ38">
        <v>0</v>
      </c>
      <c r="IK38">
        <v>0</v>
      </c>
      <c r="IL38">
        <v>0</v>
      </c>
      <c r="IM38">
        <v>0</v>
      </c>
      <c r="IN38" t="s">
        <v>442</v>
      </c>
      <c r="IO38" t="s">
        <v>443</v>
      </c>
      <c r="IP38" t="s">
        <v>444</v>
      </c>
      <c r="IQ38" t="s">
        <v>444</v>
      </c>
      <c r="IR38" t="s">
        <v>444</v>
      </c>
      <c r="IS38" t="s">
        <v>444</v>
      </c>
      <c r="IT38">
        <v>0</v>
      </c>
      <c r="IU38">
        <v>100</v>
      </c>
      <c r="IV38">
        <v>100</v>
      </c>
      <c r="IW38">
        <v>1.262</v>
      </c>
      <c r="IX38">
        <v>0.0112</v>
      </c>
      <c r="IY38">
        <v>0.3971615310492796</v>
      </c>
      <c r="IZ38">
        <v>0.002194383670526158</v>
      </c>
      <c r="JA38">
        <v>-2.614430836048478E-07</v>
      </c>
      <c r="JB38">
        <v>2.831566818974657E-11</v>
      </c>
      <c r="JC38">
        <v>-0.02387284111826243</v>
      </c>
      <c r="JD38">
        <v>-0.004919592197158782</v>
      </c>
      <c r="JE38">
        <v>0.0008186423644796414</v>
      </c>
      <c r="JF38">
        <v>-8.268116151049551E-06</v>
      </c>
      <c r="JG38">
        <v>6</v>
      </c>
      <c r="JH38">
        <v>2002</v>
      </c>
      <c r="JI38">
        <v>0</v>
      </c>
      <c r="JJ38">
        <v>28</v>
      </c>
      <c r="JK38">
        <v>28376459.4</v>
      </c>
      <c r="JL38">
        <v>28376459.4</v>
      </c>
      <c r="JM38">
        <v>1.12061</v>
      </c>
      <c r="JN38">
        <v>2.64526</v>
      </c>
      <c r="JO38">
        <v>1.49658</v>
      </c>
      <c r="JP38">
        <v>2.33643</v>
      </c>
      <c r="JQ38">
        <v>1.54907</v>
      </c>
      <c r="JR38">
        <v>2.39014</v>
      </c>
      <c r="JS38">
        <v>36.0582</v>
      </c>
      <c r="JT38">
        <v>24.0525</v>
      </c>
      <c r="JU38">
        <v>18</v>
      </c>
      <c r="JV38">
        <v>492.266</v>
      </c>
      <c r="JW38">
        <v>488.882</v>
      </c>
      <c r="JX38">
        <v>12.9877</v>
      </c>
      <c r="JY38">
        <v>28.1002</v>
      </c>
      <c r="JZ38">
        <v>29.9939</v>
      </c>
      <c r="KA38">
        <v>28.4273</v>
      </c>
      <c r="KB38">
        <v>28.4281</v>
      </c>
      <c r="KC38">
        <v>22.5369</v>
      </c>
      <c r="KD38">
        <v>44.592</v>
      </c>
      <c r="KE38">
        <v>13.5804</v>
      </c>
      <c r="KF38">
        <v>13.2234</v>
      </c>
      <c r="KG38">
        <v>420</v>
      </c>
      <c r="KH38">
        <v>10.2003</v>
      </c>
      <c r="KI38">
        <v>101.782</v>
      </c>
      <c r="KJ38">
        <v>93.4164</v>
      </c>
    </row>
    <row r="39" spans="1:296">
      <c r="A39">
        <v>21</v>
      </c>
      <c r="B39">
        <v>1702587858.1</v>
      </c>
      <c r="C39">
        <v>6477.099999904633</v>
      </c>
      <c r="D39" t="s">
        <v>504</v>
      </c>
      <c r="E39" t="s">
        <v>505</v>
      </c>
      <c r="F39">
        <v>5</v>
      </c>
      <c r="G39" t="s">
        <v>499</v>
      </c>
      <c r="H39">
        <v>1702587850.099999</v>
      </c>
      <c r="I39">
        <f>(J39)/1000</f>
        <v>0</v>
      </c>
      <c r="J39">
        <f>IF(DO39, AM39, AG39)</f>
        <v>0</v>
      </c>
      <c r="K39">
        <f>IF(DO39, AH39, AF39)</f>
        <v>0</v>
      </c>
      <c r="L39">
        <f>DQ39 - IF(AT39&gt;1, K39*DK39*100.0/(AV39*EE39), 0)</f>
        <v>0</v>
      </c>
      <c r="M39">
        <f>((S39-I39/2)*L39-K39)/(S39+I39/2)</f>
        <v>0</v>
      </c>
      <c r="N39">
        <f>M39*(DX39+DY39)/1000.0</f>
        <v>0</v>
      </c>
      <c r="O39">
        <f>(DQ39 - IF(AT39&gt;1, K39*DK39*100.0/(AV39*EE39), 0))*(DX39+DY39)/1000.0</f>
        <v>0</v>
      </c>
      <c r="P39">
        <f>2.0/((1/R39-1/Q39)+SIGN(R39)*SQRT((1/R39-1/Q39)*(1/R39-1/Q39) + 4*DL39/((DL39+1)*(DL39+1))*(2*1/R39*1/Q39-1/Q39*1/Q39)))</f>
        <v>0</v>
      </c>
      <c r="Q39">
        <f>IF(LEFT(DM39,1)&lt;&gt;"0",IF(LEFT(DM39,1)="1",3.0,DN39),$D$5+$E$5*(EE39*DX39/($K$5*1000))+$F$5*(EE39*DX39/($K$5*1000))*MAX(MIN(DK39,$J$5),$I$5)*MAX(MIN(DK39,$J$5),$I$5)+$G$5*MAX(MIN(DK39,$J$5),$I$5)*(EE39*DX39/($K$5*1000))+$H$5*(EE39*DX39/($K$5*1000))*(EE39*DX39/($K$5*1000)))</f>
        <v>0</v>
      </c>
      <c r="R39">
        <f>I39*(1000-(1000*0.61365*exp(17.502*V39/(240.97+V39))/(DX39+DY39)+DS39)/2)/(1000*0.61365*exp(17.502*V39/(240.97+V39))/(DX39+DY39)-DS39)</f>
        <v>0</v>
      </c>
      <c r="S39">
        <f>1/((DL39+1)/(P39/1.6)+1/(Q39/1.37)) + DL39/((DL39+1)/(P39/1.6) + DL39/(Q39/1.37))</f>
        <v>0</v>
      </c>
      <c r="T39">
        <f>(DG39*DJ39)</f>
        <v>0</v>
      </c>
      <c r="U39">
        <f>(DZ39+(T39+2*0.95*5.67E-8*(((DZ39+$B$9)+273)^4-(DZ39+273)^4)-44100*I39)/(1.84*29.3*Q39+8*0.95*5.67E-8*(DZ39+273)^3))</f>
        <v>0</v>
      </c>
      <c r="V39">
        <f>($C$9*EA39+$D$9*EB39+$E$9*U39)</f>
        <v>0</v>
      </c>
      <c r="W39">
        <f>0.61365*exp(17.502*V39/(240.97+V39))</f>
        <v>0</v>
      </c>
      <c r="X39">
        <f>(Y39/Z39*100)</f>
        <v>0</v>
      </c>
      <c r="Y39">
        <f>DS39*(DX39+DY39)/1000</f>
        <v>0</v>
      </c>
      <c r="Z39">
        <f>0.61365*exp(17.502*DZ39/(240.97+DZ39))</f>
        <v>0</v>
      </c>
      <c r="AA39">
        <f>(W39-DS39*(DX39+DY39)/1000)</f>
        <v>0</v>
      </c>
      <c r="AB39">
        <f>(-I39*44100)</f>
        <v>0</v>
      </c>
      <c r="AC39">
        <f>2*29.3*Q39*0.92*(DZ39-V39)</f>
        <v>0</v>
      </c>
      <c r="AD39">
        <f>2*0.95*5.67E-8*(((DZ39+$B$9)+273)^4-(V39+273)^4)</f>
        <v>0</v>
      </c>
      <c r="AE39">
        <f>T39+AD39+AB39+AC39</f>
        <v>0</v>
      </c>
      <c r="AF39">
        <f>DW39*AT39*(DR39-DQ39*(1000-AT39*DT39)/(1000-AT39*DS39))/(100*DK39)</f>
        <v>0</v>
      </c>
      <c r="AG39">
        <f>1000*DW39*AT39*(DS39-DT39)/(100*DK39*(1000-AT39*DS39))</f>
        <v>0</v>
      </c>
      <c r="AH39">
        <f>(AI39 - AJ39 - DX39*1E3/(8.314*(DZ39+273.15)) * AL39/DW39 * AK39) * DW39/(100*DK39) * (1000 - DT39)/1000</f>
        <v>0</v>
      </c>
      <c r="AI39">
        <v>424.2122884496009</v>
      </c>
      <c r="AJ39">
        <v>419.1157090909089</v>
      </c>
      <c r="AK39">
        <v>0.004895142930737218</v>
      </c>
      <c r="AL39">
        <v>66.16838812817225</v>
      </c>
      <c r="AM39">
        <f>(AO39 - AN39 + DX39*1E3/(8.314*(DZ39+273.15)) * AQ39/DW39 * AP39) * DW39/(100*DK39) * 1000/(1000 - AO39)</f>
        <v>0</v>
      </c>
      <c r="AN39">
        <v>10.14972071979661</v>
      </c>
      <c r="AO39">
        <v>11.21488484848485</v>
      </c>
      <c r="AP39">
        <v>-2.176484550737482E-06</v>
      </c>
      <c r="AQ39">
        <v>108.9072681507339</v>
      </c>
      <c r="AR39">
        <v>0</v>
      </c>
      <c r="AS39">
        <v>0</v>
      </c>
      <c r="AT39">
        <f>IF(AR39*$H$15&gt;=AV39,1.0,(AV39/(AV39-AR39*$H$15)))</f>
        <v>0</v>
      </c>
      <c r="AU39">
        <f>(AT39-1)*100</f>
        <v>0</v>
      </c>
      <c r="AV39">
        <f>MAX(0,($B$15+$C$15*EE39)/(1+$D$15*EE39)*DX39/(DZ39+273)*$E$15)</f>
        <v>0</v>
      </c>
      <c r="AW39" t="s">
        <v>437</v>
      </c>
      <c r="AX39">
        <v>0</v>
      </c>
      <c r="AY39">
        <v>0.7</v>
      </c>
      <c r="AZ39">
        <v>0.7</v>
      </c>
      <c r="BA39">
        <f>1-AY39/AZ39</f>
        <v>0</v>
      </c>
      <c r="BB39">
        <v>-1</v>
      </c>
      <c r="BC39" t="s">
        <v>506</v>
      </c>
      <c r="BD39">
        <v>8179.94</v>
      </c>
      <c r="BE39">
        <v>291.54552</v>
      </c>
      <c r="BF39">
        <v>319.13</v>
      </c>
      <c r="BG39">
        <f>1-BE39/BF39</f>
        <v>0</v>
      </c>
      <c r="BH39">
        <v>0.5</v>
      </c>
      <c r="BI39">
        <f>DH39</f>
        <v>0</v>
      </c>
      <c r="BJ39">
        <f>K39</f>
        <v>0</v>
      </c>
      <c r="BK39">
        <f>BG39*BH39*BI39</f>
        <v>0</v>
      </c>
      <c r="BL39">
        <f>(BJ39-BB39)/BI39</f>
        <v>0</v>
      </c>
      <c r="BM39">
        <f>(AZ39-BF39)/BF39</f>
        <v>0</v>
      </c>
      <c r="BN39">
        <f>AY39/(BA39+AY39/BF39)</f>
        <v>0</v>
      </c>
      <c r="BO39" t="s">
        <v>437</v>
      </c>
      <c r="BP39">
        <v>0</v>
      </c>
      <c r="BQ39">
        <f>IF(BP39&lt;&gt;0, BP39, BN39)</f>
        <v>0</v>
      </c>
      <c r="BR39">
        <f>1-BQ39/BF39</f>
        <v>0</v>
      </c>
      <c r="BS39">
        <f>(BF39-BE39)/(BF39-BQ39)</f>
        <v>0</v>
      </c>
      <c r="BT39">
        <f>(AZ39-BF39)/(AZ39-BQ39)</f>
        <v>0</v>
      </c>
      <c r="BU39">
        <f>(BF39-BE39)/(BF39-AY39)</f>
        <v>0</v>
      </c>
      <c r="BV39">
        <f>(AZ39-BF39)/(AZ39-AY39)</f>
        <v>0</v>
      </c>
      <c r="BW39">
        <f>(BS39*BQ39/BE39)</f>
        <v>0</v>
      </c>
      <c r="BX39">
        <f>(1-BW39)</f>
        <v>0</v>
      </c>
      <c r="DG39">
        <f>$B$13*EF39+$C$13*EG39+$F$13*ER39*(1-EU39)</f>
        <v>0</v>
      </c>
      <c r="DH39">
        <f>DG39*DI39</f>
        <v>0</v>
      </c>
      <c r="DI39">
        <f>($B$13*$D$11+$C$13*$D$11+$F$13*((FE39+EW39)/MAX(FE39+EW39+FF39, 0.1)*$I$11+FF39/MAX(FE39+EW39+FF39, 0.1)*$J$11))/($B$13+$C$13+$F$13)</f>
        <v>0</v>
      </c>
      <c r="DJ39">
        <f>($B$13*$K$11+$C$13*$K$11+$F$13*((FE39+EW39)/MAX(FE39+EW39+FF39, 0.1)*$P$11+FF39/MAX(FE39+EW39+FF39, 0.1)*$Q$11))/($B$13+$C$13+$F$13)</f>
        <v>0</v>
      </c>
      <c r="DK39">
        <v>2</v>
      </c>
      <c r="DL39">
        <v>0.5</v>
      </c>
      <c r="DM39" t="s">
        <v>439</v>
      </c>
      <c r="DN39">
        <v>2</v>
      </c>
      <c r="DO39" t="b">
        <v>1</v>
      </c>
      <c r="DP39">
        <v>1702587850.099999</v>
      </c>
      <c r="DQ39">
        <v>414.4095161290322</v>
      </c>
      <c r="DR39">
        <v>419.9920645161291</v>
      </c>
      <c r="DS39">
        <v>11.21496451612903</v>
      </c>
      <c r="DT39">
        <v>10.15256451612903</v>
      </c>
      <c r="DU39">
        <v>413.1482903225807</v>
      </c>
      <c r="DV39">
        <v>11.20281612903226</v>
      </c>
      <c r="DW39">
        <v>500.0011935483871</v>
      </c>
      <c r="DX39">
        <v>90.88873225806452</v>
      </c>
      <c r="DY39">
        <v>0.09997190322580646</v>
      </c>
      <c r="DZ39">
        <v>17.72534193548388</v>
      </c>
      <c r="EA39">
        <v>17.99723225806452</v>
      </c>
      <c r="EB39">
        <v>999.9000000000003</v>
      </c>
      <c r="EC39">
        <v>0</v>
      </c>
      <c r="ED39">
        <v>0</v>
      </c>
      <c r="EE39">
        <v>10000.19967741935</v>
      </c>
      <c r="EF39">
        <v>0</v>
      </c>
      <c r="EG39">
        <v>19.98716129032258</v>
      </c>
      <c r="EH39">
        <v>-5.582699999999999</v>
      </c>
      <c r="EI39">
        <v>419.1097419354839</v>
      </c>
      <c r="EJ39">
        <v>424.2997741935483</v>
      </c>
      <c r="EK39">
        <v>1.062386451612903</v>
      </c>
      <c r="EL39">
        <v>419.9920645161291</v>
      </c>
      <c r="EM39">
        <v>10.15256451612903</v>
      </c>
      <c r="EN39">
        <v>1.019313225806451</v>
      </c>
      <c r="EO39">
        <v>0.9227543225806453</v>
      </c>
      <c r="EP39">
        <v>7.19540064516129</v>
      </c>
      <c r="EQ39">
        <v>5.750585161290322</v>
      </c>
      <c r="ER39">
        <v>1500.004516129032</v>
      </c>
      <c r="ES39">
        <v>0.9729949677419355</v>
      </c>
      <c r="ET39">
        <v>0.02700500967741936</v>
      </c>
      <c r="EU39">
        <v>0</v>
      </c>
      <c r="EV39">
        <v>291.5392258064516</v>
      </c>
      <c r="EW39">
        <v>4.999599999999997</v>
      </c>
      <c r="EX39">
        <v>4357.254838709678</v>
      </c>
      <c r="EY39">
        <v>14076.43225806451</v>
      </c>
      <c r="EZ39">
        <v>36.61670967741934</v>
      </c>
      <c r="FA39">
        <v>38.24787096774192</v>
      </c>
      <c r="FB39">
        <v>37.14696774193548</v>
      </c>
      <c r="FC39">
        <v>37.63693548387096</v>
      </c>
      <c r="FD39">
        <v>37.43925806451612</v>
      </c>
      <c r="FE39">
        <v>1454.634516129032</v>
      </c>
      <c r="FF39">
        <v>40.36999999999998</v>
      </c>
      <c r="FG39">
        <v>0</v>
      </c>
      <c r="FH39">
        <v>290.8000001907349</v>
      </c>
      <c r="FI39">
        <v>0</v>
      </c>
      <c r="FJ39">
        <v>291.54552</v>
      </c>
      <c r="FK39">
        <v>0.6916153795432212</v>
      </c>
      <c r="FL39">
        <v>-16.98538456217552</v>
      </c>
      <c r="FM39">
        <v>4357.065600000001</v>
      </c>
      <c r="FN39">
        <v>15</v>
      </c>
      <c r="FO39">
        <v>0</v>
      </c>
      <c r="FP39" t="s">
        <v>440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-5.595669512195122</v>
      </c>
      <c r="GC39">
        <v>0.2320085017421494</v>
      </c>
      <c r="GD39">
        <v>0.05842763566599414</v>
      </c>
      <c r="GE39">
        <v>1</v>
      </c>
      <c r="GF39">
        <v>291.5817058823529</v>
      </c>
      <c r="GG39">
        <v>-0.2374942730190081</v>
      </c>
      <c r="GH39">
        <v>0.1809670963611828</v>
      </c>
      <c r="GI39">
        <v>1</v>
      </c>
      <c r="GJ39">
        <v>1.059534878048781</v>
      </c>
      <c r="GK39">
        <v>0.05339393728222936</v>
      </c>
      <c r="GL39">
        <v>0.005387817840525863</v>
      </c>
      <c r="GM39">
        <v>1</v>
      </c>
      <c r="GN39">
        <v>3</v>
      </c>
      <c r="GO39">
        <v>3</v>
      </c>
      <c r="GP39" t="s">
        <v>454</v>
      </c>
      <c r="GQ39">
        <v>3.09963</v>
      </c>
      <c r="GR39">
        <v>2.75801</v>
      </c>
      <c r="GS39">
        <v>0.0874984</v>
      </c>
      <c r="GT39">
        <v>0.0886223</v>
      </c>
      <c r="GU39">
        <v>0.0627134</v>
      </c>
      <c r="GV39">
        <v>0.0586915</v>
      </c>
      <c r="GW39">
        <v>23823.7</v>
      </c>
      <c r="GX39">
        <v>22119.6</v>
      </c>
      <c r="GY39">
        <v>26666.7</v>
      </c>
      <c r="GZ39">
        <v>24491.6</v>
      </c>
      <c r="HA39">
        <v>40068.4</v>
      </c>
      <c r="HB39">
        <v>34123.4</v>
      </c>
      <c r="HC39">
        <v>46638</v>
      </c>
      <c r="HD39">
        <v>38787.9</v>
      </c>
      <c r="HE39">
        <v>1.9042</v>
      </c>
      <c r="HF39">
        <v>1.88102</v>
      </c>
      <c r="HG39">
        <v>0.0226349</v>
      </c>
      <c r="HH39">
        <v>0</v>
      </c>
      <c r="HI39">
        <v>17.6107</v>
      </c>
      <c r="HJ39">
        <v>999.9</v>
      </c>
      <c r="HK39">
        <v>36.7</v>
      </c>
      <c r="HL39">
        <v>31.9</v>
      </c>
      <c r="HM39">
        <v>19.1724</v>
      </c>
      <c r="HN39">
        <v>61.13</v>
      </c>
      <c r="HO39">
        <v>24.4271</v>
      </c>
      <c r="HP39">
        <v>1</v>
      </c>
      <c r="HQ39">
        <v>0.00675051</v>
      </c>
      <c r="HR39">
        <v>4.62359</v>
      </c>
      <c r="HS39">
        <v>20.2195</v>
      </c>
      <c r="HT39">
        <v>5.22283</v>
      </c>
      <c r="HU39">
        <v>11.98</v>
      </c>
      <c r="HV39">
        <v>4.9654</v>
      </c>
      <c r="HW39">
        <v>3.27518</v>
      </c>
      <c r="HX39">
        <v>9999</v>
      </c>
      <c r="HY39">
        <v>9999</v>
      </c>
      <c r="HZ39">
        <v>9999</v>
      </c>
      <c r="IA39">
        <v>544.7</v>
      </c>
      <c r="IB39">
        <v>1.864</v>
      </c>
      <c r="IC39">
        <v>1.86007</v>
      </c>
      <c r="ID39">
        <v>1.85837</v>
      </c>
      <c r="IE39">
        <v>1.85975</v>
      </c>
      <c r="IF39">
        <v>1.85986</v>
      </c>
      <c r="IG39">
        <v>1.85837</v>
      </c>
      <c r="IH39">
        <v>1.85741</v>
      </c>
      <c r="II39">
        <v>1.85238</v>
      </c>
      <c r="IJ39">
        <v>0</v>
      </c>
      <c r="IK39">
        <v>0</v>
      </c>
      <c r="IL39">
        <v>0</v>
      </c>
      <c r="IM39">
        <v>0</v>
      </c>
      <c r="IN39" t="s">
        <v>442</v>
      </c>
      <c r="IO39" t="s">
        <v>443</v>
      </c>
      <c r="IP39" t="s">
        <v>444</v>
      </c>
      <c r="IQ39" t="s">
        <v>444</v>
      </c>
      <c r="IR39" t="s">
        <v>444</v>
      </c>
      <c r="IS39" t="s">
        <v>444</v>
      </c>
      <c r="IT39">
        <v>0</v>
      </c>
      <c r="IU39">
        <v>100</v>
      </c>
      <c r="IV39">
        <v>100</v>
      </c>
      <c r="IW39">
        <v>1.261</v>
      </c>
      <c r="IX39">
        <v>0.0121</v>
      </c>
      <c r="IY39">
        <v>0.3971615310492796</v>
      </c>
      <c r="IZ39">
        <v>0.002194383670526158</v>
      </c>
      <c r="JA39">
        <v>-2.614430836048478E-07</v>
      </c>
      <c r="JB39">
        <v>2.831566818974657E-11</v>
      </c>
      <c r="JC39">
        <v>-0.02387284111826243</v>
      </c>
      <c r="JD39">
        <v>-0.004919592197158782</v>
      </c>
      <c r="JE39">
        <v>0.0008186423644796414</v>
      </c>
      <c r="JF39">
        <v>-8.268116151049551E-06</v>
      </c>
      <c r="JG39">
        <v>6</v>
      </c>
      <c r="JH39">
        <v>2002</v>
      </c>
      <c r="JI39">
        <v>0</v>
      </c>
      <c r="JJ39">
        <v>28</v>
      </c>
      <c r="JK39">
        <v>28376464.3</v>
      </c>
      <c r="JL39">
        <v>28376464.3</v>
      </c>
      <c r="JM39">
        <v>1.12061</v>
      </c>
      <c r="JN39">
        <v>2.64771</v>
      </c>
      <c r="JO39">
        <v>1.49658</v>
      </c>
      <c r="JP39">
        <v>2.33765</v>
      </c>
      <c r="JQ39">
        <v>1.54907</v>
      </c>
      <c r="JR39">
        <v>2.40845</v>
      </c>
      <c r="JS39">
        <v>35.8244</v>
      </c>
      <c r="JT39">
        <v>24.0437</v>
      </c>
      <c r="JU39">
        <v>18</v>
      </c>
      <c r="JV39">
        <v>491.118</v>
      </c>
      <c r="JW39">
        <v>492.627</v>
      </c>
      <c r="JX39">
        <v>13.9529</v>
      </c>
      <c r="JY39">
        <v>27.0988</v>
      </c>
      <c r="JZ39">
        <v>29.9999</v>
      </c>
      <c r="KA39">
        <v>27.5972</v>
      </c>
      <c r="KB39">
        <v>27.6512</v>
      </c>
      <c r="KC39">
        <v>22.5293</v>
      </c>
      <c r="KD39">
        <v>41.5029</v>
      </c>
      <c r="KE39">
        <v>0</v>
      </c>
      <c r="KF39">
        <v>13.9169</v>
      </c>
      <c r="KG39">
        <v>420</v>
      </c>
      <c r="KH39">
        <v>10.1941</v>
      </c>
      <c r="KI39">
        <v>101.913</v>
      </c>
      <c r="KJ39">
        <v>93.505</v>
      </c>
    </row>
    <row r="40" spans="1:296">
      <c r="A40">
        <v>22</v>
      </c>
      <c r="B40">
        <v>1702588657</v>
      </c>
      <c r="C40">
        <v>7276</v>
      </c>
      <c r="D40" t="s">
        <v>507</v>
      </c>
      <c r="E40" t="s">
        <v>508</v>
      </c>
      <c r="F40">
        <v>5</v>
      </c>
      <c r="G40" t="s">
        <v>499</v>
      </c>
      <c r="H40">
        <v>1702588649.25</v>
      </c>
      <c r="I40">
        <f>(J40)/1000</f>
        <v>0</v>
      </c>
      <c r="J40">
        <f>IF(DO40, AM40, AG40)</f>
        <v>0</v>
      </c>
      <c r="K40">
        <f>IF(DO40, AH40, AF40)</f>
        <v>0</v>
      </c>
      <c r="L40">
        <f>DQ40 - IF(AT40&gt;1, K40*DK40*100.0/(AV40*EE40), 0)</f>
        <v>0</v>
      </c>
      <c r="M40">
        <f>((S40-I40/2)*L40-K40)/(S40+I40/2)</f>
        <v>0</v>
      </c>
      <c r="N40">
        <f>M40*(DX40+DY40)/1000.0</f>
        <v>0</v>
      </c>
      <c r="O40">
        <f>(DQ40 - IF(AT40&gt;1, K40*DK40*100.0/(AV40*EE40), 0))*(DX40+DY40)/1000.0</f>
        <v>0</v>
      </c>
      <c r="P40">
        <f>2.0/((1/R40-1/Q40)+SIGN(R40)*SQRT((1/R40-1/Q40)*(1/R40-1/Q40) + 4*DL40/((DL40+1)*(DL40+1))*(2*1/R40*1/Q40-1/Q40*1/Q40)))</f>
        <v>0</v>
      </c>
      <c r="Q40">
        <f>IF(LEFT(DM40,1)&lt;&gt;"0",IF(LEFT(DM40,1)="1",3.0,DN40),$D$5+$E$5*(EE40*DX40/($K$5*1000))+$F$5*(EE40*DX40/($K$5*1000))*MAX(MIN(DK40,$J$5),$I$5)*MAX(MIN(DK40,$J$5),$I$5)+$G$5*MAX(MIN(DK40,$J$5),$I$5)*(EE40*DX40/($K$5*1000))+$H$5*(EE40*DX40/($K$5*1000))*(EE40*DX40/($K$5*1000)))</f>
        <v>0</v>
      </c>
      <c r="R40">
        <f>I40*(1000-(1000*0.61365*exp(17.502*V40/(240.97+V40))/(DX40+DY40)+DS40)/2)/(1000*0.61365*exp(17.502*V40/(240.97+V40))/(DX40+DY40)-DS40)</f>
        <v>0</v>
      </c>
      <c r="S40">
        <f>1/((DL40+1)/(P40/1.6)+1/(Q40/1.37)) + DL40/((DL40+1)/(P40/1.6) + DL40/(Q40/1.37))</f>
        <v>0</v>
      </c>
      <c r="T40">
        <f>(DG40*DJ40)</f>
        <v>0</v>
      </c>
      <c r="U40">
        <f>(DZ40+(T40+2*0.95*5.67E-8*(((DZ40+$B$9)+273)^4-(DZ40+273)^4)-44100*I40)/(1.84*29.3*Q40+8*0.95*5.67E-8*(DZ40+273)^3))</f>
        <v>0</v>
      </c>
      <c r="V40">
        <f>($C$9*EA40+$D$9*EB40+$E$9*U40)</f>
        <v>0</v>
      </c>
      <c r="W40">
        <f>0.61365*exp(17.502*V40/(240.97+V40))</f>
        <v>0</v>
      </c>
      <c r="X40">
        <f>(Y40/Z40*100)</f>
        <v>0</v>
      </c>
      <c r="Y40">
        <f>DS40*(DX40+DY40)/1000</f>
        <v>0</v>
      </c>
      <c r="Z40">
        <f>0.61365*exp(17.502*DZ40/(240.97+DZ40))</f>
        <v>0</v>
      </c>
      <c r="AA40">
        <f>(W40-DS40*(DX40+DY40)/1000)</f>
        <v>0</v>
      </c>
      <c r="AB40">
        <f>(-I40*44100)</f>
        <v>0</v>
      </c>
      <c r="AC40">
        <f>2*29.3*Q40*0.92*(DZ40-V40)</f>
        <v>0</v>
      </c>
      <c r="AD40">
        <f>2*0.95*5.67E-8*(((DZ40+$B$9)+273)^4-(V40+273)^4)</f>
        <v>0</v>
      </c>
      <c r="AE40">
        <f>T40+AD40+AB40+AC40</f>
        <v>0</v>
      </c>
      <c r="AF40">
        <f>DW40*AT40*(DR40-DQ40*(1000-AT40*DT40)/(1000-AT40*DS40))/(100*DK40)</f>
        <v>0</v>
      </c>
      <c r="AG40">
        <f>1000*DW40*AT40*(DS40-DT40)/(100*DK40*(1000-AT40*DS40))</f>
        <v>0</v>
      </c>
      <c r="AH40">
        <f>(AI40 - AJ40 - DX40*1E3/(8.314*(DZ40+273.15)) * AL40/DW40 * AK40) * DW40/(100*DK40) * (1000 - DT40)/1000</f>
        <v>0</v>
      </c>
      <c r="AI40">
        <v>426.3471905542917</v>
      </c>
      <c r="AJ40">
        <v>420.6691212121213</v>
      </c>
      <c r="AK40">
        <v>-0.0003343978579283071</v>
      </c>
      <c r="AL40">
        <v>66.16838812817225</v>
      </c>
      <c r="AM40">
        <f>(AO40 - AN40 + DX40*1E3/(8.314*(DZ40+273.15)) * AQ40/DW40 * AP40) * DW40/(100*DK40) * 1000/(1000 - AO40)</f>
        <v>0</v>
      </c>
      <c r="AN40">
        <v>14.84040721984241</v>
      </c>
      <c r="AO40">
        <v>16.30534969696969</v>
      </c>
      <c r="AP40">
        <v>-2.880137885120812E-07</v>
      </c>
      <c r="AQ40">
        <v>108.9072681507339</v>
      </c>
      <c r="AR40">
        <v>0</v>
      </c>
      <c r="AS40">
        <v>0</v>
      </c>
      <c r="AT40">
        <f>IF(AR40*$H$15&gt;=AV40,1.0,(AV40/(AV40-AR40*$H$15)))</f>
        <v>0</v>
      </c>
      <c r="AU40">
        <f>(AT40-1)*100</f>
        <v>0</v>
      </c>
      <c r="AV40">
        <f>MAX(0,($B$15+$C$15*EE40)/(1+$D$15*EE40)*DX40/(DZ40+273)*$E$15)</f>
        <v>0</v>
      </c>
      <c r="AW40" t="s">
        <v>437</v>
      </c>
      <c r="AX40">
        <v>0</v>
      </c>
      <c r="AY40">
        <v>0.7</v>
      </c>
      <c r="AZ40">
        <v>0.7</v>
      </c>
      <c r="BA40">
        <f>1-AY40/AZ40</f>
        <v>0</v>
      </c>
      <c r="BB40">
        <v>-1</v>
      </c>
      <c r="BC40" t="s">
        <v>509</v>
      </c>
      <c r="BD40">
        <v>8169.56</v>
      </c>
      <c r="BE40">
        <v>277.0943846153846</v>
      </c>
      <c r="BF40">
        <v>313.81</v>
      </c>
      <c r="BG40">
        <f>1-BE40/BF40</f>
        <v>0</v>
      </c>
      <c r="BH40">
        <v>0.5</v>
      </c>
      <c r="BI40">
        <f>DH40</f>
        <v>0</v>
      </c>
      <c r="BJ40">
        <f>K40</f>
        <v>0</v>
      </c>
      <c r="BK40">
        <f>BG40*BH40*BI40</f>
        <v>0</v>
      </c>
      <c r="BL40">
        <f>(BJ40-BB40)/BI40</f>
        <v>0</v>
      </c>
      <c r="BM40">
        <f>(AZ40-BF40)/BF40</f>
        <v>0</v>
      </c>
      <c r="BN40">
        <f>AY40/(BA40+AY40/BF40)</f>
        <v>0</v>
      </c>
      <c r="BO40" t="s">
        <v>437</v>
      </c>
      <c r="BP40">
        <v>0</v>
      </c>
      <c r="BQ40">
        <f>IF(BP40&lt;&gt;0, BP40, BN40)</f>
        <v>0</v>
      </c>
      <c r="BR40">
        <f>1-BQ40/BF40</f>
        <v>0</v>
      </c>
      <c r="BS40">
        <f>(BF40-BE40)/(BF40-BQ40)</f>
        <v>0</v>
      </c>
      <c r="BT40">
        <f>(AZ40-BF40)/(AZ40-BQ40)</f>
        <v>0</v>
      </c>
      <c r="BU40">
        <f>(BF40-BE40)/(BF40-AY40)</f>
        <v>0</v>
      </c>
      <c r="BV40">
        <f>(AZ40-BF40)/(AZ40-AY40)</f>
        <v>0</v>
      </c>
      <c r="BW40">
        <f>(BS40*BQ40/BE40)</f>
        <v>0</v>
      </c>
      <c r="BX40">
        <f>(1-BW40)</f>
        <v>0</v>
      </c>
      <c r="DG40">
        <f>$B$13*EF40+$C$13*EG40+$F$13*ER40*(1-EU40)</f>
        <v>0</v>
      </c>
      <c r="DH40">
        <f>DG40*DI40</f>
        <v>0</v>
      </c>
      <c r="DI40">
        <f>($B$13*$D$11+$C$13*$D$11+$F$13*((FE40+EW40)/MAX(FE40+EW40+FF40, 0.1)*$I$11+FF40/MAX(FE40+EW40+FF40, 0.1)*$J$11))/($B$13+$C$13+$F$13)</f>
        <v>0</v>
      </c>
      <c r="DJ40">
        <f>($B$13*$K$11+$C$13*$K$11+$F$13*((FE40+EW40)/MAX(FE40+EW40+FF40, 0.1)*$P$11+FF40/MAX(FE40+EW40+FF40, 0.1)*$Q$11))/($B$13+$C$13+$F$13)</f>
        <v>0</v>
      </c>
      <c r="DK40">
        <v>2</v>
      </c>
      <c r="DL40">
        <v>0.5</v>
      </c>
      <c r="DM40" t="s">
        <v>439</v>
      </c>
      <c r="DN40">
        <v>2</v>
      </c>
      <c r="DO40" t="b">
        <v>1</v>
      </c>
      <c r="DP40">
        <v>1702588649.25</v>
      </c>
      <c r="DQ40">
        <v>413.8368333333334</v>
      </c>
      <c r="DR40">
        <v>420.0139333333332</v>
      </c>
      <c r="DS40">
        <v>16.30483333333333</v>
      </c>
      <c r="DT40">
        <v>14.83981</v>
      </c>
      <c r="DU40">
        <v>412.5768333333333</v>
      </c>
      <c r="DV40">
        <v>16.22827666666667</v>
      </c>
      <c r="DW40">
        <v>500.0366333333334</v>
      </c>
      <c r="DX40">
        <v>90.88866666666665</v>
      </c>
      <c r="DY40">
        <v>0.09999345666666666</v>
      </c>
      <c r="DZ40">
        <v>23.80554</v>
      </c>
      <c r="EA40">
        <v>24.01686666666667</v>
      </c>
      <c r="EB40">
        <v>999.9000000000002</v>
      </c>
      <c r="EC40">
        <v>0</v>
      </c>
      <c r="ED40">
        <v>0</v>
      </c>
      <c r="EE40">
        <v>9997.628000000001</v>
      </c>
      <c r="EF40">
        <v>0</v>
      </c>
      <c r="EG40">
        <v>19.92261333333334</v>
      </c>
      <c r="EH40">
        <v>-6.177185666666666</v>
      </c>
      <c r="EI40">
        <v>420.6960666666666</v>
      </c>
      <c r="EJ40">
        <v>426.3407666666668</v>
      </c>
      <c r="EK40">
        <v>1.465020666666667</v>
      </c>
      <c r="EL40">
        <v>420.0139333333332</v>
      </c>
      <c r="EM40">
        <v>14.83981</v>
      </c>
      <c r="EN40">
        <v>1.481923333333334</v>
      </c>
      <c r="EO40">
        <v>1.348769333333333</v>
      </c>
      <c r="EP40">
        <v>12.78291</v>
      </c>
      <c r="EQ40">
        <v>11.35360666666667</v>
      </c>
      <c r="ER40">
        <v>1500.001333333334</v>
      </c>
      <c r="ES40">
        <v>0.9730070333333333</v>
      </c>
      <c r="ET40">
        <v>0.02699283666666666</v>
      </c>
      <c r="EU40">
        <v>0</v>
      </c>
      <c r="EV40">
        <v>277.1047666666666</v>
      </c>
      <c r="EW40">
        <v>4.999599999999998</v>
      </c>
      <c r="EX40">
        <v>4165.685333333333</v>
      </c>
      <c r="EY40">
        <v>14076.47333333334</v>
      </c>
      <c r="EZ40">
        <v>37.65393333333333</v>
      </c>
      <c r="FA40">
        <v>39.13326666666666</v>
      </c>
      <c r="FB40">
        <v>38.75806666666666</v>
      </c>
      <c r="FC40">
        <v>38.64553333333333</v>
      </c>
      <c r="FD40">
        <v>38.88719999999999</v>
      </c>
      <c r="FE40">
        <v>1454.651333333333</v>
      </c>
      <c r="FF40">
        <v>40.34999999999999</v>
      </c>
      <c r="FG40">
        <v>0</v>
      </c>
      <c r="FH40">
        <v>798.3000001907349</v>
      </c>
      <c r="FI40">
        <v>0</v>
      </c>
      <c r="FJ40">
        <v>277.0943846153846</v>
      </c>
      <c r="FK40">
        <v>-0.7775726532770545</v>
      </c>
      <c r="FL40">
        <v>-3.748034186510134</v>
      </c>
      <c r="FM40">
        <v>4165.635</v>
      </c>
      <c r="FN40">
        <v>15</v>
      </c>
      <c r="FO40">
        <v>0</v>
      </c>
      <c r="FP40" t="s">
        <v>440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-6.1746465</v>
      </c>
      <c r="GC40">
        <v>-0.04747069418384668</v>
      </c>
      <c r="GD40">
        <v>0.02986069478009518</v>
      </c>
      <c r="GE40">
        <v>1</v>
      </c>
      <c r="GF40">
        <v>277.0981470588235</v>
      </c>
      <c r="GG40">
        <v>0.05996944240735175</v>
      </c>
      <c r="GH40">
        <v>0.2129809619153955</v>
      </c>
      <c r="GI40">
        <v>1</v>
      </c>
      <c r="GJ40">
        <v>1.4656125</v>
      </c>
      <c r="GK40">
        <v>-0.008071069418386487</v>
      </c>
      <c r="GL40">
        <v>0.001187069395612566</v>
      </c>
      <c r="GM40">
        <v>1</v>
      </c>
      <c r="GN40">
        <v>3</v>
      </c>
      <c r="GO40">
        <v>3</v>
      </c>
      <c r="GP40" t="s">
        <v>454</v>
      </c>
      <c r="GQ40">
        <v>3.10072</v>
      </c>
      <c r="GR40">
        <v>2.75819</v>
      </c>
      <c r="GS40">
        <v>0.0875112</v>
      </c>
      <c r="GT40">
        <v>0.0887481</v>
      </c>
      <c r="GU40">
        <v>0.0829057</v>
      </c>
      <c r="GV40">
        <v>0.07817490000000001</v>
      </c>
      <c r="GW40">
        <v>23808.5</v>
      </c>
      <c r="GX40">
        <v>22102.5</v>
      </c>
      <c r="GY40">
        <v>26649.8</v>
      </c>
      <c r="GZ40">
        <v>24475.9</v>
      </c>
      <c r="HA40">
        <v>39172.8</v>
      </c>
      <c r="HB40">
        <v>33389.7</v>
      </c>
      <c r="HC40">
        <v>46608.6</v>
      </c>
      <c r="HD40">
        <v>38760.9</v>
      </c>
      <c r="HE40">
        <v>1.90357</v>
      </c>
      <c r="HF40">
        <v>1.8903</v>
      </c>
      <c r="HG40">
        <v>0.07188319999999999</v>
      </c>
      <c r="HH40">
        <v>0</v>
      </c>
      <c r="HI40">
        <v>22.8328</v>
      </c>
      <c r="HJ40">
        <v>999.9</v>
      </c>
      <c r="HK40">
        <v>34.7</v>
      </c>
      <c r="HL40">
        <v>32.1</v>
      </c>
      <c r="HM40">
        <v>18.3345</v>
      </c>
      <c r="HN40">
        <v>60.8501</v>
      </c>
      <c r="HO40">
        <v>24.1747</v>
      </c>
      <c r="HP40">
        <v>1</v>
      </c>
      <c r="HQ40">
        <v>0.0116413</v>
      </c>
      <c r="HR40">
        <v>2.36397</v>
      </c>
      <c r="HS40">
        <v>20.2645</v>
      </c>
      <c r="HT40">
        <v>5.22133</v>
      </c>
      <c r="HU40">
        <v>11.98</v>
      </c>
      <c r="HV40">
        <v>4.9657</v>
      </c>
      <c r="HW40">
        <v>3.27515</v>
      </c>
      <c r="HX40">
        <v>9999</v>
      </c>
      <c r="HY40">
        <v>9999</v>
      </c>
      <c r="HZ40">
        <v>9999</v>
      </c>
      <c r="IA40">
        <v>544.9</v>
      </c>
      <c r="IB40">
        <v>1.86401</v>
      </c>
      <c r="IC40">
        <v>1.86008</v>
      </c>
      <c r="ID40">
        <v>1.85836</v>
      </c>
      <c r="IE40">
        <v>1.85975</v>
      </c>
      <c r="IF40">
        <v>1.85988</v>
      </c>
      <c r="IG40">
        <v>1.85837</v>
      </c>
      <c r="IH40">
        <v>1.85742</v>
      </c>
      <c r="II40">
        <v>1.85241</v>
      </c>
      <c r="IJ40">
        <v>0</v>
      </c>
      <c r="IK40">
        <v>0</v>
      </c>
      <c r="IL40">
        <v>0</v>
      </c>
      <c r="IM40">
        <v>0</v>
      </c>
      <c r="IN40" t="s">
        <v>442</v>
      </c>
      <c r="IO40" t="s">
        <v>443</v>
      </c>
      <c r="IP40" t="s">
        <v>444</v>
      </c>
      <c r="IQ40" t="s">
        <v>444</v>
      </c>
      <c r="IR40" t="s">
        <v>444</v>
      </c>
      <c r="IS40" t="s">
        <v>444</v>
      </c>
      <c r="IT40">
        <v>0</v>
      </c>
      <c r="IU40">
        <v>100</v>
      </c>
      <c r="IV40">
        <v>100</v>
      </c>
      <c r="IW40">
        <v>1.26</v>
      </c>
      <c r="IX40">
        <v>0.0766</v>
      </c>
      <c r="IY40">
        <v>0.3971615310492796</v>
      </c>
      <c r="IZ40">
        <v>0.002194383670526158</v>
      </c>
      <c r="JA40">
        <v>-2.614430836048478E-07</v>
      </c>
      <c r="JB40">
        <v>2.831566818974657E-11</v>
      </c>
      <c r="JC40">
        <v>-0.02387284111826243</v>
      </c>
      <c r="JD40">
        <v>-0.004919592197158782</v>
      </c>
      <c r="JE40">
        <v>0.0008186423644796414</v>
      </c>
      <c r="JF40">
        <v>-8.268116151049551E-06</v>
      </c>
      <c r="JG40">
        <v>6</v>
      </c>
      <c r="JH40">
        <v>2002</v>
      </c>
      <c r="JI40">
        <v>0</v>
      </c>
      <c r="JJ40">
        <v>28</v>
      </c>
      <c r="JK40">
        <v>28376477.6</v>
      </c>
      <c r="JL40">
        <v>28376477.6</v>
      </c>
      <c r="JM40">
        <v>1.12549</v>
      </c>
      <c r="JN40">
        <v>2.64893</v>
      </c>
      <c r="JO40">
        <v>1.49658</v>
      </c>
      <c r="JP40">
        <v>2.33765</v>
      </c>
      <c r="JQ40">
        <v>1.54907</v>
      </c>
      <c r="JR40">
        <v>2.41211</v>
      </c>
      <c r="JS40">
        <v>35.9645</v>
      </c>
      <c r="JT40">
        <v>24.0875</v>
      </c>
      <c r="JU40">
        <v>18</v>
      </c>
      <c r="JV40">
        <v>488.254</v>
      </c>
      <c r="JW40">
        <v>495.148</v>
      </c>
      <c r="JX40">
        <v>21.1332</v>
      </c>
      <c r="JY40">
        <v>27.2046</v>
      </c>
      <c r="JZ40">
        <v>30.0009</v>
      </c>
      <c r="KA40">
        <v>27.2806</v>
      </c>
      <c r="KB40">
        <v>27.239</v>
      </c>
      <c r="KC40">
        <v>22.6231</v>
      </c>
      <c r="KD40">
        <v>15.3122</v>
      </c>
      <c r="KE40">
        <v>0</v>
      </c>
      <c r="KF40">
        <v>21.1255</v>
      </c>
      <c r="KG40">
        <v>420</v>
      </c>
      <c r="KH40">
        <v>14.8485</v>
      </c>
      <c r="KI40">
        <v>101.849</v>
      </c>
      <c r="KJ40">
        <v>93.4419</v>
      </c>
    </row>
    <row r="41" spans="1:296">
      <c r="A41">
        <v>23</v>
      </c>
      <c r="B41">
        <v>1702588755.5</v>
      </c>
      <c r="C41">
        <v>7374.5</v>
      </c>
      <c r="D41" t="s">
        <v>510</v>
      </c>
      <c r="E41" t="s">
        <v>511</v>
      </c>
      <c r="F41">
        <v>5</v>
      </c>
      <c r="G41" t="s">
        <v>499</v>
      </c>
      <c r="H41">
        <v>1702588747.75</v>
      </c>
      <c r="I41">
        <f>(J41)/1000</f>
        <v>0</v>
      </c>
      <c r="J41">
        <f>IF(DO41, AM41, AG41)</f>
        <v>0</v>
      </c>
      <c r="K41">
        <f>IF(DO41, AH41, AF41)</f>
        <v>0</v>
      </c>
      <c r="L41">
        <f>DQ41 - IF(AT41&gt;1, K41*DK41*100.0/(AV41*EE41), 0)</f>
        <v>0</v>
      </c>
      <c r="M41">
        <f>((S41-I41/2)*L41-K41)/(S41+I41/2)</f>
        <v>0</v>
      </c>
      <c r="N41">
        <f>M41*(DX41+DY41)/1000.0</f>
        <v>0</v>
      </c>
      <c r="O41">
        <f>(DQ41 - IF(AT41&gt;1, K41*DK41*100.0/(AV41*EE41), 0))*(DX41+DY41)/1000.0</f>
        <v>0</v>
      </c>
      <c r="P41">
        <f>2.0/((1/R41-1/Q41)+SIGN(R41)*SQRT((1/R41-1/Q41)*(1/R41-1/Q41) + 4*DL41/((DL41+1)*(DL41+1))*(2*1/R41*1/Q41-1/Q41*1/Q41)))</f>
        <v>0</v>
      </c>
      <c r="Q41">
        <f>IF(LEFT(DM41,1)&lt;&gt;"0",IF(LEFT(DM41,1)="1",3.0,DN41),$D$5+$E$5*(EE41*DX41/($K$5*1000))+$F$5*(EE41*DX41/($K$5*1000))*MAX(MIN(DK41,$J$5),$I$5)*MAX(MIN(DK41,$J$5),$I$5)+$G$5*MAX(MIN(DK41,$J$5),$I$5)*(EE41*DX41/($K$5*1000))+$H$5*(EE41*DX41/($K$5*1000))*(EE41*DX41/($K$5*1000)))</f>
        <v>0</v>
      </c>
      <c r="R41">
        <f>I41*(1000-(1000*0.61365*exp(17.502*V41/(240.97+V41))/(DX41+DY41)+DS41)/2)/(1000*0.61365*exp(17.502*V41/(240.97+V41))/(DX41+DY41)-DS41)</f>
        <v>0</v>
      </c>
      <c r="S41">
        <f>1/((DL41+1)/(P41/1.6)+1/(Q41/1.37)) + DL41/((DL41+1)/(P41/1.6) + DL41/(Q41/1.37))</f>
        <v>0</v>
      </c>
      <c r="T41">
        <f>(DG41*DJ41)</f>
        <v>0</v>
      </c>
      <c r="U41">
        <f>(DZ41+(T41+2*0.95*5.67E-8*(((DZ41+$B$9)+273)^4-(DZ41+273)^4)-44100*I41)/(1.84*29.3*Q41+8*0.95*5.67E-8*(DZ41+273)^3))</f>
        <v>0</v>
      </c>
      <c r="V41">
        <f>($C$9*EA41+$D$9*EB41+$E$9*U41)</f>
        <v>0</v>
      </c>
      <c r="W41">
        <f>0.61365*exp(17.502*V41/(240.97+V41))</f>
        <v>0</v>
      </c>
      <c r="X41">
        <f>(Y41/Z41*100)</f>
        <v>0</v>
      </c>
      <c r="Y41">
        <f>DS41*(DX41+DY41)/1000</f>
        <v>0</v>
      </c>
      <c r="Z41">
        <f>0.61365*exp(17.502*DZ41/(240.97+DZ41))</f>
        <v>0</v>
      </c>
      <c r="AA41">
        <f>(W41-DS41*(DX41+DY41)/1000)</f>
        <v>0</v>
      </c>
      <c r="AB41">
        <f>(-I41*44100)</f>
        <v>0</v>
      </c>
      <c r="AC41">
        <f>2*29.3*Q41*0.92*(DZ41-V41)</f>
        <v>0</v>
      </c>
      <c r="AD41">
        <f>2*0.95*5.67E-8*(((DZ41+$B$9)+273)^4-(V41+273)^4)</f>
        <v>0</v>
      </c>
      <c r="AE41">
        <f>T41+AD41+AB41+AC41</f>
        <v>0</v>
      </c>
      <c r="AF41">
        <f>DW41*AT41*(DR41-DQ41*(1000-AT41*DT41)/(1000-AT41*DS41))/(100*DK41)</f>
        <v>0</v>
      </c>
      <c r="AG41">
        <f>1000*DW41*AT41*(DS41-DT41)/(100*DK41*(1000-AT41*DS41))</f>
        <v>0</v>
      </c>
      <c r="AH41">
        <f>(AI41 - AJ41 - DX41*1E3/(8.314*(DZ41+273.15)) * AL41/DW41 * AK41) * DW41/(100*DK41) * (1000 - DT41)/1000</f>
        <v>0</v>
      </c>
      <c r="AI41">
        <v>426.3396238493002</v>
      </c>
      <c r="AJ41">
        <v>420.6880606060606</v>
      </c>
      <c r="AK41">
        <v>-0.001409991520484536</v>
      </c>
      <c r="AL41">
        <v>66.16838812817225</v>
      </c>
      <c r="AM41">
        <f>(AO41 - AN41 + DX41*1E3/(8.314*(DZ41+273.15)) * AQ41/DW41 * AP41) * DW41/(100*DK41) * 1000/(1000 - AO41)</f>
        <v>0</v>
      </c>
      <c r="AN41">
        <v>14.77285712515133</v>
      </c>
      <c r="AO41">
        <v>16.27838848484849</v>
      </c>
      <c r="AP41">
        <v>-3.701777755380528E-05</v>
      </c>
      <c r="AQ41">
        <v>108.9072681507339</v>
      </c>
      <c r="AR41">
        <v>0</v>
      </c>
      <c r="AS41">
        <v>0</v>
      </c>
      <c r="AT41">
        <f>IF(AR41*$H$15&gt;=AV41,1.0,(AV41/(AV41-AR41*$H$15)))</f>
        <v>0</v>
      </c>
      <c r="AU41">
        <f>(AT41-1)*100</f>
        <v>0</v>
      </c>
      <c r="AV41">
        <f>MAX(0,($B$15+$C$15*EE41)/(1+$D$15*EE41)*DX41/(DZ41+273)*$E$15)</f>
        <v>0</v>
      </c>
      <c r="AW41" t="s">
        <v>437</v>
      </c>
      <c r="AX41">
        <v>0</v>
      </c>
      <c r="AY41">
        <v>0.7</v>
      </c>
      <c r="AZ41">
        <v>0.7</v>
      </c>
      <c r="BA41">
        <f>1-AY41/AZ41</f>
        <v>0</v>
      </c>
      <c r="BB41">
        <v>-1</v>
      </c>
      <c r="BC41" t="s">
        <v>512</v>
      </c>
      <c r="BD41">
        <v>8172.52</v>
      </c>
      <c r="BE41">
        <v>276.79592</v>
      </c>
      <c r="BF41">
        <v>313.64</v>
      </c>
      <c r="BG41">
        <f>1-BE41/BF41</f>
        <v>0</v>
      </c>
      <c r="BH41">
        <v>0.5</v>
      </c>
      <c r="BI41">
        <f>DH41</f>
        <v>0</v>
      </c>
      <c r="BJ41">
        <f>K41</f>
        <v>0</v>
      </c>
      <c r="BK41">
        <f>BG41*BH41*BI41</f>
        <v>0</v>
      </c>
      <c r="BL41">
        <f>(BJ41-BB41)/BI41</f>
        <v>0</v>
      </c>
      <c r="BM41">
        <f>(AZ41-BF41)/BF41</f>
        <v>0</v>
      </c>
      <c r="BN41">
        <f>AY41/(BA41+AY41/BF41)</f>
        <v>0</v>
      </c>
      <c r="BO41" t="s">
        <v>437</v>
      </c>
      <c r="BP41">
        <v>0</v>
      </c>
      <c r="BQ41">
        <f>IF(BP41&lt;&gt;0, BP41, BN41)</f>
        <v>0</v>
      </c>
      <c r="BR41">
        <f>1-BQ41/BF41</f>
        <v>0</v>
      </c>
      <c r="BS41">
        <f>(BF41-BE41)/(BF41-BQ41)</f>
        <v>0</v>
      </c>
      <c r="BT41">
        <f>(AZ41-BF41)/(AZ41-BQ41)</f>
        <v>0</v>
      </c>
      <c r="BU41">
        <f>(BF41-BE41)/(BF41-AY41)</f>
        <v>0</v>
      </c>
      <c r="BV41">
        <f>(AZ41-BF41)/(AZ41-AY41)</f>
        <v>0</v>
      </c>
      <c r="BW41">
        <f>(BS41*BQ41/BE41)</f>
        <v>0</v>
      </c>
      <c r="BX41">
        <f>(1-BW41)</f>
        <v>0</v>
      </c>
      <c r="DG41">
        <f>$B$13*EF41+$C$13*EG41+$F$13*ER41*(1-EU41)</f>
        <v>0</v>
      </c>
      <c r="DH41">
        <f>DG41*DI41</f>
        <v>0</v>
      </c>
      <c r="DI41">
        <f>($B$13*$D$11+$C$13*$D$11+$F$13*((FE41+EW41)/MAX(FE41+EW41+FF41, 0.1)*$I$11+FF41/MAX(FE41+EW41+FF41, 0.1)*$J$11))/($B$13+$C$13+$F$13)</f>
        <v>0</v>
      </c>
      <c r="DJ41">
        <f>($B$13*$K$11+$C$13*$K$11+$F$13*((FE41+EW41)/MAX(FE41+EW41+FF41, 0.1)*$P$11+FF41/MAX(FE41+EW41+FF41, 0.1)*$Q$11))/($B$13+$C$13+$F$13)</f>
        <v>0</v>
      </c>
      <c r="DK41">
        <v>2</v>
      </c>
      <c r="DL41">
        <v>0.5</v>
      </c>
      <c r="DM41" t="s">
        <v>439</v>
      </c>
      <c r="DN41">
        <v>2</v>
      </c>
      <c r="DO41" t="b">
        <v>1</v>
      </c>
      <c r="DP41">
        <v>1702588747.75</v>
      </c>
      <c r="DQ41">
        <v>413.8535666666667</v>
      </c>
      <c r="DR41">
        <v>420.0156666666668</v>
      </c>
      <c r="DS41">
        <v>16.28804333333333</v>
      </c>
      <c r="DT41">
        <v>14.78997333333334</v>
      </c>
      <c r="DU41">
        <v>412.5935666666667</v>
      </c>
      <c r="DV41">
        <v>16.21174</v>
      </c>
      <c r="DW41">
        <v>500.0024333333332</v>
      </c>
      <c r="DX41">
        <v>90.88230999999999</v>
      </c>
      <c r="DY41">
        <v>0.09996694</v>
      </c>
      <c r="DZ41">
        <v>23.76727333333333</v>
      </c>
      <c r="EA41">
        <v>23.98739666666667</v>
      </c>
      <c r="EB41">
        <v>999.9000000000002</v>
      </c>
      <c r="EC41">
        <v>0</v>
      </c>
      <c r="ED41">
        <v>0</v>
      </c>
      <c r="EE41">
        <v>10000.94633333333</v>
      </c>
      <c r="EF41">
        <v>0</v>
      </c>
      <c r="EG41">
        <v>19.74821000000001</v>
      </c>
      <c r="EH41">
        <v>-6.162167333333333</v>
      </c>
      <c r="EI41">
        <v>420.7059666666667</v>
      </c>
      <c r="EJ41">
        <v>426.3210333333333</v>
      </c>
      <c r="EK41">
        <v>1.498067</v>
      </c>
      <c r="EL41">
        <v>420.0156666666668</v>
      </c>
      <c r="EM41">
        <v>14.78997333333334</v>
      </c>
      <c r="EN41">
        <v>1.480294333333333</v>
      </c>
      <c r="EO41">
        <v>1.344147</v>
      </c>
      <c r="EP41">
        <v>12.76613666666667</v>
      </c>
      <c r="EQ41">
        <v>11.30177</v>
      </c>
      <c r="ER41">
        <v>1499.993666666666</v>
      </c>
      <c r="ES41">
        <v>0.9729921666666662</v>
      </c>
      <c r="ET41">
        <v>0.02700756666666666</v>
      </c>
      <c r="EU41">
        <v>0</v>
      </c>
      <c r="EV41">
        <v>276.7682</v>
      </c>
      <c r="EW41">
        <v>4.999599999999998</v>
      </c>
      <c r="EX41">
        <v>4164.897999999999</v>
      </c>
      <c r="EY41">
        <v>14076.32333333333</v>
      </c>
      <c r="EZ41">
        <v>37.83096666666666</v>
      </c>
      <c r="FA41">
        <v>39.29139999999999</v>
      </c>
      <c r="FB41">
        <v>38.53093333333333</v>
      </c>
      <c r="FC41">
        <v>38.82463333333332</v>
      </c>
      <c r="FD41">
        <v>39.01016666666666</v>
      </c>
      <c r="FE41">
        <v>1454.618666666667</v>
      </c>
      <c r="FF41">
        <v>40.37500000000001</v>
      </c>
      <c r="FG41">
        <v>0</v>
      </c>
      <c r="FH41">
        <v>97.60000014305115</v>
      </c>
      <c r="FI41">
        <v>0</v>
      </c>
      <c r="FJ41">
        <v>276.79592</v>
      </c>
      <c r="FK41">
        <v>-0.9723846244198129</v>
      </c>
      <c r="FL41">
        <v>0.04461540105554007</v>
      </c>
      <c r="FM41">
        <v>4164.8636</v>
      </c>
      <c r="FN41">
        <v>15</v>
      </c>
      <c r="FO41">
        <v>0</v>
      </c>
      <c r="FP41" t="s">
        <v>440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-6.162701707317074</v>
      </c>
      <c r="GC41">
        <v>-0.03140885017422717</v>
      </c>
      <c r="GD41">
        <v>0.0410304577471264</v>
      </c>
      <c r="GE41">
        <v>1</v>
      </c>
      <c r="GF41">
        <v>276.8257647058823</v>
      </c>
      <c r="GG41">
        <v>-0.7841711322161309</v>
      </c>
      <c r="GH41">
        <v>0.2027676239998861</v>
      </c>
      <c r="GI41">
        <v>1</v>
      </c>
      <c r="GJ41">
        <v>1.496778536585366</v>
      </c>
      <c r="GK41">
        <v>0.03633595818815546</v>
      </c>
      <c r="GL41">
        <v>0.008408156481619083</v>
      </c>
      <c r="GM41">
        <v>1</v>
      </c>
      <c r="GN41">
        <v>3</v>
      </c>
      <c r="GO41">
        <v>3</v>
      </c>
      <c r="GP41" t="s">
        <v>454</v>
      </c>
      <c r="GQ41">
        <v>3.10068</v>
      </c>
      <c r="GR41">
        <v>2.75819</v>
      </c>
      <c r="GS41">
        <v>0.0874755</v>
      </c>
      <c r="GT41">
        <v>0.0887035</v>
      </c>
      <c r="GU41">
        <v>0.0827551</v>
      </c>
      <c r="GV41">
        <v>0.07777439999999999</v>
      </c>
      <c r="GW41">
        <v>23798.9</v>
      </c>
      <c r="GX41">
        <v>22094.6</v>
      </c>
      <c r="GY41">
        <v>26638.8</v>
      </c>
      <c r="GZ41">
        <v>24466.9</v>
      </c>
      <c r="HA41">
        <v>39163.5</v>
      </c>
      <c r="HB41">
        <v>33392.8</v>
      </c>
      <c r="HC41">
        <v>46589.4</v>
      </c>
      <c r="HD41">
        <v>38747.4</v>
      </c>
      <c r="HE41">
        <v>1.901</v>
      </c>
      <c r="HF41">
        <v>1.88645</v>
      </c>
      <c r="HG41">
        <v>0.0605136</v>
      </c>
      <c r="HH41">
        <v>0</v>
      </c>
      <c r="HI41">
        <v>22.9982</v>
      </c>
      <c r="HJ41">
        <v>999.9</v>
      </c>
      <c r="HK41">
        <v>34.6</v>
      </c>
      <c r="HL41">
        <v>32.1</v>
      </c>
      <c r="HM41">
        <v>18.2836</v>
      </c>
      <c r="HN41">
        <v>61.3101</v>
      </c>
      <c r="HO41">
        <v>24.3389</v>
      </c>
      <c r="HP41">
        <v>1</v>
      </c>
      <c r="HQ41">
        <v>0.0297027</v>
      </c>
      <c r="HR41">
        <v>2.35099</v>
      </c>
      <c r="HS41">
        <v>20.2648</v>
      </c>
      <c r="HT41">
        <v>5.22133</v>
      </c>
      <c r="HU41">
        <v>11.98</v>
      </c>
      <c r="HV41">
        <v>4.96585</v>
      </c>
      <c r="HW41">
        <v>3.27503</v>
      </c>
      <c r="HX41">
        <v>9999</v>
      </c>
      <c r="HY41">
        <v>9999</v>
      </c>
      <c r="HZ41">
        <v>9999</v>
      </c>
      <c r="IA41">
        <v>544.9</v>
      </c>
      <c r="IB41">
        <v>1.86398</v>
      </c>
      <c r="IC41">
        <v>1.86006</v>
      </c>
      <c r="ID41">
        <v>1.85836</v>
      </c>
      <c r="IE41">
        <v>1.85974</v>
      </c>
      <c r="IF41">
        <v>1.85989</v>
      </c>
      <c r="IG41">
        <v>1.85836</v>
      </c>
      <c r="IH41">
        <v>1.85736</v>
      </c>
      <c r="II41">
        <v>1.85238</v>
      </c>
      <c r="IJ41">
        <v>0</v>
      </c>
      <c r="IK41">
        <v>0</v>
      </c>
      <c r="IL41">
        <v>0</v>
      </c>
      <c r="IM41">
        <v>0</v>
      </c>
      <c r="IN41" t="s">
        <v>442</v>
      </c>
      <c r="IO41" t="s">
        <v>443</v>
      </c>
      <c r="IP41" t="s">
        <v>444</v>
      </c>
      <c r="IQ41" t="s">
        <v>444</v>
      </c>
      <c r="IR41" t="s">
        <v>444</v>
      </c>
      <c r="IS41" t="s">
        <v>444</v>
      </c>
      <c r="IT41">
        <v>0</v>
      </c>
      <c r="IU41">
        <v>100</v>
      </c>
      <c r="IV41">
        <v>100</v>
      </c>
      <c r="IW41">
        <v>1.26</v>
      </c>
      <c r="IX41">
        <v>0.0761</v>
      </c>
      <c r="IY41">
        <v>0.3971615310492796</v>
      </c>
      <c r="IZ41">
        <v>0.002194383670526158</v>
      </c>
      <c r="JA41">
        <v>-2.614430836048478E-07</v>
      </c>
      <c r="JB41">
        <v>2.831566818974657E-11</v>
      </c>
      <c r="JC41">
        <v>-0.02387284111826243</v>
      </c>
      <c r="JD41">
        <v>-0.004919592197158782</v>
      </c>
      <c r="JE41">
        <v>0.0008186423644796414</v>
      </c>
      <c r="JF41">
        <v>-8.268116151049551E-06</v>
      </c>
      <c r="JG41">
        <v>6</v>
      </c>
      <c r="JH41">
        <v>2002</v>
      </c>
      <c r="JI41">
        <v>0</v>
      </c>
      <c r="JJ41">
        <v>28</v>
      </c>
      <c r="JK41">
        <v>28376479.3</v>
      </c>
      <c r="JL41">
        <v>28376479.3</v>
      </c>
      <c r="JM41">
        <v>1.12549</v>
      </c>
      <c r="JN41">
        <v>2.64404</v>
      </c>
      <c r="JO41">
        <v>1.49658</v>
      </c>
      <c r="JP41">
        <v>2.33765</v>
      </c>
      <c r="JQ41">
        <v>1.54907</v>
      </c>
      <c r="JR41">
        <v>2.44873</v>
      </c>
      <c r="JS41">
        <v>36.0347</v>
      </c>
      <c r="JT41">
        <v>24.0875</v>
      </c>
      <c r="JU41">
        <v>18</v>
      </c>
      <c r="JV41">
        <v>488.368</v>
      </c>
      <c r="JW41">
        <v>494.334</v>
      </c>
      <c r="JX41">
        <v>21.0605</v>
      </c>
      <c r="JY41">
        <v>27.4328</v>
      </c>
      <c r="JZ41">
        <v>30.0009</v>
      </c>
      <c r="KA41">
        <v>27.4854</v>
      </c>
      <c r="KB41">
        <v>27.4367</v>
      </c>
      <c r="KC41">
        <v>22.6238</v>
      </c>
      <c r="KD41">
        <v>16.155</v>
      </c>
      <c r="KE41">
        <v>0</v>
      </c>
      <c r="KF41">
        <v>21.067</v>
      </c>
      <c r="KG41">
        <v>420</v>
      </c>
      <c r="KH41">
        <v>14.7314</v>
      </c>
      <c r="KI41">
        <v>101.807</v>
      </c>
      <c r="KJ41">
        <v>93.4087</v>
      </c>
    </row>
    <row r="42" spans="1:296">
      <c r="A42">
        <v>24</v>
      </c>
      <c r="B42">
        <v>1702588884.5</v>
      </c>
      <c r="C42">
        <v>7503.5</v>
      </c>
      <c r="D42" t="s">
        <v>513</v>
      </c>
      <c r="E42" t="s">
        <v>514</v>
      </c>
      <c r="F42">
        <v>5</v>
      </c>
      <c r="G42" t="s">
        <v>499</v>
      </c>
      <c r="H42">
        <v>1702588876.5</v>
      </c>
      <c r="I42">
        <f>(J42)/1000</f>
        <v>0</v>
      </c>
      <c r="J42">
        <f>IF(DO42, AM42, AG42)</f>
        <v>0</v>
      </c>
      <c r="K42">
        <f>IF(DO42, AH42, AF42)</f>
        <v>0</v>
      </c>
      <c r="L42">
        <f>DQ42 - IF(AT42&gt;1, K42*DK42*100.0/(AV42*EE42), 0)</f>
        <v>0</v>
      </c>
      <c r="M42">
        <f>((S42-I42/2)*L42-K42)/(S42+I42/2)</f>
        <v>0</v>
      </c>
      <c r="N42">
        <f>M42*(DX42+DY42)/1000.0</f>
        <v>0</v>
      </c>
      <c r="O42">
        <f>(DQ42 - IF(AT42&gt;1, K42*DK42*100.0/(AV42*EE42), 0))*(DX42+DY42)/1000.0</f>
        <v>0</v>
      </c>
      <c r="P42">
        <f>2.0/((1/R42-1/Q42)+SIGN(R42)*SQRT((1/R42-1/Q42)*(1/R42-1/Q42) + 4*DL42/((DL42+1)*(DL42+1))*(2*1/R42*1/Q42-1/Q42*1/Q42)))</f>
        <v>0</v>
      </c>
      <c r="Q42">
        <f>IF(LEFT(DM42,1)&lt;&gt;"0",IF(LEFT(DM42,1)="1",3.0,DN42),$D$5+$E$5*(EE42*DX42/($K$5*1000))+$F$5*(EE42*DX42/($K$5*1000))*MAX(MIN(DK42,$J$5),$I$5)*MAX(MIN(DK42,$J$5),$I$5)+$G$5*MAX(MIN(DK42,$J$5),$I$5)*(EE42*DX42/($K$5*1000))+$H$5*(EE42*DX42/($K$5*1000))*(EE42*DX42/($K$5*1000)))</f>
        <v>0</v>
      </c>
      <c r="R42">
        <f>I42*(1000-(1000*0.61365*exp(17.502*V42/(240.97+V42))/(DX42+DY42)+DS42)/2)/(1000*0.61365*exp(17.502*V42/(240.97+V42))/(DX42+DY42)-DS42)</f>
        <v>0</v>
      </c>
      <c r="S42">
        <f>1/((DL42+1)/(P42/1.6)+1/(Q42/1.37)) + DL42/((DL42+1)/(P42/1.6) + DL42/(Q42/1.37))</f>
        <v>0</v>
      </c>
      <c r="T42">
        <f>(DG42*DJ42)</f>
        <v>0</v>
      </c>
      <c r="U42">
        <f>(DZ42+(T42+2*0.95*5.67E-8*(((DZ42+$B$9)+273)^4-(DZ42+273)^4)-44100*I42)/(1.84*29.3*Q42+8*0.95*5.67E-8*(DZ42+273)^3))</f>
        <v>0</v>
      </c>
      <c r="V42">
        <f>($C$9*EA42+$D$9*EB42+$E$9*U42)</f>
        <v>0</v>
      </c>
      <c r="W42">
        <f>0.61365*exp(17.502*V42/(240.97+V42))</f>
        <v>0</v>
      </c>
      <c r="X42">
        <f>(Y42/Z42*100)</f>
        <v>0</v>
      </c>
      <c r="Y42">
        <f>DS42*(DX42+DY42)/1000</f>
        <v>0</v>
      </c>
      <c r="Z42">
        <f>0.61365*exp(17.502*DZ42/(240.97+DZ42))</f>
        <v>0</v>
      </c>
      <c r="AA42">
        <f>(W42-DS42*(DX42+DY42)/1000)</f>
        <v>0</v>
      </c>
      <c r="AB42">
        <f>(-I42*44100)</f>
        <v>0</v>
      </c>
      <c r="AC42">
        <f>2*29.3*Q42*0.92*(DZ42-V42)</f>
        <v>0</v>
      </c>
      <c r="AD42">
        <f>2*0.95*5.67E-8*(((DZ42+$B$9)+273)^4-(V42+273)^4)</f>
        <v>0</v>
      </c>
      <c r="AE42">
        <f>T42+AD42+AB42+AC42</f>
        <v>0</v>
      </c>
      <c r="AF42">
        <f>DW42*AT42*(DR42-DQ42*(1000-AT42*DT42)/(1000-AT42*DS42))/(100*DK42)</f>
        <v>0</v>
      </c>
      <c r="AG42">
        <f>1000*DW42*AT42*(DS42-DT42)/(100*DK42*(1000-AT42*DS42))</f>
        <v>0</v>
      </c>
      <c r="AH42">
        <f>(AI42 - AJ42 - DX42*1E3/(8.314*(DZ42+273.15)) * AL42/DW42 * AK42) * DW42/(100*DK42) * (1000 - DT42)/1000</f>
        <v>0</v>
      </c>
      <c r="AI42">
        <v>426.2913849438841</v>
      </c>
      <c r="AJ42">
        <v>420.6577393939393</v>
      </c>
      <c r="AK42">
        <v>-0.001003582328131023</v>
      </c>
      <c r="AL42">
        <v>66.16838812817225</v>
      </c>
      <c r="AM42">
        <f>(AO42 - AN42 + DX42*1E3/(8.314*(DZ42+273.15)) * AQ42/DW42 * AP42) * DW42/(100*DK42) * 1000/(1000 - AO42)</f>
        <v>0</v>
      </c>
      <c r="AN42">
        <v>14.78357891779328</v>
      </c>
      <c r="AO42">
        <v>16.2864103030303</v>
      </c>
      <c r="AP42">
        <v>3.851348125726259E-06</v>
      </c>
      <c r="AQ42">
        <v>108.9072681507339</v>
      </c>
      <c r="AR42">
        <v>0</v>
      </c>
      <c r="AS42">
        <v>0</v>
      </c>
      <c r="AT42">
        <f>IF(AR42*$H$15&gt;=AV42,1.0,(AV42/(AV42-AR42*$H$15)))</f>
        <v>0</v>
      </c>
      <c r="AU42">
        <f>(AT42-1)*100</f>
        <v>0</v>
      </c>
      <c r="AV42">
        <f>MAX(0,($B$15+$C$15*EE42)/(1+$D$15*EE42)*DX42/(DZ42+273)*$E$15)</f>
        <v>0</v>
      </c>
      <c r="AW42" t="s">
        <v>437</v>
      </c>
      <c r="AX42">
        <v>0</v>
      </c>
      <c r="AY42">
        <v>0.7</v>
      </c>
      <c r="AZ42">
        <v>0.7</v>
      </c>
      <c r="BA42">
        <f>1-AY42/AZ42</f>
        <v>0</v>
      </c>
      <c r="BB42">
        <v>-1</v>
      </c>
      <c r="BC42" t="s">
        <v>515</v>
      </c>
      <c r="BD42">
        <v>8167.93</v>
      </c>
      <c r="BE42">
        <v>276.552</v>
      </c>
      <c r="BF42">
        <v>313.26</v>
      </c>
      <c r="BG42">
        <f>1-BE42/BF42</f>
        <v>0</v>
      </c>
      <c r="BH42">
        <v>0.5</v>
      </c>
      <c r="BI42">
        <f>DH42</f>
        <v>0</v>
      </c>
      <c r="BJ42">
        <f>K42</f>
        <v>0</v>
      </c>
      <c r="BK42">
        <f>BG42*BH42*BI42</f>
        <v>0</v>
      </c>
      <c r="BL42">
        <f>(BJ42-BB42)/BI42</f>
        <v>0</v>
      </c>
      <c r="BM42">
        <f>(AZ42-BF42)/BF42</f>
        <v>0</v>
      </c>
      <c r="BN42">
        <f>AY42/(BA42+AY42/BF42)</f>
        <v>0</v>
      </c>
      <c r="BO42" t="s">
        <v>437</v>
      </c>
      <c r="BP42">
        <v>0</v>
      </c>
      <c r="BQ42">
        <f>IF(BP42&lt;&gt;0, BP42, BN42)</f>
        <v>0</v>
      </c>
      <c r="BR42">
        <f>1-BQ42/BF42</f>
        <v>0</v>
      </c>
      <c r="BS42">
        <f>(BF42-BE42)/(BF42-BQ42)</f>
        <v>0</v>
      </c>
      <c r="BT42">
        <f>(AZ42-BF42)/(AZ42-BQ42)</f>
        <v>0</v>
      </c>
      <c r="BU42">
        <f>(BF42-BE42)/(BF42-AY42)</f>
        <v>0</v>
      </c>
      <c r="BV42">
        <f>(AZ42-BF42)/(AZ42-AY42)</f>
        <v>0</v>
      </c>
      <c r="BW42">
        <f>(BS42*BQ42/BE42)</f>
        <v>0</v>
      </c>
      <c r="BX42">
        <f>(1-BW42)</f>
        <v>0</v>
      </c>
      <c r="DG42">
        <f>$B$13*EF42+$C$13*EG42+$F$13*ER42*(1-EU42)</f>
        <v>0</v>
      </c>
      <c r="DH42">
        <f>DG42*DI42</f>
        <v>0</v>
      </c>
      <c r="DI42">
        <f>($B$13*$D$11+$C$13*$D$11+$F$13*((FE42+EW42)/MAX(FE42+EW42+FF42, 0.1)*$I$11+FF42/MAX(FE42+EW42+FF42, 0.1)*$J$11))/($B$13+$C$13+$F$13)</f>
        <v>0</v>
      </c>
      <c r="DJ42">
        <f>($B$13*$K$11+$C$13*$K$11+$F$13*((FE42+EW42)/MAX(FE42+EW42+FF42, 0.1)*$P$11+FF42/MAX(FE42+EW42+FF42, 0.1)*$Q$11))/($B$13+$C$13+$F$13)</f>
        <v>0</v>
      </c>
      <c r="DK42">
        <v>2</v>
      </c>
      <c r="DL42">
        <v>0.5</v>
      </c>
      <c r="DM42" t="s">
        <v>439</v>
      </c>
      <c r="DN42">
        <v>2</v>
      </c>
      <c r="DO42" t="b">
        <v>1</v>
      </c>
      <c r="DP42">
        <v>1702588876.5</v>
      </c>
      <c r="DQ42">
        <v>413.8162580645161</v>
      </c>
      <c r="DR42">
        <v>419.9914838709677</v>
      </c>
      <c r="DS42">
        <v>16.28363870967742</v>
      </c>
      <c r="DT42">
        <v>14.78235806451613</v>
      </c>
      <c r="DU42">
        <v>412.5562580645162</v>
      </c>
      <c r="DV42">
        <v>16.20739032258065</v>
      </c>
      <c r="DW42">
        <v>500.0105483870968</v>
      </c>
      <c r="DX42">
        <v>90.87480000000002</v>
      </c>
      <c r="DY42">
        <v>0.09999939999999999</v>
      </c>
      <c r="DZ42">
        <v>23.78379032258064</v>
      </c>
      <c r="EA42">
        <v>24.00726129032257</v>
      </c>
      <c r="EB42">
        <v>999.9000000000003</v>
      </c>
      <c r="EC42">
        <v>0</v>
      </c>
      <c r="ED42">
        <v>0</v>
      </c>
      <c r="EE42">
        <v>10001.60483870968</v>
      </c>
      <c r="EF42">
        <v>0</v>
      </c>
      <c r="EG42">
        <v>19.8931</v>
      </c>
      <c r="EH42">
        <v>-6.175226129032259</v>
      </c>
      <c r="EI42">
        <v>420.6662258064516</v>
      </c>
      <c r="EJ42">
        <v>426.292935483871</v>
      </c>
      <c r="EK42">
        <v>1.501273225806452</v>
      </c>
      <c r="EL42">
        <v>419.9914838709677</v>
      </c>
      <c r="EM42">
        <v>14.78235806451613</v>
      </c>
      <c r="EN42">
        <v>1.479772903225806</v>
      </c>
      <c r="EO42">
        <v>1.343344193548387</v>
      </c>
      <c r="EP42">
        <v>12.76074516129032</v>
      </c>
      <c r="EQ42">
        <v>11.29277419354839</v>
      </c>
      <c r="ER42">
        <v>1500.02</v>
      </c>
      <c r="ES42">
        <v>0.9729980322580645</v>
      </c>
      <c r="ET42">
        <v>0.02700196129032257</v>
      </c>
      <c r="EU42">
        <v>0</v>
      </c>
      <c r="EV42">
        <v>276.562129032258</v>
      </c>
      <c r="EW42">
        <v>4.999599999999997</v>
      </c>
      <c r="EX42">
        <v>4164.878709677419</v>
      </c>
      <c r="EY42">
        <v>14076.5870967742</v>
      </c>
      <c r="EZ42">
        <v>37.98777419354838</v>
      </c>
      <c r="FA42">
        <v>39.55819354838709</v>
      </c>
      <c r="FB42">
        <v>38.47954838709676</v>
      </c>
      <c r="FC42">
        <v>39.02390322580644</v>
      </c>
      <c r="FD42">
        <v>39.08038709677418</v>
      </c>
      <c r="FE42">
        <v>1454.65064516129</v>
      </c>
      <c r="FF42">
        <v>40.36935483870968</v>
      </c>
      <c r="FG42">
        <v>0</v>
      </c>
      <c r="FH42">
        <v>128.6000001430511</v>
      </c>
      <c r="FI42">
        <v>0</v>
      </c>
      <c r="FJ42">
        <v>276.552</v>
      </c>
      <c r="FK42">
        <v>-0.154307692784779</v>
      </c>
      <c r="FL42">
        <v>-4.26692307943701</v>
      </c>
      <c r="FM42">
        <v>4164.7648</v>
      </c>
      <c r="FN42">
        <v>15</v>
      </c>
      <c r="FO42">
        <v>0</v>
      </c>
      <c r="FP42" t="s">
        <v>440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-6.162214000000001</v>
      </c>
      <c r="GC42">
        <v>-0.1228282176360089</v>
      </c>
      <c r="GD42">
        <v>0.03568896186498003</v>
      </c>
      <c r="GE42">
        <v>1</v>
      </c>
      <c r="GF42">
        <v>276.5419411764706</v>
      </c>
      <c r="GG42">
        <v>-0.01622612868109405</v>
      </c>
      <c r="GH42">
        <v>0.1874480227841173</v>
      </c>
      <c r="GI42">
        <v>1</v>
      </c>
      <c r="GJ42">
        <v>1.5009705</v>
      </c>
      <c r="GK42">
        <v>0.00815437148217542</v>
      </c>
      <c r="GL42">
        <v>0.001428563876765738</v>
      </c>
      <c r="GM42">
        <v>1</v>
      </c>
      <c r="GN42">
        <v>3</v>
      </c>
      <c r="GO42">
        <v>3</v>
      </c>
      <c r="GP42" t="s">
        <v>454</v>
      </c>
      <c r="GQ42">
        <v>3.10075</v>
      </c>
      <c r="GR42">
        <v>2.75811</v>
      </c>
      <c r="GS42">
        <v>0.0873921</v>
      </c>
      <c r="GT42">
        <v>0.0886192</v>
      </c>
      <c r="GU42">
        <v>0.0827222</v>
      </c>
      <c r="GV42">
        <v>0.0778575</v>
      </c>
      <c r="GW42">
        <v>23787.4</v>
      </c>
      <c r="GX42">
        <v>22085.9</v>
      </c>
      <c r="GY42">
        <v>26624.6</v>
      </c>
      <c r="GZ42">
        <v>24456.2</v>
      </c>
      <c r="HA42">
        <v>39145</v>
      </c>
      <c r="HB42">
        <v>33376.5</v>
      </c>
      <c r="HC42">
        <v>46565.2</v>
      </c>
      <c r="HD42">
        <v>38731.8</v>
      </c>
      <c r="HE42">
        <v>1.8981</v>
      </c>
      <c r="HF42">
        <v>1.8817</v>
      </c>
      <c r="HG42">
        <v>0.0533685</v>
      </c>
      <c r="HH42">
        <v>0</v>
      </c>
      <c r="HI42">
        <v>23.1283</v>
      </c>
      <c r="HJ42">
        <v>999.9</v>
      </c>
      <c r="HK42">
        <v>34.5</v>
      </c>
      <c r="HL42">
        <v>32.1</v>
      </c>
      <c r="HM42">
        <v>18.2324</v>
      </c>
      <c r="HN42">
        <v>60.8301</v>
      </c>
      <c r="HO42">
        <v>24.2388</v>
      </c>
      <c r="HP42">
        <v>1</v>
      </c>
      <c r="HQ42">
        <v>0.0544817</v>
      </c>
      <c r="HR42">
        <v>2.61954</v>
      </c>
      <c r="HS42">
        <v>20.2609</v>
      </c>
      <c r="HT42">
        <v>5.22163</v>
      </c>
      <c r="HU42">
        <v>11.98</v>
      </c>
      <c r="HV42">
        <v>4.9655</v>
      </c>
      <c r="HW42">
        <v>3.27508</v>
      </c>
      <c r="HX42">
        <v>9999</v>
      </c>
      <c r="HY42">
        <v>9999</v>
      </c>
      <c r="HZ42">
        <v>9999</v>
      </c>
      <c r="IA42">
        <v>545</v>
      </c>
      <c r="IB42">
        <v>1.864</v>
      </c>
      <c r="IC42">
        <v>1.8601</v>
      </c>
      <c r="ID42">
        <v>1.85833</v>
      </c>
      <c r="IE42">
        <v>1.85974</v>
      </c>
      <c r="IF42">
        <v>1.85987</v>
      </c>
      <c r="IG42">
        <v>1.85835</v>
      </c>
      <c r="IH42">
        <v>1.8574</v>
      </c>
      <c r="II42">
        <v>1.85239</v>
      </c>
      <c r="IJ42">
        <v>0</v>
      </c>
      <c r="IK42">
        <v>0</v>
      </c>
      <c r="IL42">
        <v>0</v>
      </c>
      <c r="IM42">
        <v>0</v>
      </c>
      <c r="IN42" t="s">
        <v>442</v>
      </c>
      <c r="IO42" t="s">
        <v>443</v>
      </c>
      <c r="IP42" t="s">
        <v>444</v>
      </c>
      <c r="IQ42" t="s">
        <v>444</v>
      </c>
      <c r="IR42" t="s">
        <v>444</v>
      </c>
      <c r="IS42" t="s">
        <v>444</v>
      </c>
      <c r="IT42">
        <v>0</v>
      </c>
      <c r="IU42">
        <v>100</v>
      </c>
      <c r="IV42">
        <v>100</v>
      </c>
      <c r="IW42">
        <v>1.26</v>
      </c>
      <c r="IX42">
        <v>0.07630000000000001</v>
      </c>
      <c r="IY42">
        <v>0.3971615310492796</v>
      </c>
      <c r="IZ42">
        <v>0.002194383670526158</v>
      </c>
      <c r="JA42">
        <v>-2.614430836048478E-07</v>
      </c>
      <c r="JB42">
        <v>2.831566818974657E-11</v>
      </c>
      <c r="JC42">
        <v>-0.02387284111826243</v>
      </c>
      <c r="JD42">
        <v>-0.004919592197158782</v>
      </c>
      <c r="JE42">
        <v>0.0008186423644796414</v>
      </c>
      <c r="JF42">
        <v>-8.268116151049551E-06</v>
      </c>
      <c r="JG42">
        <v>6</v>
      </c>
      <c r="JH42">
        <v>2002</v>
      </c>
      <c r="JI42">
        <v>0</v>
      </c>
      <c r="JJ42">
        <v>28</v>
      </c>
      <c r="JK42">
        <v>28376481.4</v>
      </c>
      <c r="JL42">
        <v>28376481.4</v>
      </c>
      <c r="JM42">
        <v>1.12549</v>
      </c>
      <c r="JN42">
        <v>2.64282</v>
      </c>
      <c r="JO42">
        <v>1.49658</v>
      </c>
      <c r="JP42">
        <v>2.33887</v>
      </c>
      <c r="JQ42">
        <v>1.54907</v>
      </c>
      <c r="JR42">
        <v>2.39624</v>
      </c>
      <c r="JS42">
        <v>36.152</v>
      </c>
      <c r="JT42">
        <v>24.0787</v>
      </c>
      <c r="JU42">
        <v>18</v>
      </c>
      <c r="JV42">
        <v>488.942</v>
      </c>
      <c r="JW42">
        <v>493.652</v>
      </c>
      <c r="JX42">
        <v>20.9658</v>
      </c>
      <c r="JY42">
        <v>27.7442</v>
      </c>
      <c r="JZ42">
        <v>30.001</v>
      </c>
      <c r="KA42">
        <v>27.7744</v>
      </c>
      <c r="KB42">
        <v>27.7197</v>
      </c>
      <c r="KC42">
        <v>22.6257</v>
      </c>
      <c r="KD42">
        <v>15.8583</v>
      </c>
      <c r="KE42">
        <v>0</v>
      </c>
      <c r="KF42">
        <v>20.9583</v>
      </c>
      <c r="KG42">
        <v>420</v>
      </c>
      <c r="KH42">
        <v>14.7909</v>
      </c>
      <c r="KI42">
        <v>101.753</v>
      </c>
      <c r="KJ42">
        <v>93.36969999999999</v>
      </c>
    </row>
    <row r="43" spans="1:296">
      <c r="A43">
        <v>25</v>
      </c>
      <c r="B43">
        <v>1702589250</v>
      </c>
      <c r="C43">
        <v>7869</v>
      </c>
      <c r="D43" t="s">
        <v>516</v>
      </c>
      <c r="E43" t="s">
        <v>517</v>
      </c>
      <c r="F43">
        <v>5</v>
      </c>
      <c r="G43" t="s">
        <v>499</v>
      </c>
      <c r="H43">
        <v>1702589242.25</v>
      </c>
      <c r="I43">
        <f>(J43)/1000</f>
        <v>0</v>
      </c>
      <c r="J43">
        <f>IF(DO43, AM43, AG43)</f>
        <v>0</v>
      </c>
      <c r="K43">
        <f>IF(DO43, AH43, AF43)</f>
        <v>0</v>
      </c>
      <c r="L43">
        <f>DQ43 - IF(AT43&gt;1, K43*DK43*100.0/(AV43*EE43), 0)</f>
        <v>0</v>
      </c>
      <c r="M43">
        <f>((S43-I43/2)*L43-K43)/(S43+I43/2)</f>
        <v>0</v>
      </c>
      <c r="N43">
        <f>M43*(DX43+DY43)/1000.0</f>
        <v>0</v>
      </c>
      <c r="O43">
        <f>(DQ43 - IF(AT43&gt;1, K43*DK43*100.0/(AV43*EE43), 0))*(DX43+DY43)/1000.0</f>
        <v>0</v>
      </c>
      <c r="P43">
        <f>2.0/((1/R43-1/Q43)+SIGN(R43)*SQRT((1/R43-1/Q43)*(1/R43-1/Q43) + 4*DL43/((DL43+1)*(DL43+1))*(2*1/R43*1/Q43-1/Q43*1/Q43)))</f>
        <v>0</v>
      </c>
      <c r="Q43">
        <f>IF(LEFT(DM43,1)&lt;&gt;"0",IF(LEFT(DM43,1)="1",3.0,DN43),$D$5+$E$5*(EE43*DX43/($K$5*1000))+$F$5*(EE43*DX43/($K$5*1000))*MAX(MIN(DK43,$J$5),$I$5)*MAX(MIN(DK43,$J$5),$I$5)+$G$5*MAX(MIN(DK43,$J$5),$I$5)*(EE43*DX43/($K$5*1000))+$H$5*(EE43*DX43/($K$5*1000))*(EE43*DX43/($K$5*1000)))</f>
        <v>0</v>
      </c>
      <c r="R43">
        <f>I43*(1000-(1000*0.61365*exp(17.502*V43/(240.97+V43))/(DX43+DY43)+DS43)/2)/(1000*0.61365*exp(17.502*V43/(240.97+V43))/(DX43+DY43)-DS43)</f>
        <v>0</v>
      </c>
      <c r="S43">
        <f>1/((DL43+1)/(P43/1.6)+1/(Q43/1.37)) + DL43/((DL43+1)/(P43/1.6) + DL43/(Q43/1.37))</f>
        <v>0</v>
      </c>
      <c r="T43">
        <f>(DG43*DJ43)</f>
        <v>0</v>
      </c>
      <c r="U43">
        <f>(DZ43+(T43+2*0.95*5.67E-8*(((DZ43+$B$9)+273)^4-(DZ43+273)^4)-44100*I43)/(1.84*29.3*Q43+8*0.95*5.67E-8*(DZ43+273)^3))</f>
        <v>0</v>
      </c>
      <c r="V43">
        <f>($C$9*EA43+$D$9*EB43+$E$9*U43)</f>
        <v>0</v>
      </c>
      <c r="W43">
        <f>0.61365*exp(17.502*V43/(240.97+V43))</f>
        <v>0</v>
      </c>
      <c r="X43">
        <f>(Y43/Z43*100)</f>
        <v>0</v>
      </c>
      <c r="Y43">
        <f>DS43*(DX43+DY43)/1000</f>
        <v>0</v>
      </c>
      <c r="Z43">
        <f>0.61365*exp(17.502*DZ43/(240.97+DZ43))</f>
        <v>0</v>
      </c>
      <c r="AA43">
        <f>(W43-DS43*(DX43+DY43)/1000)</f>
        <v>0</v>
      </c>
      <c r="AB43">
        <f>(-I43*44100)</f>
        <v>0</v>
      </c>
      <c r="AC43">
        <f>2*29.3*Q43*0.92*(DZ43-V43)</f>
        <v>0</v>
      </c>
      <c r="AD43">
        <f>2*0.95*5.67E-8*(((DZ43+$B$9)+273)^4-(V43+273)^4)</f>
        <v>0</v>
      </c>
      <c r="AE43">
        <f>T43+AD43+AB43+AC43</f>
        <v>0</v>
      </c>
      <c r="AF43">
        <f>DW43*AT43*(DR43-DQ43*(1000-AT43*DT43)/(1000-AT43*DS43))/(100*DK43)</f>
        <v>0</v>
      </c>
      <c r="AG43">
        <f>1000*DW43*AT43*(DS43-DT43)/(100*DK43*(1000-AT43*DS43))</f>
        <v>0</v>
      </c>
      <c r="AH43">
        <f>(AI43 - AJ43 - DX43*1E3/(8.314*(DZ43+273.15)) * AL43/DW43 * AK43) * DW43/(100*DK43) * (1000 - DT43)/1000</f>
        <v>0</v>
      </c>
      <c r="AI43">
        <v>429.1604490222169</v>
      </c>
      <c r="AJ43">
        <v>423.6077878787876</v>
      </c>
      <c r="AK43">
        <v>-0.0001873169819363672</v>
      </c>
      <c r="AL43">
        <v>66.16838812817225</v>
      </c>
      <c r="AM43">
        <f>(AO43 - AN43 + DX43*1E3/(8.314*(DZ43+273.15)) * AQ43/DW43 * AP43) * DW43/(100*DK43) * 1000/(1000 - AO43)</f>
        <v>0</v>
      </c>
      <c r="AN43">
        <v>21.48227689258047</v>
      </c>
      <c r="AO43">
        <v>23.4947806060606</v>
      </c>
      <c r="AP43">
        <v>2.223653200069264E-05</v>
      </c>
      <c r="AQ43">
        <v>108.9072681507339</v>
      </c>
      <c r="AR43">
        <v>0</v>
      </c>
      <c r="AS43">
        <v>0</v>
      </c>
      <c r="AT43">
        <f>IF(AR43*$H$15&gt;=AV43,1.0,(AV43/(AV43-AR43*$H$15)))</f>
        <v>0</v>
      </c>
      <c r="AU43">
        <f>(AT43-1)*100</f>
        <v>0</v>
      </c>
      <c r="AV43">
        <f>MAX(0,($B$15+$C$15*EE43)/(1+$D$15*EE43)*DX43/(DZ43+273)*$E$15)</f>
        <v>0</v>
      </c>
      <c r="AW43" t="s">
        <v>437</v>
      </c>
      <c r="AX43">
        <v>0</v>
      </c>
      <c r="AY43">
        <v>0.7</v>
      </c>
      <c r="AZ43">
        <v>0.7</v>
      </c>
      <c r="BA43">
        <f>1-AY43/AZ43</f>
        <v>0</v>
      </c>
      <c r="BB43">
        <v>-1</v>
      </c>
      <c r="BC43" t="s">
        <v>518</v>
      </c>
      <c r="BD43">
        <v>8155.41</v>
      </c>
      <c r="BE43">
        <v>266.3612307692308</v>
      </c>
      <c r="BF43">
        <v>311.23</v>
      </c>
      <c r="BG43">
        <f>1-BE43/BF43</f>
        <v>0</v>
      </c>
      <c r="BH43">
        <v>0.5</v>
      </c>
      <c r="BI43">
        <f>DH43</f>
        <v>0</v>
      </c>
      <c r="BJ43">
        <f>K43</f>
        <v>0</v>
      </c>
      <c r="BK43">
        <f>BG43*BH43*BI43</f>
        <v>0</v>
      </c>
      <c r="BL43">
        <f>(BJ43-BB43)/BI43</f>
        <v>0</v>
      </c>
      <c r="BM43">
        <f>(AZ43-BF43)/BF43</f>
        <v>0</v>
      </c>
      <c r="BN43">
        <f>AY43/(BA43+AY43/BF43)</f>
        <v>0</v>
      </c>
      <c r="BO43" t="s">
        <v>437</v>
      </c>
      <c r="BP43">
        <v>0</v>
      </c>
      <c r="BQ43">
        <f>IF(BP43&lt;&gt;0, BP43, BN43)</f>
        <v>0</v>
      </c>
      <c r="BR43">
        <f>1-BQ43/BF43</f>
        <v>0</v>
      </c>
      <c r="BS43">
        <f>(BF43-BE43)/(BF43-BQ43)</f>
        <v>0</v>
      </c>
      <c r="BT43">
        <f>(AZ43-BF43)/(AZ43-BQ43)</f>
        <v>0</v>
      </c>
      <c r="BU43">
        <f>(BF43-BE43)/(BF43-AY43)</f>
        <v>0</v>
      </c>
      <c r="BV43">
        <f>(AZ43-BF43)/(AZ43-AY43)</f>
        <v>0</v>
      </c>
      <c r="BW43">
        <f>(BS43*BQ43/BE43)</f>
        <v>0</v>
      </c>
      <c r="BX43">
        <f>(1-BW43)</f>
        <v>0</v>
      </c>
      <c r="DG43">
        <f>$B$13*EF43+$C$13*EG43+$F$13*ER43*(1-EU43)</f>
        <v>0</v>
      </c>
      <c r="DH43">
        <f>DG43*DI43</f>
        <v>0</v>
      </c>
      <c r="DI43">
        <f>($B$13*$D$11+$C$13*$D$11+$F$13*((FE43+EW43)/MAX(FE43+EW43+FF43, 0.1)*$I$11+FF43/MAX(FE43+EW43+FF43, 0.1)*$J$11))/($B$13+$C$13+$F$13)</f>
        <v>0</v>
      </c>
      <c r="DJ43">
        <f>($B$13*$K$11+$C$13*$K$11+$F$13*((FE43+EW43)/MAX(FE43+EW43+FF43, 0.1)*$P$11+FF43/MAX(FE43+EW43+FF43, 0.1)*$Q$11))/($B$13+$C$13+$F$13)</f>
        <v>0</v>
      </c>
      <c r="DK43">
        <v>2</v>
      </c>
      <c r="DL43">
        <v>0.5</v>
      </c>
      <c r="DM43" t="s">
        <v>439</v>
      </c>
      <c r="DN43">
        <v>2</v>
      </c>
      <c r="DO43" t="b">
        <v>1</v>
      </c>
      <c r="DP43">
        <v>1702589242.25</v>
      </c>
      <c r="DQ43">
        <v>413.6707333333334</v>
      </c>
      <c r="DR43">
        <v>419.9737000000001</v>
      </c>
      <c r="DS43">
        <v>23.47794</v>
      </c>
      <c r="DT43">
        <v>21.47331000000001</v>
      </c>
      <c r="DU43">
        <v>412.4109666666667</v>
      </c>
      <c r="DV43">
        <v>23.27704333333334</v>
      </c>
      <c r="DW43">
        <v>500.0079666666666</v>
      </c>
      <c r="DX43">
        <v>90.87273666666667</v>
      </c>
      <c r="DY43">
        <v>0.09990567333333332</v>
      </c>
      <c r="DZ43">
        <v>29.99218</v>
      </c>
      <c r="EA43">
        <v>29.99687666666666</v>
      </c>
      <c r="EB43">
        <v>999.9000000000002</v>
      </c>
      <c r="EC43">
        <v>0</v>
      </c>
      <c r="ED43">
        <v>0</v>
      </c>
      <c r="EE43">
        <v>10014.52933333333</v>
      </c>
      <c r="EF43">
        <v>0</v>
      </c>
      <c r="EG43">
        <v>19.73207666666667</v>
      </c>
      <c r="EH43">
        <v>-6.303035333333333</v>
      </c>
      <c r="EI43">
        <v>423.6163333333333</v>
      </c>
      <c r="EJ43">
        <v>429.1898</v>
      </c>
      <c r="EK43">
        <v>2.004634</v>
      </c>
      <c r="EL43">
        <v>419.9737000000001</v>
      </c>
      <c r="EM43">
        <v>21.47331000000001</v>
      </c>
      <c r="EN43">
        <v>2.133504333333333</v>
      </c>
      <c r="EO43">
        <v>1.951337666666666</v>
      </c>
      <c r="EP43">
        <v>18.47155666666667</v>
      </c>
      <c r="EQ43">
        <v>17.0549</v>
      </c>
      <c r="ER43">
        <v>1500.017666666666</v>
      </c>
      <c r="ES43">
        <v>0.9729979666666669</v>
      </c>
      <c r="ET43">
        <v>0.02700232333333332</v>
      </c>
      <c r="EU43">
        <v>0</v>
      </c>
      <c r="EV43">
        <v>266.3625333333333</v>
      </c>
      <c r="EW43">
        <v>4.999599999999998</v>
      </c>
      <c r="EX43">
        <v>4032.908333333333</v>
      </c>
      <c r="EY43">
        <v>14076.58</v>
      </c>
      <c r="EZ43">
        <v>38.90393333333332</v>
      </c>
      <c r="FA43">
        <v>40.2353</v>
      </c>
      <c r="FB43">
        <v>39.72059999999999</v>
      </c>
      <c r="FC43">
        <v>39.87253333333333</v>
      </c>
      <c r="FD43">
        <v>40.58926666666666</v>
      </c>
      <c r="FE43">
        <v>1454.647666666667</v>
      </c>
      <c r="FF43">
        <v>40.36999999999998</v>
      </c>
      <c r="FG43">
        <v>0</v>
      </c>
      <c r="FH43">
        <v>364.7999999523163</v>
      </c>
      <c r="FI43">
        <v>0</v>
      </c>
      <c r="FJ43">
        <v>266.3612307692308</v>
      </c>
      <c r="FK43">
        <v>0.1040000020543674</v>
      </c>
      <c r="FL43">
        <v>-3.502222226549685</v>
      </c>
      <c r="FM43">
        <v>4032.842307692307</v>
      </c>
      <c r="FN43">
        <v>15</v>
      </c>
      <c r="FO43">
        <v>0</v>
      </c>
      <c r="FP43" t="s">
        <v>440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-6.32393025</v>
      </c>
      <c r="GC43">
        <v>0.3333691181988768</v>
      </c>
      <c r="GD43">
        <v>0.057237730016463</v>
      </c>
      <c r="GE43">
        <v>1</v>
      </c>
      <c r="GF43">
        <v>266.3654117647059</v>
      </c>
      <c r="GG43">
        <v>0.3055767749780903</v>
      </c>
      <c r="GH43">
        <v>0.1828221761627515</v>
      </c>
      <c r="GI43">
        <v>1</v>
      </c>
      <c r="GJ43">
        <v>2.011896</v>
      </c>
      <c r="GK43">
        <v>-0.1427094934333993</v>
      </c>
      <c r="GL43">
        <v>0.0184100894620314</v>
      </c>
      <c r="GM43">
        <v>0</v>
      </c>
      <c r="GN43">
        <v>2</v>
      </c>
      <c r="GO43">
        <v>3</v>
      </c>
      <c r="GP43" t="s">
        <v>441</v>
      </c>
      <c r="GQ43">
        <v>3.10244</v>
      </c>
      <c r="GR43">
        <v>2.7582</v>
      </c>
      <c r="GS43">
        <v>0.0872214</v>
      </c>
      <c r="GT43">
        <v>0.08847919999999999</v>
      </c>
      <c r="GU43">
        <v>0.107079</v>
      </c>
      <c r="GV43">
        <v>0.101517</v>
      </c>
      <c r="GW43">
        <v>23749.1</v>
      </c>
      <c r="GX43">
        <v>22054.5</v>
      </c>
      <c r="GY43">
        <v>26579.8</v>
      </c>
      <c r="GZ43">
        <v>24421.2</v>
      </c>
      <c r="HA43">
        <v>38033.7</v>
      </c>
      <c r="HB43">
        <v>32470.5</v>
      </c>
      <c r="HC43">
        <v>46487.7</v>
      </c>
      <c r="HD43">
        <v>38677.8</v>
      </c>
      <c r="HE43">
        <v>1.8882</v>
      </c>
      <c r="HF43">
        <v>1.87713</v>
      </c>
      <c r="HG43">
        <v>0.149474</v>
      </c>
      <c r="HH43">
        <v>0</v>
      </c>
      <c r="HI43">
        <v>27.5714</v>
      </c>
      <c r="HJ43">
        <v>999.9</v>
      </c>
      <c r="HK43">
        <v>47</v>
      </c>
      <c r="HL43">
        <v>32.3</v>
      </c>
      <c r="HM43">
        <v>25.1192</v>
      </c>
      <c r="HN43">
        <v>60.4701</v>
      </c>
      <c r="HO43">
        <v>23.3894</v>
      </c>
      <c r="HP43">
        <v>1</v>
      </c>
      <c r="HQ43">
        <v>0.127604</v>
      </c>
      <c r="HR43">
        <v>0.21082</v>
      </c>
      <c r="HS43">
        <v>20.2806</v>
      </c>
      <c r="HT43">
        <v>5.22178</v>
      </c>
      <c r="HU43">
        <v>11.98</v>
      </c>
      <c r="HV43">
        <v>4.9654</v>
      </c>
      <c r="HW43">
        <v>3.2751</v>
      </c>
      <c r="HX43">
        <v>9999</v>
      </c>
      <c r="HY43">
        <v>9999</v>
      </c>
      <c r="HZ43">
        <v>9999</v>
      </c>
      <c r="IA43">
        <v>545.1</v>
      </c>
      <c r="IB43">
        <v>1.86401</v>
      </c>
      <c r="IC43">
        <v>1.86016</v>
      </c>
      <c r="ID43">
        <v>1.85837</v>
      </c>
      <c r="IE43">
        <v>1.85976</v>
      </c>
      <c r="IF43">
        <v>1.85989</v>
      </c>
      <c r="IG43">
        <v>1.85837</v>
      </c>
      <c r="IH43">
        <v>1.85744</v>
      </c>
      <c r="II43">
        <v>1.85242</v>
      </c>
      <c r="IJ43">
        <v>0</v>
      </c>
      <c r="IK43">
        <v>0</v>
      </c>
      <c r="IL43">
        <v>0</v>
      </c>
      <c r="IM43">
        <v>0</v>
      </c>
      <c r="IN43" t="s">
        <v>442</v>
      </c>
      <c r="IO43" t="s">
        <v>443</v>
      </c>
      <c r="IP43" t="s">
        <v>444</v>
      </c>
      <c r="IQ43" t="s">
        <v>444</v>
      </c>
      <c r="IR43" t="s">
        <v>444</v>
      </c>
      <c r="IS43" t="s">
        <v>444</v>
      </c>
      <c r="IT43">
        <v>0</v>
      </c>
      <c r="IU43">
        <v>100</v>
      </c>
      <c r="IV43">
        <v>100</v>
      </c>
      <c r="IW43">
        <v>1.26</v>
      </c>
      <c r="IX43">
        <v>0.2012</v>
      </c>
      <c r="IY43">
        <v>0.3971615310492796</v>
      </c>
      <c r="IZ43">
        <v>0.002194383670526158</v>
      </c>
      <c r="JA43">
        <v>-2.614430836048478E-07</v>
      </c>
      <c r="JB43">
        <v>2.831566818974657E-11</v>
      </c>
      <c r="JC43">
        <v>-0.02387284111826243</v>
      </c>
      <c r="JD43">
        <v>-0.004919592197158782</v>
      </c>
      <c r="JE43">
        <v>0.0008186423644796414</v>
      </c>
      <c r="JF43">
        <v>-8.268116151049551E-06</v>
      </c>
      <c r="JG43">
        <v>6</v>
      </c>
      <c r="JH43">
        <v>2002</v>
      </c>
      <c r="JI43">
        <v>0</v>
      </c>
      <c r="JJ43">
        <v>28</v>
      </c>
      <c r="JK43">
        <v>28376487.5</v>
      </c>
      <c r="JL43">
        <v>28376487.5</v>
      </c>
      <c r="JM43">
        <v>1.13159</v>
      </c>
      <c r="JN43">
        <v>2.64282</v>
      </c>
      <c r="JO43">
        <v>1.49658</v>
      </c>
      <c r="JP43">
        <v>2.33765</v>
      </c>
      <c r="JQ43">
        <v>1.54785</v>
      </c>
      <c r="JR43">
        <v>2.46338</v>
      </c>
      <c r="JS43">
        <v>36.5287</v>
      </c>
      <c r="JT43">
        <v>24.105</v>
      </c>
      <c r="JU43">
        <v>18</v>
      </c>
      <c r="JV43">
        <v>490.543</v>
      </c>
      <c r="JW43">
        <v>498.46</v>
      </c>
      <c r="JX43">
        <v>28.8117</v>
      </c>
      <c r="JY43">
        <v>28.8348</v>
      </c>
      <c r="JZ43">
        <v>30.0013</v>
      </c>
      <c r="KA43">
        <v>28.728</v>
      </c>
      <c r="KB43">
        <v>28.6367</v>
      </c>
      <c r="KC43">
        <v>22.7499</v>
      </c>
      <c r="KD43">
        <v>19.6857</v>
      </c>
      <c r="KE43">
        <v>56.5804</v>
      </c>
      <c r="KF43">
        <v>28.773</v>
      </c>
      <c r="KG43">
        <v>420</v>
      </c>
      <c r="KH43">
        <v>21.4073</v>
      </c>
      <c r="KI43">
        <v>101.583</v>
      </c>
      <c r="KJ43">
        <v>93.2383</v>
      </c>
    </row>
    <row r="44" spans="1:296">
      <c r="A44">
        <v>26</v>
      </c>
      <c r="B44">
        <v>1702589351</v>
      </c>
      <c r="C44">
        <v>7970</v>
      </c>
      <c r="D44" t="s">
        <v>519</v>
      </c>
      <c r="E44" t="s">
        <v>520</v>
      </c>
      <c r="F44">
        <v>5</v>
      </c>
      <c r="G44" t="s">
        <v>499</v>
      </c>
      <c r="H44">
        <v>1702589343</v>
      </c>
      <c r="I44">
        <f>(J44)/1000</f>
        <v>0</v>
      </c>
      <c r="J44">
        <f>IF(DO44, AM44, AG44)</f>
        <v>0</v>
      </c>
      <c r="K44">
        <f>IF(DO44, AH44, AF44)</f>
        <v>0</v>
      </c>
      <c r="L44">
        <f>DQ44 - IF(AT44&gt;1, K44*DK44*100.0/(AV44*EE44), 0)</f>
        <v>0</v>
      </c>
      <c r="M44">
        <f>((S44-I44/2)*L44-K44)/(S44+I44/2)</f>
        <v>0</v>
      </c>
      <c r="N44">
        <f>M44*(DX44+DY44)/1000.0</f>
        <v>0</v>
      </c>
      <c r="O44">
        <f>(DQ44 - IF(AT44&gt;1, K44*DK44*100.0/(AV44*EE44), 0))*(DX44+DY44)/1000.0</f>
        <v>0</v>
      </c>
      <c r="P44">
        <f>2.0/((1/R44-1/Q44)+SIGN(R44)*SQRT((1/R44-1/Q44)*(1/R44-1/Q44) + 4*DL44/((DL44+1)*(DL44+1))*(2*1/R44*1/Q44-1/Q44*1/Q44)))</f>
        <v>0</v>
      </c>
      <c r="Q44">
        <f>IF(LEFT(DM44,1)&lt;&gt;"0",IF(LEFT(DM44,1)="1",3.0,DN44),$D$5+$E$5*(EE44*DX44/($K$5*1000))+$F$5*(EE44*DX44/($K$5*1000))*MAX(MIN(DK44,$J$5),$I$5)*MAX(MIN(DK44,$J$5),$I$5)+$G$5*MAX(MIN(DK44,$J$5),$I$5)*(EE44*DX44/($K$5*1000))+$H$5*(EE44*DX44/($K$5*1000))*(EE44*DX44/($K$5*1000)))</f>
        <v>0</v>
      </c>
      <c r="R44">
        <f>I44*(1000-(1000*0.61365*exp(17.502*V44/(240.97+V44))/(DX44+DY44)+DS44)/2)/(1000*0.61365*exp(17.502*V44/(240.97+V44))/(DX44+DY44)-DS44)</f>
        <v>0</v>
      </c>
      <c r="S44">
        <f>1/((DL44+1)/(P44/1.6)+1/(Q44/1.37)) + DL44/((DL44+1)/(P44/1.6) + DL44/(Q44/1.37))</f>
        <v>0</v>
      </c>
      <c r="T44">
        <f>(DG44*DJ44)</f>
        <v>0</v>
      </c>
      <c r="U44">
        <f>(DZ44+(T44+2*0.95*5.67E-8*(((DZ44+$B$9)+273)^4-(DZ44+273)^4)-44100*I44)/(1.84*29.3*Q44+8*0.95*5.67E-8*(DZ44+273)^3))</f>
        <v>0</v>
      </c>
      <c r="V44">
        <f>($C$9*EA44+$D$9*EB44+$E$9*U44)</f>
        <v>0</v>
      </c>
      <c r="W44">
        <f>0.61365*exp(17.502*V44/(240.97+V44))</f>
        <v>0</v>
      </c>
      <c r="X44">
        <f>(Y44/Z44*100)</f>
        <v>0</v>
      </c>
      <c r="Y44">
        <f>DS44*(DX44+DY44)/1000</f>
        <v>0</v>
      </c>
      <c r="Z44">
        <f>0.61365*exp(17.502*DZ44/(240.97+DZ44))</f>
        <v>0</v>
      </c>
      <c r="AA44">
        <f>(W44-DS44*(DX44+DY44)/1000)</f>
        <v>0</v>
      </c>
      <c r="AB44">
        <f>(-I44*44100)</f>
        <v>0</v>
      </c>
      <c r="AC44">
        <f>2*29.3*Q44*0.92*(DZ44-V44)</f>
        <v>0</v>
      </c>
      <c r="AD44">
        <f>2*0.95*5.67E-8*(((DZ44+$B$9)+273)^4-(V44+273)^4)</f>
        <v>0</v>
      </c>
      <c r="AE44">
        <f>T44+AD44+AB44+AC44</f>
        <v>0</v>
      </c>
      <c r="AF44">
        <f>DW44*AT44*(DR44-DQ44*(1000-AT44*DT44)/(1000-AT44*DS44))/(100*DK44)</f>
        <v>0</v>
      </c>
      <c r="AG44">
        <f>1000*DW44*AT44*(DS44-DT44)/(100*DK44*(1000-AT44*DS44))</f>
        <v>0</v>
      </c>
      <c r="AH44">
        <f>(AI44 - AJ44 - DX44*1E3/(8.314*(DZ44+273.15)) * AL44/DW44 * AK44) * DW44/(100*DK44) * (1000 - DT44)/1000</f>
        <v>0</v>
      </c>
      <c r="AI44">
        <v>429.2229672810544</v>
      </c>
      <c r="AJ44">
        <v>423.62483030303</v>
      </c>
      <c r="AK44">
        <v>0.000482294217538055</v>
      </c>
      <c r="AL44">
        <v>66.16838812817225</v>
      </c>
      <c r="AM44">
        <f>(AO44 - AN44 + DX44*1E3/(8.314*(DZ44+273.15)) * AQ44/DW44 * AP44) * DW44/(100*DK44) * 1000/(1000 - AO44)</f>
        <v>0</v>
      </c>
      <c r="AN44">
        <v>21.4355286258636</v>
      </c>
      <c r="AO44">
        <v>23.48705878787878</v>
      </c>
      <c r="AP44">
        <v>4.339543790118131E-06</v>
      </c>
      <c r="AQ44">
        <v>108.9072681507339</v>
      </c>
      <c r="AR44">
        <v>0</v>
      </c>
      <c r="AS44">
        <v>0</v>
      </c>
      <c r="AT44">
        <f>IF(AR44*$H$15&gt;=AV44,1.0,(AV44/(AV44-AR44*$H$15)))</f>
        <v>0</v>
      </c>
      <c r="AU44">
        <f>(AT44-1)*100</f>
        <v>0</v>
      </c>
      <c r="AV44">
        <f>MAX(0,($B$15+$C$15*EE44)/(1+$D$15*EE44)*DX44/(DZ44+273)*$E$15)</f>
        <v>0</v>
      </c>
      <c r="AW44" t="s">
        <v>437</v>
      </c>
      <c r="AX44">
        <v>0</v>
      </c>
      <c r="AY44">
        <v>0.7</v>
      </c>
      <c r="AZ44">
        <v>0.7</v>
      </c>
      <c r="BA44">
        <f>1-AY44/AZ44</f>
        <v>0</v>
      </c>
      <c r="BB44">
        <v>-1</v>
      </c>
      <c r="BC44" t="s">
        <v>521</v>
      </c>
      <c r="BD44">
        <v>8153.44</v>
      </c>
      <c r="BE44">
        <v>266.4802692307692</v>
      </c>
      <c r="BF44">
        <v>311.4</v>
      </c>
      <c r="BG44">
        <f>1-BE44/BF44</f>
        <v>0</v>
      </c>
      <c r="BH44">
        <v>0.5</v>
      </c>
      <c r="BI44">
        <f>DH44</f>
        <v>0</v>
      </c>
      <c r="BJ44">
        <f>K44</f>
        <v>0</v>
      </c>
      <c r="BK44">
        <f>BG44*BH44*BI44</f>
        <v>0</v>
      </c>
      <c r="BL44">
        <f>(BJ44-BB44)/BI44</f>
        <v>0</v>
      </c>
      <c r="BM44">
        <f>(AZ44-BF44)/BF44</f>
        <v>0</v>
      </c>
      <c r="BN44">
        <f>AY44/(BA44+AY44/BF44)</f>
        <v>0</v>
      </c>
      <c r="BO44" t="s">
        <v>437</v>
      </c>
      <c r="BP44">
        <v>0</v>
      </c>
      <c r="BQ44">
        <f>IF(BP44&lt;&gt;0, BP44, BN44)</f>
        <v>0</v>
      </c>
      <c r="BR44">
        <f>1-BQ44/BF44</f>
        <v>0</v>
      </c>
      <c r="BS44">
        <f>(BF44-BE44)/(BF44-BQ44)</f>
        <v>0</v>
      </c>
      <c r="BT44">
        <f>(AZ44-BF44)/(AZ44-BQ44)</f>
        <v>0</v>
      </c>
      <c r="BU44">
        <f>(BF44-BE44)/(BF44-AY44)</f>
        <v>0</v>
      </c>
      <c r="BV44">
        <f>(AZ44-BF44)/(AZ44-AY44)</f>
        <v>0</v>
      </c>
      <c r="BW44">
        <f>(BS44*BQ44/BE44)</f>
        <v>0</v>
      </c>
      <c r="BX44">
        <f>(1-BW44)</f>
        <v>0</v>
      </c>
      <c r="DG44">
        <f>$B$13*EF44+$C$13*EG44+$F$13*ER44*(1-EU44)</f>
        <v>0</v>
      </c>
      <c r="DH44">
        <f>DG44*DI44</f>
        <v>0</v>
      </c>
      <c r="DI44">
        <f>($B$13*$D$11+$C$13*$D$11+$F$13*((FE44+EW44)/MAX(FE44+EW44+FF44, 0.1)*$I$11+FF44/MAX(FE44+EW44+FF44, 0.1)*$J$11))/($B$13+$C$13+$F$13)</f>
        <v>0</v>
      </c>
      <c r="DJ44">
        <f>($B$13*$K$11+$C$13*$K$11+$F$13*((FE44+EW44)/MAX(FE44+EW44+FF44, 0.1)*$P$11+FF44/MAX(FE44+EW44+FF44, 0.1)*$Q$11))/($B$13+$C$13+$F$13)</f>
        <v>0</v>
      </c>
      <c r="DK44">
        <v>2</v>
      </c>
      <c r="DL44">
        <v>0.5</v>
      </c>
      <c r="DM44" t="s">
        <v>439</v>
      </c>
      <c r="DN44">
        <v>2</v>
      </c>
      <c r="DO44" t="b">
        <v>1</v>
      </c>
      <c r="DP44">
        <v>1702589343</v>
      </c>
      <c r="DQ44">
        <v>413.6706774193549</v>
      </c>
      <c r="DR44">
        <v>420.0193548387098</v>
      </c>
      <c r="DS44">
        <v>23.48533870967742</v>
      </c>
      <c r="DT44">
        <v>21.43549032258064</v>
      </c>
      <c r="DU44">
        <v>412.4109677419355</v>
      </c>
      <c r="DV44">
        <v>23.28430967741935</v>
      </c>
      <c r="DW44">
        <v>500.0164838709678</v>
      </c>
      <c r="DX44">
        <v>90.8755677419355</v>
      </c>
      <c r="DY44">
        <v>0.09996305806451615</v>
      </c>
      <c r="DZ44">
        <v>29.97076774193548</v>
      </c>
      <c r="EA44">
        <v>30.01474838709677</v>
      </c>
      <c r="EB44">
        <v>999.9000000000003</v>
      </c>
      <c r="EC44">
        <v>0</v>
      </c>
      <c r="ED44">
        <v>0</v>
      </c>
      <c r="EE44">
        <v>10003.16387096774</v>
      </c>
      <c r="EF44">
        <v>0</v>
      </c>
      <c r="EG44">
        <v>19.77624838709677</v>
      </c>
      <c r="EH44">
        <v>-6.348779032258066</v>
      </c>
      <c r="EI44">
        <v>423.6195161290322</v>
      </c>
      <c r="EJ44">
        <v>429.220064516129</v>
      </c>
      <c r="EK44">
        <v>2.049853225806451</v>
      </c>
      <c r="EL44">
        <v>420.0193548387098</v>
      </c>
      <c r="EM44">
        <v>21.43549032258064</v>
      </c>
      <c r="EN44">
        <v>2.134243870967742</v>
      </c>
      <c r="EO44">
        <v>1.947962580645161</v>
      </c>
      <c r="EP44">
        <v>18.47709032258064</v>
      </c>
      <c r="EQ44">
        <v>17.02758064516129</v>
      </c>
      <c r="ER44">
        <v>1499.996774193548</v>
      </c>
      <c r="ES44">
        <v>0.9729990000000004</v>
      </c>
      <c r="ET44">
        <v>0.02700139999999999</v>
      </c>
      <c r="EU44">
        <v>0</v>
      </c>
      <c r="EV44">
        <v>266.4483870967742</v>
      </c>
      <c r="EW44">
        <v>4.999599999999997</v>
      </c>
      <c r="EX44">
        <v>4038.797096774194</v>
      </c>
      <c r="EY44">
        <v>14076.37096774194</v>
      </c>
      <c r="EZ44">
        <v>39.1630322580645</v>
      </c>
      <c r="FA44">
        <v>40.46545161290322</v>
      </c>
      <c r="FB44">
        <v>39.85454838709676</v>
      </c>
      <c r="FC44">
        <v>40.08851612903225</v>
      </c>
      <c r="FD44">
        <v>40.82641935483871</v>
      </c>
      <c r="FE44">
        <v>1454.626774193548</v>
      </c>
      <c r="FF44">
        <v>40.36999999999998</v>
      </c>
      <c r="FG44">
        <v>0</v>
      </c>
      <c r="FH44">
        <v>100.4000000953674</v>
      </c>
      <c r="FI44">
        <v>0</v>
      </c>
      <c r="FJ44">
        <v>266.4802692307692</v>
      </c>
      <c r="FK44">
        <v>0.475794857694854</v>
      </c>
      <c r="FL44">
        <v>3.98837606264608</v>
      </c>
      <c r="FM44">
        <v>4038.739230769231</v>
      </c>
      <c r="FN44">
        <v>15</v>
      </c>
      <c r="FO44">
        <v>0</v>
      </c>
      <c r="FP44" t="s">
        <v>440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-6.33953225</v>
      </c>
      <c r="GC44">
        <v>-0.09056589118197454</v>
      </c>
      <c r="GD44">
        <v>0.04202770898392512</v>
      </c>
      <c r="GE44">
        <v>1</v>
      </c>
      <c r="GF44">
        <v>266.4662647058824</v>
      </c>
      <c r="GG44">
        <v>0.3600458274289783</v>
      </c>
      <c r="GH44">
        <v>0.22938079164973</v>
      </c>
      <c r="GI44">
        <v>1</v>
      </c>
      <c r="GJ44">
        <v>2.049344</v>
      </c>
      <c r="GK44">
        <v>0.01576502814258884</v>
      </c>
      <c r="GL44">
        <v>0.001740242511835635</v>
      </c>
      <c r="GM44">
        <v>1</v>
      </c>
      <c r="GN44">
        <v>3</v>
      </c>
      <c r="GO44">
        <v>3</v>
      </c>
      <c r="GP44" t="s">
        <v>454</v>
      </c>
      <c r="GQ44">
        <v>3.10256</v>
      </c>
      <c r="GR44">
        <v>2.75808</v>
      </c>
      <c r="GS44">
        <v>0.0871683</v>
      </c>
      <c r="GT44">
        <v>0.08842120000000001</v>
      </c>
      <c r="GU44">
        <v>0.106999</v>
      </c>
      <c r="GV44">
        <v>0.101409</v>
      </c>
      <c r="GW44">
        <v>23741.5</v>
      </c>
      <c r="GX44">
        <v>22048.1</v>
      </c>
      <c r="GY44">
        <v>26570.4</v>
      </c>
      <c r="GZ44">
        <v>24413.4</v>
      </c>
      <c r="HA44">
        <v>38024.6</v>
      </c>
      <c r="HB44">
        <v>32464.9</v>
      </c>
      <c r="HC44">
        <v>46471.6</v>
      </c>
      <c r="HD44">
        <v>38666.2</v>
      </c>
      <c r="HE44">
        <v>1.8866</v>
      </c>
      <c r="HF44">
        <v>1.87355</v>
      </c>
      <c r="HG44">
        <v>0.12821</v>
      </c>
      <c r="HH44">
        <v>0</v>
      </c>
      <c r="HI44">
        <v>27.9125</v>
      </c>
      <c r="HJ44">
        <v>999.9</v>
      </c>
      <c r="HK44">
        <v>47.7</v>
      </c>
      <c r="HL44">
        <v>32.3</v>
      </c>
      <c r="HM44">
        <v>25.4929</v>
      </c>
      <c r="HN44">
        <v>60.7801</v>
      </c>
      <c r="HO44">
        <v>23.4175</v>
      </c>
      <c r="HP44">
        <v>1</v>
      </c>
      <c r="HQ44">
        <v>0.142655</v>
      </c>
      <c r="HR44">
        <v>0.0350054</v>
      </c>
      <c r="HS44">
        <v>20.2812</v>
      </c>
      <c r="HT44">
        <v>5.22193</v>
      </c>
      <c r="HU44">
        <v>11.98</v>
      </c>
      <c r="HV44">
        <v>4.9653</v>
      </c>
      <c r="HW44">
        <v>3.27535</v>
      </c>
      <c r="HX44">
        <v>9999</v>
      </c>
      <c r="HY44">
        <v>9999</v>
      </c>
      <c r="HZ44">
        <v>9999</v>
      </c>
      <c r="IA44">
        <v>545.1</v>
      </c>
      <c r="IB44">
        <v>1.86401</v>
      </c>
      <c r="IC44">
        <v>1.86015</v>
      </c>
      <c r="ID44">
        <v>1.85837</v>
      </c>
      <c r="IE44">
        <v>1.85975</v>
      </c>
      <c r="IF44">
        <v>1.85987</v>
      </c>
      <c r="IG44">
        <v>1.85837</v>
      </c>
      <c r="IH44">
        <v>1.85743</v>
      </c>
      <c r="II44">
        <v>1.85242</v>
      </c>
      <c r="IJ44">
        <v>0</v>
      </c>
      <c r="IK44">
        <v>0</v>
      </c>
      <c r="IL44">
        <v>0</v>
      </c>
      <c r="IM44">
        <v>0</v>
      </c>
      <c r="IN44" t="s">
        <v>442</v>
      </c>
      <c r="IO44" t="s">
        <v>443</v>
      </c>
      <c r="IP44" t="s">
        <v>444</v>
      </c>
      <c r="IQ44" t="s">
        <v>444</v>
      </c>
      <c r="IR44" t="s">
        <v>444</v>
      </c>
      <c r="IS44" t="s">
        <v>444</v>
      </c>
      <c r="IT44">
        <v>0</v>
      </c>
      <c r="IU44">
        <v>100</v>
      </c>
      <c r="IV44">
        <v>100</v>
      </c>
      <c r="IW44">
        <v>1.259</v>
      </c>
      <c r="IX44">
        <v>0.2011</v>
      </c>
      <c r="IY44">
        <v>0.3971615310492796</v>
      </c>
      <c r="IZ44">
        <v>0.002194383670526158</v>
      </c>
      <c r="JA44">
        <v>-2.614430836048478E-07</v>
      </c>
      <c r="JB44">
        <v>2.831566818974657E-11</v>
      </c>
      <c r="JC44">
        <v>-0.02387284111826243</v>
      </c>
      <c r="JD44">
        <v>-0.004919592197158782</v>
      </c>
      <c r="JE44">
        <v>0.0008186423644796414</v>
      </c>
      <c r="JF44">
        <v>-8.268116151049551E-06</v>
      </c>
      <c r="JG44">
        <v>6</v>
      </c>
      <c r="JH44">
        <v>2002</v>
      </c>
      <c r="JI44">
        <v>0</v>
      </c>
      <c r="JJ44">
        <v>28</v>
      </c>
      <c r="JK44">
        <v>28376489.2</v>
      </c>
      <c r="JL44">
        <v>28376489.2</v>
      </c>
      <c r="JM44">
        <v>1.13159</v>
      </c>
      <c r="JN44">
        <v>2.6416</v>
      </c>
      <c r="JO44">
        <v>1.49658</v>
      </c>
      <c r="JP44">
        <v>2.33765</v>
      </c>
      <c r="JQ44">
        <v>1.54785</v>
      </c>
      <c r="JR44">
        <v>2.46704</v>
      </c>
      <c r="JS44">
        <v>36.5759</v>
      </c>
      <c r="JT44">
        <v>24.105</v>
      </c>
      <c r="JU44">
        <v>18</v>
      </c>
      <c r="JV44">
        <v>491.402</v>
      </c>
      <c r="JW44">
        <v>498.131</v>
      </c>
      <c r="JX44">
        <v>28.6484</v>
      </c>
      <c r="JY44">
        <v>29.033</v>
      </c>
      <c r="JZ44">
        <v>30.0007</v>
      </c>
      <c r="KA44">
        <v>28.962</v>
      </c>
      <c r="KB44">
        <v>28.8777</v>
      </c>
      <c r="KC44">
        <v>22.7466</v>
      </c>
      <c r="KD44">
        <v>19.9677</v>
      </c>
      <c r="KE44">
        <v>56.9514</v>
      </c>
      <c r="KF44">
        <v>28.6405</v>
      </c>
      <c r="KG44">
        <v>420</v>
      </c>
      <c r="KH44">
        <v>21.4031</v>
      </c>
      <c r="KI44">
        <v>101.548</v>
      </c>
      <c r="KJ44">
        <v>93.20959999999999</v>
      </c>
    </row>
    <row r="45" spans="1:296">
      <c r="A45">
        <v>27</v>
      </c>
      <c r="B45">
        <v>1702589501</v>
      </c>
      <c r="C45">
        <v>8120</v>
      </c>
      <c r="D45" t="s">
        <v>522</v>
      </c>
      <c r="E45" t="s">
        <v>523</v>
      </c>
      <c r="F45">
        <v>5</v>
      </c>
      <c r="G45" t="s">
        <v>499</v>
      </c>
      <c r="H45">
        <v>1702589493</v>
      </c>
      <c r="I45">
        <f>(J45)/1000</f>
        <v>0</v>
      </c>
      <c r="J45">
        <f>IF(DO45, AM45, AG45)</f>
        <v>0</v>
      </c>
      <c r="K45">
        <f>IF(DO45, AH45, AF45)</f>
        <v>0</v>
      </c>
      <c r="L45">
        <f>DQ45 - IF(AT45&gt;1, K45*DK45*100.0/(AV45*EE45), 0)</f>
        <v>0</v>
      </c>
      <c r="M45">
        <f>((S45-I45/2)*L45-K45)/(S45+I45/2)</f>
        <v>0</v>
      </c>
      <c r="N45">
        <f>M45*(DX45+DY45)/1000.0</f>
        <v>0</v>
      </c>
      <c r="O45">
        <f>(DQ45 - IF(AT45&gt;1, K45*DK45*100.0/(AV45*EE45), 0))*(DX45+DY45)/1000.0</f>
        <v>0</v>
      </c>
      <c r="P45">
        <f>2.0/((1/R45-1/Q45)+SIGN(R45)*SQRT((1/R45-1/Q45)*(1/R45-1/Q45) + 4*DL45/((DL45+1)*(DL45+1))*(2*1/R45*1/Q45-1/Q45*1/Q45)))</f>
        <v>0</v>
      </c>
      <c r="Q45">
        <f>IF(LEFT(DM45,1)&lt;&gt;"0",IF(LEFT(DM45,1)="1",3.0,DN45),$D$5+$E$5*(EE45*DX45/($K$5*1000))+$F$5*(EE45*DX45/($K$5*1000))*MAX(MIN(DK45,$J$5),$I$5)*MAX(MIN(DK45,$J$5),$I$5)+$G$5*MAX(MIN(DK45,$J$5),$I$5)*(EE45*DX45/($K$5*1000))+$H$5*(EE45*DX45/($K$5*1000))*(EE45*DX45/($K$5*1000)))</f>
        <v>0</v>
      </c>
      <c r="R45">
        <f>I45*(1000-(1000*0.61365*exp(17.502*V45/(240.97+V45))/(DX45+DY45)+DS45)/2)/(1000*0.61365*exp(17.502*V45/(240.97+V45))/(DX45+DY45)-DS45)</f>
        <v>0</v>
      </c>
      <c r="S45">
        <f>1/((DL45+1)/(P45/1.6)+1/(Q45/1.37)) + DL45/((DL45+1)/(P45/1.6) + DL45/(Q45/1.37))</f>
        <v>0</v>
      </c>
      <c r="T45">
        <f>(DG45*DJ45)</f>
        <v>0</v>
      </c>
      <c r="U45">
        <f>(DZ45+(T45+2*0.95*5.67E-8*(((DZ45+$B$9)+273)^4-(DZ45+273)^4)-44100*I45)/(1.84*29.3*Q45+8*0.95*5.67E-8*(DZ45+273)^3))</f>
        <v>0</v>
      </c>
      <c r="V45">
        <f>($C$9*EA45+$D$9*EB45+$E$9*U45)</f>
        <v>0</v>
      </c>
      <c r="W45">
        <f>0.61365*exp(17.502*V45/(240.97+V45))</f>
        <v>0</v>
      </c>
      <c r="X45">
        <f>(Y45/Z45*100)</f>
        <v>0</v>
      </c>
      <c r="Y45">
        <f>DS45*(DX45+DY45)/1000</f>
        <v>0</v>
      </c>
      <c r="Z45">
        <f>0.61365*exp(17.502*DZ45/(240.97+DZ45))</f>
        <v>0</v>
      </c>
      <c r="AA45">
        <f>(W45-DS45*(DX45+DY45)/1000)</f>
        <v>0</v>
      </c>
      <c r="AB45">
        <f>(-I45*44100)</f>
        <v>0</v>
      </c>
      <c r="AC45">
        <f>2*29.3*Q45*0.92*(DZ45-V45)</f>
        <v>0</v>
      </c>
      <c r="AD45">
        <f>2*0.95*5.67E-8*(((DZ45+$B$9)+273)^4-(V45+273)^4)</f>
        <v>0</v>
      </c>
      <c r="AE45">
        <f>T45+AD45+AB45+AC45</f>
        <v>0</v>
      </c>
      <c r="AF45">
        <f>DW45*AT45*(DR45-DQ45*(1000-AT45*DT45)/(1000-AT45*DS45))/(100*DK45)</f>
        <v>0</v>
      </c>
      <c r="AG45">
        <f>1000*DW45*AT45*(DS45-DT45)/(100*DK45*(1000-AT45*DS45))</f>
        <v>0</v>
      </c>
      <c r="AH45">
        <f>(AI45 - AJ45 - DX45*1E3/(8.314*(DZ45+273.15)) * AL45/DW45 * AK45) * DW45/(100*DK45) * (1000 - DT45)/1000</f>
        <v>0</v>
      </c>
      <c r="AI45">
        <v>429.1305319125864</v>
      </c>
      <c r="AJ45">
        <v>423.502793939394</v>
      </c>
      <c r="AK45">
        <v>0.001901043234098154</v>
      </c>
      <c r="AL45">
        <v>66.16838812817225</v>
      </c>
      <c r="AM45">
        <f>(AO45 - AN45 + DX45*1E3/(8.314*(DZ45+273.15)) * AQ45/DW45 * AP45) * DW45/(100*DK45) * 1000/(1000 - AO45)</f>
        <v>0</v>
      </c>
      <c r="AN45">
        <v>21.25567492470965</v>
      </c>
      <c r="AO45">
        <v>23.36189878787878</v>
      </c>
      <c r="AP45">
        <v>5.079224429106695E-05</v>
      </c>
      <c r="AQ45">
        <v>108.9072681507339</v>
      </c>
      <c r="AR45">
        <v>0</v>
      </c>
      <c r="AS45">
        <v>0</v>
      </c>
      <c r="AT45">
        <f>IF(AR45*$H$15&gt;=AV45,1.0,(AV45/(AV45-AR45*$H$15)))</f>
        <v>0</v>
      </c>
      <c r="AU45">
        <f>(AT45-1)*100</f>
        <v>0</v>
      </c>
      <c r="AV45">
        <f>MAX(0,($B$15+$C$15*EE45)/(1+$D$15*EE45)*DX45/(DZ45+273)*$E$15)</f>
        <v>0</v>
      </c>
      <c r="AW45" t="s">
        <v>437</v>
      </c>
      <c r="AX45">
        <v>0</v>
      </c>
      <c r="AY45">
        <v>0.7</v>
      </c>
      <c r="AZ45">
        <v>0.7</v>
      </c>
      <c r="BA45">
        <f>1-AY45/AZ45</f>
        <v>0</v>
      </c>
      <c r="BB45">
        <v>-1</v>
      </c>
      <c r="BC45" t="s">
        <v>524</v>
      </c>
      <c r="BD45">
        <v>8156.07</v>
      </c>
      <c r="BE45">
        <v>266.90476</v>
      </c>
      <c r="BF45">
        <v>311.65</v>
      </c>
      <c r="BG45">
        <f>1-BE45/BF45</f>
        <v>0</v>
      </c>
      <c r="BH45">
        <v>0.5</v>
      </c>
      <c r="BI45">
        <f>DH45</f>
        <v>0</v>
      </c>
      <c r="BJ45">
        <f>K45</f>
        <v>0</v>
      </c>
      <c r="BK45">
        <f>BG45*BH45*BI45</f>
        <v>0</v>
      </c>
      <c r="BL45">
        <f>(BJ45-BB45)/BI45</f>
        <v>0</v>
      </c>
      <c r="BM45">
        <f>(AZ45-BF45)/BF45</f>
        <v>0</v>
      </c>
      <c r="BN45">
        <f>AY45/(BA45+AY45/BF45)</f>
        <v>0</v>
      </c>
      <c r="BO45" t="s">
        <v>437</v>
      </c>
      <c r="BP45">
        <v>0</v>
      </c>
      <c r="BQ45">
        <f>IF(BP45&lt;&gt;0, BP45, BN45)</f>
        <v>0</v>
      </c>
      <c r="BR45">
        <f>1-BQ45/BF45</f>
        <v>0</v>
      </c>
      <c r="BS45">
        <f>(BF45-BE45)/(BF45-BQ45)</f>
        <v>0</v>
      </c>
      <c r="BT45">
        <f>(AZ45-BF45)/(AZ45-BQ45)</f>
        <v>0</v>
      </c>
      <c r="BU45">
        <f>(BF45-BE45)/(BF45-AY45)</f>
        <v>0</v>
      </c>
      <c r="BV45">
        <f>(AZ45-BF45)/(AZ45-AY45)</f>
        <v>0</v>
      </c>
      <c r="BW45">
        <f>(BS45*BQ45/BE45)</f>
        <v>0</v>
      </c>
      <c r="BX45">
        <f>(1-BW45)</f>
        <v>0</v>
      </c>
      <c r="DG45">
        <f>$B$13*EF45+$C$13*EG45+$F$13*ER45*(1-EU45)</f>
        <v>0</v>
      </c>
      <c r="DH45">
        <f>DG45*DI45</f>
        <v>0</v>
      </c>
      <c r="DI45">
        <f>($B$13*$D$11+$C$13*$D$11+$F$13*((FE45+EW45)/MAX(FE45+EW45+FF45, 0.1)*$I$11+FF45/MAX(FE45+EW45+FF45, 0.1)*$J$11))/($B$13+$C$13+$F$13)</f>
        <v>0</v>
      </c>
      <c r="DJ45">
        <f>($B$13*$K$11+$C$13*$K$11+$F$13*((FE45+EW45)/MAX(FE45+EW45+FF45, 0.1)*$P$11+FF45/MAX(FE45+EW45+FF45, 0.1)*$Q$11))/($B$13+$C$13+$F$13)</f>
        <v>0</v>
      </c>
      <c r="DK45">
        <v>2</v>
      </c>
      <c r="DL45">
        <v>0.5</v>
      </c>
      <c r="DM45" t="s">
        <v>439</v>
      </c>
      <c r="DN45">
        <v>2</v>
      </c>
      <c r="DO45" t="b">
        <v>1</v>
      </c>
      <c r="DP45">
        <v>1702589493</v>
      </c>
      <c r="DQ45">
        <v>413.6060322580646</v>
      </c>
      <c r="DR45">
        <v>420.0039354838709</v>
      </c>
      <c r="DS45">
        <v>23.35864516129032</v>
      </c>
      <c r="DT45">
        <v>21.25389032258064</v>
      </c>
      <c r="DU45">
        <v>412.3465806451614</v>
      </c>
      <c r="DV45">
        <v>23.16004838709677</v>
      </c>
      <c r="DW45">
        <v>499.9994838709677</v>
      </c>
      <c r="DX45">
        <v>90.88369677419355</v>
      </c>
      <c r="DY45">
        <v>0.1000396870967742</v>
      </c>
      <c r="DZ45">
        <v>29.94630967741935</v>
      </c>
      <c r="EA45">
        <v>30.00567096774194</v>
      </c>
      <c r="EB45">
        <v>999.9000000000003</v>
      </c>
      <c r="EC45">
        <v>0</v>
      </c>
      <c r="ED45">
        <v>0</v>
      </c>
      <c r="EE45">
        <v>9989.357419354837</v>
      </c>
      <c r="EF45">
        <v>0</v>
      </c>
      <c r="EG45">
        <v>19.6271935483871</v>
      </c>
      <c r="EH45">
        <v>-6.39784</v>
      </c>
      <c r="EI45">
        <v>423.4984838709678</v>
      </c>
      <c r="EJ45">
        <v>429.1244516129033</v>
      </c>
      <c r="EK45">
        <v>2.104747419354839</v>
      </c>
      <c r="EL45">
        <v>420.0039354838709</v>
      </c>
      <c r="EM45">
        <v>21.25389032258064</v>
      </c>
      <c r="EN45">
        <v>2.122918709677419</v>
      </c>
      <c r="EO45">
        <v>1.931632258064516</v>
      </c>
      <c r="EP45">
        <v>18.39220967741936</v>
      </c>
      <c r="EQ45">
        <v>16.89478064516129</v>
      </c>
      <c r="ER45">
        <v>1499.990967741935</v>
      </c>
      <c r="ES45">
        <v>0.9730005483870968</v>
      </c>
      <c r="ET45">
        <v>0.02699956451612903</v>
      </c>
      <c r="EU45">
        <v>0</v>
      </c>
      <c r="EV45">
        <v>266.9170967741936</v>
      </c>
      <c r="EW45">
        <v>4.999599999999997</v>
      </c>
      <c r="EX45">
        <v>4048.71064516129</v>
      </c>
      <c r="EY45">
        <v>14076.31935483871</v>
      </c>
      <c r="EZ45">
        <v>39.35470967741935</v>
      </c>
      <c r="FA45">
        <v>40.73774193548387</v>
      </c>
      <c r="FB45">
        <v>39.68532258064516</v>
      </c>
      <c r="FC45">
        <v>40.32025806451612</v>
      </c>
      <c r="FD45">
        <v>41.01787096774192</v>
      </c>
      <c r="FE45">
        <v>1454.630967741935</v>
      </c>
      <c r="FF45">
        <v>40.35999999999998</v>
      </c>
      <c r="FG45">
        <v>0</v>
      </c>
      <c r="FH45">
        <v>149.2000000476837</v>
      </c>
      <c r="FI45">
        <v>0</v>
      </c>
      <c r="FJ45">
        <v>266.90476</v>
      </c>
      <c r="FK45">
        <v>1.46223075624131</v>
      </c>
      <c r="FL45">
        <v>-2.240000002202924</v>
      </c>
      <c r="FM45">
        <v>4048.737600000001</v>
      </c>
      <c r="FN45">
        <v>15</v>
      </c>
      <c r="FO45">
        <v>0</v>
      </c>
      <c r="FP45" t="s">
        <v>440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-6.401662195121951</v>
      </c>
      <c r="GC45">
        <v>-0.09804731707317914</v>
      </c>
      <c r="GD45">
        <v>0.05401093708175903</v>
      </c>
      <c r="GE45">
        <v>1</v>
      </c>
      <c r="GF45">
        <v>266.914705882353</v>
      </c>
      <c r="GG45">
        <v>0.7238197057909777</v>
      </c>
      <c r="GH45">
        <v>0.2597686220932374</v>
      </c>
      <c r="GI45">
        <v>1</v>
      </c>
      <c r="GJ45">
        <v>2.105080243902439</v>
      </c>
      <c r="GK45">
        <v>-0.008111498257843556</v>
      </c>
      <c r="GL45">
        <v>0.001259702806229998</v>
      </c>
      <c r="GM45">
        <v>1</v>
      </c>
      <c r="GN45">
        <v>3</v>
      </c>
      <c r="GO45">
        <v>3</v>
      </c>
      <c r="GP45" t="s">
        <v>454</v>
      </c>
      <c r="GQ45">
        <v>3.10242</v>
      </c>
      <c r="GR45">
        <v>2.75804</v>
      </c>
      <c r="GS45">
        <v>0.0871087</v>
      </c>
      <c r="GT45">
        <v>0.0883636</v>
      </c>
      <c r="GU45">
        <v>0.106542</v>
      </c>
      <c r="GV45">
        <v>0.100756</v>
      </c>
      <c r="GW45">
        <v>23733.2</v>
      </c>
      <c r="GX45">
        <v>22041.4</v>
      </c>
      <c r="GY45">
        <v>26560.1</v>
      </c>
      <c r="GZ45">
        <v>24405.3</v>
      </c>
      <c r="HA45">
        <v>38030.3</v>
      </c>
      <c r="HB45">
        <v>32479.1</v>
      </c>
      <c r="HC45">
        <v>46453.8</v>
      </c>
      <c r="HD45">
        <v>38654.4</v>
      </c>
      <c r="HE45">
        <v>1.88402</v>
      </c>
      <c r="HF45">
        <v>1.86955</v>
      </c>
      <c r="HG45">
        <v>0.112996</v>
      </c>
      <c r="HH45">
        <v>0</v>
      </c>
      <c r="HI45">
        <v>28.1682</v>
      </c>
      <c r="HJ45">
        <v>999.9</v>
      </c>
      <c r="HK45">
        <v>48</v>
      </c>
      <c r="HL45">
        <v>32.3</v>
      </c>
      <c r="HM45">
        <v>25.6526</v>
      </c>
      <c r="HN45">
        <v>60.6001</v>
      </c>
      <c r="HO45">
        <v>23.141</v>
      </c>
      <c r="HP45">
        <v>1</v>
      </c>
      <c r="HQ45">
        <v>0.159939</v>
      </c>
      <c r="HR45">
        <v>0.00904956</v>
      </c>
      <c r="HS45">
        <v>20.2809</v>
      </c>
      <c r="HT45">
        <v>5.22178</v>
      </c>
      <c r="HU45">
        <v>11.98</v>
      </c>
      <c r="HV45">
        <v>4.96535</v>
      </c>
      <c r="HW45">
        <v>3.27515</v>
      </c>
      <c r="HX45">
        <v>9999</v>
      </c>
      <c r="HY45">
        <v>9999</v>
      </c>
      <c r="HZ45">
        <v>9999</v>
      </c>
      <c r="IA45">
        <v>545.1</v>
      </c>
      <c r="IB45">
        <v>1.86401</v>
      </c>
      <c r="IC45">
        <v>1.86012</v>
      </c>
      <c r="ID45">
        <v>1.85837</v>
      </c>
      <c r="IE45">
        <v>1.85976</v>
      </c>
      <c r="IF45">
        <v>1.85989</v>
      </c>
      <c r="IG45">
        <v>1.85837</v>
      </c>
      <c r="IH45">
        <v>1.85745</v>
      </c>
      <c r="II45">
        <v>1.85241</v>
      </c>
      <c r="IJ45">
        <v>0</v>
      </c>
      <c r="IK45">
        <v>0</v>
      </c>
      <c r="IL45">
        <v>0</v>
      </c>
      <c r="IM45">
        <v>0</v>
      </c>
      <c r="IN45" t="s">
        <v>442</v>
      </c>
      <c r="IO45" t="s">
        <v>443</v>
      </c>
      <c r="IP45" t="s">
        <v>444</v>
      </c>
      <c r="IQ45" t="s">
        <v>444</v>
      </c>
      <c r="IR45" t="s">
        <v>444</v>
      </c>
      <c r="IS45" t="s">
        <v>444</v>
      </c>
      <c r="IT45">
        <v>0</v>
      </c>
      <c r="IU45">
        <v>100</v>
      </c>
      <c r="IV45">
        <v>100</v>
      </c>
      <c r="IW45">
        <v>1.26</v>
      </c>
      <c r="IX45">
        <v>0.1987</v>
      </c>
      <c r="IY45">
        <v>0.3971615310492796</v>
      </c>
      <c r="IZ45">
        <v>0.002194383670526158</v>
      </c>
      <c r="JA45">
        <v>-2.614430836048478E-07</v>
      </c>
      <c r="JB45">
        <v>2.831566818974657E-11</v>
      </c>
      <c r="JC45">
        <v>-0.02387284111826243</v>
      </c>
      <c r="JD45">
        <v>-0.004919592197158782</v>
      </c>
      <c r="JE45">
        <v>0.0008186423644796414</v>
      </c>
      <c r="JF45">
        <v>-8.268116151049551E-06</v>
      </c>
      <c r="JG45">
        <v>6</v>
      </c>
      <c r="JH45">
        <v>2002</v>
      </c>
      <c r="JI45">
        <v>0</v>
      </c>
      <c r="JJ45">
        <v>28</v>
      </c>
      <c r="JK45">
        <v>28376491.7</v>
      </c>
      <c r="JL45">
        <v>28376491.7</v>
      </c>
      <c r="JM45">
        <v>1.13159</v>
      </c>
      <c r="JN45">
        <v>2.64771</v>
      </c>
      <c r="JO45">
        <v>1.49658</v>
      </c>
      <c r="JP45">
        <v>2.33643</v>
      </c>
      <c r="JQ45">
        <v>1.54907</v>
      </c>
      <c r="JR45">
        <v>2.41821</v>
      </c>
      <c r="JS45">
        <v>36.6943</v>
      </c>
      <c r="JT45">
        <v>24.0963</v>
      </c>
      <c r="JU45">
        <v>18</v>
      </c>
      <c r="JV45">
        <v>492.04</v>
      </c>
      <c r="JW45">
        <v>497.976</v>
      </c>
      <c r="JX45">
        <v>28.5563</v>
      </c>
      <c r="JY45">
        <v>29.2533</v>
      </c>
      <c r="JZ45">
        <v>30.0006</v>
      </c>
      <c r="KA45">
        <v>29.2433</v>
      </c>
      <c r="KB45">
        <v>29.1747</v>
      </c>
      <c r="KC45">
        <v>22.7406</v>
      </c>
      <c r="KD45">
        <v>20.5537</v>
      </c>
      <c r="KE45">
        <v>56.9514</v>
      </c>
      <c r="KF45">
        <v>28.5535</v>
      </c>
      <c r="KG45">
        <v>420</v>
      </c>
      <c r="KH45">
        <v>21.2362</v>
      </c>
      <c r="KI45">
        <v>101.509</v>
      </c>
      <c r="KJ45">
        <v>93.1803</v>
      </c>
    </row>
    <row r="46" spans="1:296">
      <c r="A46">
        <v>28</v>
      </c>
      <c r="B46">
        <v>1702589884.5</v>
      </c>
      <c r="C46">
        <v>8503.5</v>
      </c>
      <c r="D46" t="s">
        <v>525</v>
      </c>
      <c r="E46" t="s">
        <v>526</v>
      </c>
      <c r="F46">
        <v>5</v>
      </c>
      <c r="G46" t="s">
        <v>499</v>
      </c>
      <c r="H46">
        <v>1702589876.75</v>
      </c>
      <c r="I46">
        <f>(J46)/1000</f>
        <v>0</v>
      </c>
      <c r="J46">
        <f>IF(DO46, AM46, AG46)</f>
        <v>0</v>
      </c>
      <c r="K46">
        <f>IF(DO46, AH46, AF46)</f>
        <v>0</v>
      </c>
      <c r="L46">
        <f>DQ46 - IF(AT46&gt;1, K46*DK46*100.0/(AV46*EE46), 0)</f>
        <v>0</v>
      </c>
      <c r="M46">
        <f>((S46-I46/2)*L46-K46)/(S46+I46/2)</f>
        <v>0</v>
      </c>
      <c r="N46">
        <f>M46*(DX46+DY46)/1000.0</f>
        <v>0</v>
      </c>
      <c r="O46">
        <f>(DQ46 - IF(AT46&gt;1, K46*DK46*100.0/(AV46*EE46), 0))*(DX46+DY46)/1000.0</f>
        <v>0</v>
      </c>
      <c r="P46">
        <f>2.0/((1/R46-1/Q46)+SIGN(R46)*SQRT((1/R46-1/Q46)*(1/R46-1/Q46) + 4*DL46/((DL46+1)*(DL46+1))*(2*1/R46*1/Q46-1/Q46*1/Q46)))</f>
        <v>0</v>
      </c>
      <c r="Q46">
        <f>IF(LEFT(DM46,1)&lt;&gt;"0",IF(LEFT(DM46,1)="1",3.0,DN46),$D$5+$E$5*(EE46*DX46/($K$5*1000))+$F$5*(EE46*DX46/($K$5*1000))*MAX(MIN(DK46,$J$5),$I$5)*MAX(MIN(DK46,$J$5),$I$5)+$G$5*MAX(MIN(DK46,$J$5),$I$5)*(EE46*DX46/($K$5*1000))+$H$5*(EE46*DX46/($K$5*1000))*(EE46*DX46/($K$5*1000)))</f>
        <v>0</v>
      </c>
      <c r="R46">
        <f>I46*(1000-(1000*0.61365*exp(17.502*V46/(240.97+V46))/(DX46+DY46)+DS46)/2)/(1000*0.61365*exp(17.502*V46/(240.97+V46))/(DX46+DY46)-DS46)</f>
        <v>0</v>
      </c>
      <c r="S46">
        <f>1/((DL46+1)/(P46/1.6)+1/(Q46/1.37)) + DL46/((DL46+1)/(P46/1.6) + DL46/(Q46/1.37))</f>
        <v>0</v>
      </c>
      <c r="T46">
        <f>(DG46*DJ46)</f>
        <v>0</v>
      </c>
      <c r="U46">
        <f>(DZ46+(T46+2*0.95*5.67E-8*(((DZ46+$B$9)+273)^4-(DZ46+273)^4)-44100*I46)/(1.84*29.3*Q46+8*0.95*5.67E-8*(DZ46+273)^3))</f>
        <v>0</v>
      </c>
      <c r="V46">
        <f>($C$9*EA46+$D$9*EB46+$E$9*U46)</f>
        <v>0</v>
      </c>
      <c r="W46">
        <f>0.61365*exp(17.502*V46/(240.97+V46))</f>
        <v>0</v>
      </c>
      <c r="X46">
        <f>(Y46/Z46*100)</f>
        <v>0</v>
      </c>
      <c r="Y46">
        <f>DS46*(DX46+DY46)/1000</f>
        <v>0</v>
      </c>
      <c r="Z46">
        <f>0.61365*exp(17.502*DZ46/(240.97+DZ46))</f>
        <v>0</v>
      </c>
      <c r="AA46">
        <f>(W46-DS46*(DX46+DY46)/1000)</f>
        <v>0</v>
      </c>
      <c r="AB46">
        <f>(-I46*44100)</f>
        <v>0</v>
      </c>
      <c r="AC46">
        <f>2*29.3*Q46*0.92*(DZ46-V46)</f>
        <v>0</v>
      </c>
      <c r="AD46">
        <f>2*0.95*5.67E-8*(((DZ46+$B$9)+273)^4-(V46+273)^4)</f>
        <v>0</v>
      </c>
      <c r="AE46">
        <f>T46+AD46+AB46+AC46</f>
        <v>0</v>
      </c>
      <c r="AF46">
        <f>DW46*AT46*(DR46-DQ46*(1000-AT46*DT46)/(1000-AT46*DS46))/(100*DK46)</f>
        <v>0</v>
      </c>
      <c r="AG46">
        <f>1000*DW46*AT46*(DS46-DT46)/(100*DK46*(1000-AT46*DS46))</f>
        <v>0</v>
      </c>
      <c r="AH46">
        <f>(AI46 - AJ46 - DX46*1E3/(8.314*(DZ46+273.15)) * AL46/DW46 * AK46) * DW46/(100*DK46) * (1000 - DT46)/1000</f>
        <v>0</v>
      </c>
      <c r="AI46">
        <v>432.8242731008146</v>
      </c>
      <c r="AJ46">
        <v>427.9601757575755</v>
      </c>
      <c r="AK46">
        <v>0.001662154870510858</v>
      </c>
      <c r="AL46">
        <v>66.16838812817225</v>
      </c>
      <c r="AM46">
        <f>(AO46 - AN46 + DX46*1E3/(8.314*(DZ46+273.15)) * AQ46/DW46 * AP46) * DW46/(100*DK46) * 1000/(1000 - AO46)</f>
        <v>0</v>
      </c>
      <c r="AN46">
        <v>29.48486476520591</v>
      </c>
      <c r="AO46">
        <v>32.26788181818181</v>
      </c>
      <c r="AP46">
        <v>6.85295120209457E-06</v>
      </c>
      <c r="AQ46">
        <v>108.9072681507339</v>
      </c>
      <c r="AR46">
        <v>0</v>
      </c>
      <c r="AS46">
        <v>0</v>
      </c>
      <c r="AT46">
        <f>IF(AR46*$H$15&gt;=AV46,1.0,(AV46/(AV46-AR46*$H$15)))</f>
        <v>0</v>
      </c>
      <c r="AU46">
        <f>(AT46-1)*100</f>
        <v>0</v>
      </c>
      <c r="AV46">
        <f>MAX(0,($B$15+$C$15*EE46)/(1+$D$15*EE46)*DX46/(DZ46+273)*$E$15)</f>
        <v>0</v>
      </c>
      <c r="AW46" t="s">
        <v>437</v>
      </c>
      <c r="AX46">
        <v>0</v>
      </c>
      <c r="AY46">
        <v>0.7</v>
      </c>
      <c r="AZ46">
        <v>0.7</v>
      </c>
      <c r="BA46">
        <f>1-AY46/AZ46</f>
        <v>0</v>
      </c>
      <c r="BB46">
        <v>-1</v>
      </c>
      <c r="BC46" t="s">
        <v>527</v>
      </c>
      <c r="BD46">
        <v>8151.71</v>
      </c>
      <c r="BE46">
        <v>259.8216</v>
      </c>
      <c r="BF46">
        <v>309.24</v>
      </c>
      <c r="BG46">
        <f>1-BE46/BF46</f>
        <v>0</v>
      </c>
      <c r="BH46">
        <v>0.5</v>
      </c>
      <c r="BI46">
        <f>DH46</f>
        <v>0</v>
      </c>
      <c r="BJ46">
        <f>K46</f>
        <v>0</v>
      </c>
      <c r="BK46">
        <f>BG46*BH46*BI46</f>
        <v>0</v>
      </c>
      <c r="BL46">
        <f>(BJ46-BB46)/BI46</f>
        <v>0</v>
      </c>
      <c r="BM46">
        <f>(AZ46-BF46)/BF46</f>
        <v>0</v>
      </c>
      <c r="BN46">
        <f>AY46/(BA46+AY46/BF46)</f>
        <v>0</v>
      </c>
      <c r="BO46" t="s">
        <v>437</v>
      </c>
      <c r="BP46">
        <v>0</v>
      </c>
      <c r="BQ46">
        <f>IF(BP46&lt;&gt;0, BP46, BN46)</f>
        <v>0</v>
      </c>
      <c r="BR46">
        <f>1-BQ46/BF46</f>
        <v>0</v>
      </c>
      <c r="BS46">
        <f>(BF46-BE46)/(BF46-BQ46)</f>
        <v>0</v>
      </c>
      <c r="BT46">
        <f>(AZ46-BF46)/(AZ46-BQ46)</f>
        <v>0</v>
      </c>
      <c r="BU46">
        <f>(BF46-BE46)/(BF46-AY46)</f>
        <v>0</v>
      </c>
      <c r="BV46">
        <f>(AZ46-BF46)/(AZ46-AY46)</f>
        <v>0</v>
      </c>
      <c r="BW46">
        <f>(BS46*BQ46/BE46)</f>
        <v>0</v>
      </c>
      <c r="BX46">
        <f>(1-BW46)</f>
        <v>0</v>
      </c>
      <c r="DG46">
        <f>$B$13*EF46+$C$13*EG46+$F$13*ER46*(1-EU46)</f>
        <v>0</v>
      </c>
      <c r="DH46">
        <f>DG46*DI46</f>
        <v>0</v>
      </c>
      <c r="DI46">
        <f>($B$13*$D$11+$C$13*$D$11+$F$13*((FE46+EW46)/MAX(FE46+EW46+FF46, 0.1)*$I$11+FF46/MAX(FE46+EW46+FF46, 0.1)*$J$11))/($B$13+$C$13+$F$13)</f>
        <v>0</v>
      </c>
      <c r="DJ46">
        <f>($B$13*$K$11+$C$13*$K$11+$F$13*((FE46+EW46)/MAX(FE46+EW46+FF46, 0.1)*$P$11+FF46/MAX(FE46+EW46+FF46, 0.1)*$Q$11))/($B$13+$C$13+$F$13)</f>
        <v>0</v>
      </c>
      <c r="DK46">
        <v>2</v>
      </c>
      <c r="DL46">
        <v>0.5</v>
      </c>
      <c r="DM46" t="s">
        <v>439</v>
      </c>
      <c r="DN46">
        <v>2</v>
      </c>
      <c r="DO46" t="b">
        <v>1</v>
      </c>
      <c r="DP46">
        <v>1702589876.75</v>
      </c>
      <c r="DQ46">
        <v>414.0975333333334</v>
      </c>
      <c r="DR46">
        <v>420.0131666666666</v>
      </c>
      <c r="DS46">
        <v>32.26549333333333</v>
      </c>
      <c r="DT46">
        <v>29.48713333333334</v>
      </c>
      <c r="DU46">
        <v>412.8370333333333</v>
      </c>
      <c r="DV46">
        <v>31.96831666666667</v>
      </c>
      <c r="DW46">
        <v>499.9972666666666</v>
      </c>
      <c r="DX46">
        <v>90.89564999999999</v>
      </c>
      <c r="DY46">
        <v>0.09999464</v>
      </c>
      <c r="DZ46">
        <v>36.25808333333335</v>
      </c>
      <c r="EA46">
        <v>35.95310666666666</v>
      </c>
      <c r="EB46">
        <v>999.9000000000002</v>
      </c>
      <c r="EC46">
        <v>0</v>
      </c>
      <c r="ED46">
        <v>0</v>
      </c>
      <c r="EE46">
        <v>10000.99166666667</v>
      </c>
      <c r="EF46">
        <v>0</v>
      </c>
      <c r="EG46">
        <v>17.6984</v>
      </c>
      <c r="EH46">
        <v>-5.915711666666668</v>
      </c>
      <c r="EI46">
        <v>427.9039999999999</v>
      </c>
      <c r="EJ46">
        <v>432.7746</v>
      </c>
      <c r="EK46">
        <v>2.778371666666666</v>
      </c>
      <c r="EL46">
        <v>420.0131666666666</v>
      </c>
      <c r="EM46">
        <v>29.48713333333334</v>
      </c>
      <c r="EN46">
        <v>2.932793666666667</v>
      </c>
      <c r="EO46">
        <v>2.680252</v>
      </c>
      <c r="EP46">
        <v>23.65118666666667</v>
      </c>
      <c r="EQ46">
        <v>22.16453</v>
      </c>
      <c r="ER46">
        <v>1499.966333333334</v>
      </c>
      <c r="ES46">
        <v>0.9730061666666666</v>
      </c>
      <c r="ET46">
        <v>0.02699371666666667</v>
      </c>
      <c r="EU46">
        <v>0</v>
      </c>
      <c r="EV46">
        <v>259.8429333333333</v>
      </c>
      <c r="EW46">
        <v>4.999599999999998</v>
      </c>
      <c r="EX46">
        <v>3962.512</v>
      </c>
      <c r="EY46">
        <v>14076.12333333333</v>
      </c>
      <c r="EZ46">
        <v>40.35176666666665</v>
      </c>
      <c r="FA46">
        <v>41.45386666666665</v>
      </c>
      <c r="FB46">
        <v>41.06636666666666</v>
      </c>
      <c r="FC46">
        <v>41.21023333333332</v>
      </c>
      <c r="FD46">
        <v>42.5394</v>
      </c>
      <c r="FE46">
        <v>1454.614666666666</v>
      </c>
      <c r="FF46">
        <v>40.35133333333332</v>
      </c>
      <c r="FG46">
        <v>0</v>
      </c>
      <c r="FH46">
        <v>383</v>
      </c>
      <c r="FI46">
        <v>0</v>
      </c>
      <c r="FJ46">
        <v>259.8216</v>
      </c>
      <c r="FK46">
        <v>0.0830769398676464</v>
      </c>
      <c r="FL46">
        <v>4.789230762409018</v>
      </c>
      <c r="FM46">
        <v>3962.5912</v>
      </c>
      <c r="FN46">
        <v>15</v>
      </c>
      <c r="FO46">
        <v>0</v>
      </c>
      <c r="FP46" t="s">
        <v>440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-5.88757756097561</v>
      </c>
      <c r="GC46">
        <v>-0.2781679442508719</v>
      </c>
      <c r="GD46">
        <v>0.05802513966442091</v>
      </c>
      <c r="GE46">
        <v>1</v>
      </c>
      <c r="GF46">
        <v>259.7923235294118</v>
      </c>
      <c r="GG46">
        <v>0.701191752935436</v>
      </c>
      <c r="GH46">
        <v>0.1864625369388214</v>
      </c>
      <c r="GI46">
        <v>1</v>
      </c>
      <c r="GJ46">
        <v>2.774796097560976</v>
      </c>
      <c r="GK46">
        <v>0.0589701742160235</v>
      </c>
      <c r="GL46">
        <v>0.005938485015823875</v>
      </c>
      <c r="GM46">
        <v>1</v>
      </c>
      <c r="GN46">
        <v>3</v>
      </c>
      <c r="GO46">
        <v>3</v>
      </c>
      <c r="GP46" t="s">
        <v>454</v>
      </c>
      <c r="GQ46">
        <v>3.10456</v>
      </c>
      <c r="GR46">
        <v>2.75811</v>
      </c>
      <c r="GS46">
        <v>0.0871248</v>
      </c>
      <c r="GT46">
        <v>0.08831120000000001</v>
      </c>
      <c r="GU46">
        <v>0.132886</v>
      </c>
      <c r="GV46">
        <v>0.126123</v>
      </c>
      <c r="GW46">
        <v>23703</v>
      </c>
      <c r="GX46">
        <v>22012.1</v>
      </c>
      <c r="GY46">
        <v>26528.7</v>
      </c>
      <c r="GZ46">
        <v>24373.8</v>
      </c>
      <c r="HA46">
        <v>36856.7</v>
      </c>
      <c r="HB46">
        <v>31511.6</v>
      </c>
      <c r="HC46">
        <v>46398.6</v>
      </c>
      <c r="HD46">
        <v>38596.3</v>
      </c>
      <c r="HE46">
        <v>1.87845</v>
      </c>
      <c r="HF46">
        <v>1.87245</v>
      </c>
      <c r="HG46">
        <v>0.212528</v>
      </c>
      <c r="HH46">
        <v>0</v>
      </c>
      <c r="HI46">
        <v>32.5392</v>
      </c>
      <c r="HJ46">
        <v>999.9</v>
      </c>
      <c r="HK46">
        <v>55.9</v>
      </c>
      <c r="HL46">
        <v>32.4</v>
      </c>
      <c r="HM46">
        <v>30.0377</v>
      </c>
      <c r="HN46">
        <v>59.9501</v>
      </c>
      <c r="HO46">
        <v>22.484</v>
      </c>
      <c r="HP46">
        <v>1</v>
      </c>
      <c r="HQ46">
        <v>0.222622</v>
      </c>
      <c r="HR46">
        <v>-2.58496</v>
      </c>
      <c r="HS46">
        <v>20.2567</v>
      </c>
      <c r="HT46">
        <v>5.21894</v>
      </c>
      <c r="HU46">
        <v>11.98</v>
      </c>
      <c r="HV46">
        <v>4.9653</v>
      </c>
      <c r="HW46">
        <v>3.27548</v>
      </c>
      <c r="HX46">
        <v>9999</v>
      </c>
      <c r="HY46">
        <v>9999</v>
      </c>
      <c r="HZ46">
        <v>9999</v>
      </c>
      <c r="IA46">
        <v>545.3</v>
      </c>
      <c r="IB46">
        <v>1.86401</v>
      </c>
      <c r="IC46">
        <v>1.86019</v>
      </c>
      <c r="ID46">
        <v>1.85839</v>
      </c>
      <c r="IE46">
        <v>1.85979</v>
      </c>
      <c r="IF46">
        <v>1.85989</v>
      </c>
      <c r="IG46">
        <v>1.85838</v>
      </c>
      <c r="IH46">
        <v>1.85745</v>
      </c>
      <c r="II46">
        <v>1.85242</v>
      </c>
      <c r="IJ46">
        <v>0</v>
      </c>
      <c r="IK46">
        <v>0</v>
      </c>
      <c r="IL46">
        <v>0</v>
      </c>
      <c r="IM46">
        <v>0</v>
      </c>
      <c r="IN46" t="s">
        <v>442</v>
      </c>
      <c r="IO46" t="s">
        <v>443</v>
      </c>
      <c r="IP46" t="s">
        <v>444</v>
      </c>
      <c r="IQ46" t="s">
        <v>444</v>
      </c>
      <c r="IR46" t="s">
        <v>444</v>
      </c>
      <c r="IS46" t="s">
        <v>444</v>
      </c>
      <c r="IT46">
        <v>0</v>
      </c>
      <c r="IU46">
        <v>100</v>
      </c>
      <c r="IV46">
        <v>100</v>
      </c>
      <c r="IW46">
        <v>1.261</v>
      </c>
      <c r="IX46">
        <v>0.2972</v>
      </c>
      <c r="IY46">
        <v>0.3971615310492796</v>
      </c>
      <c r="IZ46">
        <v>0.002194383670526158</v>
      </c>
      <c r="JA46">
        <v>-2.614430836048478E-07</v>
      </c>
      <c r="JB46">
        <v>2.831566818974657E-11</v>
      </c>
      <c r="JC46">
        <v>0.2971757232965693</v>
      </c>
      <c r="JD46">
        <v>0</v>
      </c>
      <c r="JE46">
        <v>0</v>
      </c>
      <c r="JF46">
        <v>0</v>
      </c>
      <c r="JG46">
        <v>6</v>
      </c>
      <c r="JH46">
        <v>2002</v>
      </c>
      <c r="JI46">
        <v>0</v>
      </c>
      <c r="JJ46">
        <v>28</v>
      </c>
      <c r="JK46">
        <v>28376498.1</v>
      </c>
      <c r="JL46">
        <v>28376498.1</v>
      </c>
      <c r="JM46">
        <v>1.14014</v>
      </c>
      <c r="JN46">
        <v>2.64038</v>
      </c>
      <c r="JO46">
        <v>1.49658</v>
      </c>
      <c r="JP46">
        <v>2.33765</v>
      </c>
      <c r="JQ46">
        <v>1.54785</v>
      </c>
      <c r="JR46">
        <v>2.46216</v>
      </c>
      <c r="JS46">
        <v>37.0747</v>
      </c>
      <c r="JT46">
        <v>24.0875</v>
      </c>
      <c r="JU46">
        <v>18</v>
      </c>
      <c r="JV46">
        <v>494.137</v>
      </c>
      <c r="JW46">
        <v>505.723</v>
      </c>
      <c r="JX46">
        <v>36.897</v>
      </c>
      <c r="JY46">
        <v>30.0496</v>
      </c>
      <c r="JZ46">
        <v>30.0008</v>
      </c>
      <c r="KA46">
        <v>29.9518</v>
      </c>
      <c r="KB46">
        <v>29.8627</v>
      </c>
      <c r="KC46">
        <v>22.9304</v>
      </c>
      <c r="KD46">
        <v>0</v>
      </c>
      <c r="KE46">
        <v>100</v>
      </c>
      <c r="KF46">
        <v>36.9119</v>
      </c>
      <c r="KG46">
        <v>420</v>
      </c>
      <c r="KH46">
        <v>34.2711</v>
      </c>
      <c r="KI46">
        <v>101.388</v>
      </c>
      <c r="KJ46">
        <v>93.0479</v>
      </c>
    </row>
    <row r="47" spans="1:296">
      <c r="A47">
        <v>29</v>
      </c>
      <c r="B47">
        <v>1702590038.1</v>
      </c>
      <c r="C47">
        <v>8657.099999904633</v>
      </c>
      <c r="D47" t="s">
        <v>528</v>
      </c>
      <c r="E47" t="s">
        <v>529</v>
      </c>
      <c r="F47">
        <v>5</v>
      </c>
      <c r="G47" t="s">
        <v>499</v>
      </c>
      <c r="H47">
        <v>1702590030.099999</v>
      </c>
      <c r="I47">
        <f>(J47)/1000</f>
        <v>0</v>
      </c>
      <c r="J47">
        <f>IF(DO47, AM47, AG47)</f>
        <v>0</v>
      </c>
      <c r="K47">
        <f>IF(DO47, AH47, AF47)</f>
        <v>0</v>
      </c>
      <c r="L47">
        <f>DQ47 - IF(AT47&gt;1, K47*DK47*100.0/(AV47*EE47), 0)</f>
        <v>0</v>
      </c>
      <c r="M47">
        <f>((S47-I47/2)*L47-K47)/(S47+I47/2)</f>
        <v>0</v>
      </c>
      <c r="N47">
        <f>M47*(DX47+DY47)/1000.0</f>
        <v>0</v>
      </c>
      <c r="O47">
        <f>(DQ47 - IF(AT47&gt;1, K47*DK47*100.0/(AV47*EE47), 0))*(DX47+DY47)/1000.0</f>
        <v>0</v>
      </c>
      <c r="P47">
        <f>2.0/((1/R47-1/Q47)+SIGN(R47)*SQRT((1/R47-1/Q47)*(1/R47-1/Q47) + 4*DL47/((DL47+1)*(DL47+1))*(2*1/R47*1/Q47-1/Q47*1/Q47)))</f>
        <v>0</v>
      </c>
      <c r="Q47">
        <f>IF(LEFT(DM47,1)&lt;&gt;"0",IF(LEFT(DM47,1)="1",3.0,DN47),$D$5+$E$5*(EE47*DX47/($K$5*1000))+$F$5*(EE47*DX47/($K$5*1000))*MAX(MIN(DK47,$J$5),$I$5)*MAX(MIN(DK47,$J$5),$I$5)+$G$5*MAX(MIN(DK47,$J$5),$I$5)*(EE47*DX47/($K$5*1000))+$H$5*(EE47*DX47/($K$5*1000))*(EE47*DX47/($K$5*1000)))</f>
        <v>0</v>
      </c>
      <c r="R47">
        <f>I47*(1000-(1000*0.61365*exp(17.502*V47/(240.97+V47))/(DX47+DY47)+DS47)/2)/(1000*0.61365*exp(17.502*V47/(240.97+V47))/(DX47+DY47)-DS47)</f>
        <v>0</v>
      </c>
      <c r="S47">
        <f>1/((DL47+1)/(P47/1.6)+1/(Q47/1.37)) + DL47/((DL47+1)/(P47/1.6) + DL47/(Q47/1.37))</f>
        <v>0</v>
      </c>
      <c r="T47">
        <f>(DG47*DJ47)</f>
        <v>0</v>
      </c>
      <c r="U47">
        <f>(DZ47+(T47+2*0.95*5.67E-8*(((DZ47+$B$9)+273)^4-(DZ47+273)^4)-44100*I47)/(1.84*29.3*Q47+8*0.95*5.67E-8*(DZ47+273)^3))</f>
        <v>0</v>
      </c>
      <c r="V47">
        <f>($C$9*EA47+$D$9*EB47+$E$9*U47)</f>
        <v>0</v>
      </c>
      <c r="W47">
        <f>0.61365*exp(17.502*V47/(240.97+V47))</f>
        <v>0</v>
      </c>
      <c r="X47">
        <f>(Y47/Z47*100)</f>
        <v>0</v>
      </c>
      <c r="Y47">
        <f>DS47*(DX47+DY47)/1000</f>
        <v>0</v>
      </c>
      <c r="Z47">
        <f>0.61365*exp(17.502*DZ47/(240.97+DZ47))</f>
        <v>0</v>
      </c>
      <c r="AA47">
        <f>(W47-DS47*(DX47+DY47)/1000)</f>
        <v>0</v>
      </c>
      <c r="AB47">
        <f>(-I47*44100)</f>
        <v>0</v>
      </c>
      <c r="AC47">
        <f>2*29.3*Q47*0.92*(DZ47-V47)</f>
        <v>0</v>
      </c>
      <c r="AD47">
        <f>2*0.95*5.67E-8*(((DZ47+$B$9)+273)^4-(V47+273)^4)</f>
        <v>0</v>
      </c>
      <c r="AE47">
        <f>T47+AD47+AB47+AC47</f>
        <v>0</v>
      </c>
      <c r="AF47">
        <f>DW47*AT47*(DR47-DQ47*(1000-AT47*DT47)/(1000-AT47*DS47))/(100*DK47)</f>
        <v>0</v>
      </c>
      <c r="AG47">
        <f>1000*DW47*AT47*(DS47-DT47)/(100*DK47*(1000-AT47*DS47))</f>
        <v>0</v>
      </c>
      <c r="AH47">
        <f>(AI47 - AJ47 - DX47*1E3/(8.314*(DZ47+273.15)) * AL47/DW47 * AK47) * DW47/(100*DK47) * (1000 - DT47)/1000</f>
        <v>0</v>
      </c>
      <c r="AI47">
        <v>432.7324926921882</v>
      </c>
      <c r="AJ47">
        <v>427.9969272727272</v>
      </c>
      <c r="AK47">
        <v>0.0006043222446221068</v>
      </c>
      <c r="AL47">
        <v>66.16838812817225</v>
      </c>
      <c r="AM47">
        <f>(AO47 - AN47 + DX47*1E3/(8.314*(DZ47+273.15)) * AQ47/DW47 * AP47) * DW47/(100*DK47) * 1000/(1000 - AO47)</f>
        <v>0</v>
      </c>
      <c r="AN47">
        <v>29.44935598693108</v>
      </c>
      <c r="AO47">
        <v>32.24448909090908</v>
      </c>
      <c r="AP47">
        <v>3.54563206533865E-06</v>
      </c>
      <c r="AQ47">
        <v>108.9072681507339</v>
      </c>
      <c r="AR47">
        <v>0</v>
      </c>
      <c r="AS47">
        <v>0</v>
      </c>
      <c r="AT47">
        <f>IF(AR47*$H$15&gt;=AV47,1.0,(AV47/(AV47-AR47*$H$15)))</f>
        <v>0</v>
      </c>
      <c r="AU47">
        <f>(AT47-1)*100</f>
        <v>0</v>
      </c>
      <c r="AV47">
        <f>MAX(0,($B$15+$C$15*EE47)/(1+$D$15*EE47)*DX47/(DZ47+273)*$E$15)</f>
        <v>0</v>
      </c>
      <c r="AW47" t="s">
        <v>437</v>
      </c>
      <c r="AX47">
        <v>0</v>
      </c>
      <c r="AY47">
        <v>0.7</v>
      </c>
      <c r="AZ47">
        <v>0.7</v>
      </c>
      <c r="BA47">
        <f>1-AY47/AZ47</f>
        <v>0</v>
      </c>
      <c r="BB47">
        <v>-1</v>
      </c>
      <c r="BC47" t="s">
        <v>530</v>
      </c>
      <c r="BD47">
        <v>8151</v>
      </c>
      <c r="BE47">
        <v>260.1768</v>
      </c>
      <c r="BF47">
        <v>308.64</v>
      </c>
      <c r="BG47">
        <f>1-BE47/BF47</f>
        <v>0</v>
      </c>
      <c r="BH47">
        <v>0.5</v>
      </c>
      <c r="BI47">
        <f>DH47</f>
        <v>0</v>
      </c>
      <c r="BJ47">
        <f>K47</f>
        <v>0</v>
      </c>
      <c r="BK47">
        <f>BG47*BH47*BI47</f>
        <v>0</v>
      </c>
      <c r="BL47">
        <f>(BJ47-BB47)/BI47</f>
        <v>0</v>
      </c>
      <c r="BM47">
        <f>(AZ47-BF47)/BF47</f>
        <v>0</v>
      </c>
      <c r="BN47">
        <f>AY47/(BA47+AY47/BF47)</f>
        <v>0</v>
      </c>
      <c r="BO47" t="s">
        <v>437</v>
      </c>
      <c r="BP47">
        <v>0</v>
      </c>
      <c r="BQ47">
        <f>IF(BP47&lt;&gt;0, BP47, BN47)</f>
        <v>0</v>
      </c>
      <c r="BR47">
        <f>1-BQ47/BF47</f>
        <v>0</v>
      </c>
      <c r="BS47">
        <f>(BF47-BE47)/(BF47-BQ47)</f>
        <v>0</v>
      </c>
      <c r="BT47">
        <f>(AZ47-BF47)/(AZ47-BQ47)</f>
        <v>0</v>
      </c>
      <c r="BU47">
        <f>(BF47-BE47)/(BF47-AY47)</f>
        <v>0</v>
      </c>
      <c r="BV47">
        <f>(AZ47-BF47)/(AZ47-AY47)</f>
        <v>0</v>
      </c>
      <c r="BW47">
        <f>(BS47*BQ47/BE47)</f>
        <v>0</v>
      </c>
      <c r="BX47">
        <f>(1-BW47)</f>
        <v>0</v>
      </c>
      <c r="DG47">
        <f>$B$13*EF47+$C$13*EG47+$F$13*ER47*(1-EU47)</f>
        <v>0</v>
      </c>
      <c r="DH47">
        <f>DG47*DI47</f>
        <v>0</v>
      </c>
      <c r="DI47">
        <f>($B$13*$D$11+$C$13*$D$11+$F$13*((FE47+EW47)/MAX(FE47+EW47+FF47, 0.1)*$I$11+FF47/MAX(FE47+EW47+FF47, 0.1)*$J$11))/($B$13+$C$13+$F$13)</f>
        <v>0</v>
      </c>
      <c r="DJ47">
        <f>($B$13*$K$11+$C$13*$K$11+$F$13*((FE47+EW47)/MAX(FE47+EW47+FF47, 0.1)*$P$11+FF47/MAX(FE47+EW47+FF47, 0.1)*$Q$11))/($B$13+$C$13+$F$13)</f>
        <v>0</v>
      </c>
      <c r="DK47">
        <v>2</v>
      </c>
      <c r="DL47">
        <v>0.5</v>
      </c>
      <c r="DM47" t="s">
        <v>439</v>
      </c>
      <c r="DN47">
        <v>2</v>
      </c>
      <c r="DO47" t="b">
        <v>1</v>
      </c>
      <c r="DP47">
        <v>1702590030.099999</v>
      </c>
      <c r="DQ47">
        <v>414.1570967741935</v>
      </c>
      <c r="DR47">
        <v>419.9962580645162</v>
      </c>
      <c r="DS47">
        <v>32.24571612903226</v>
      </c>
      <c r="DT47">
        <v>29.44962903225806</v>
      </c>
      <c r="DU47">
        <v>412.8963225806451</v>
      </c>
      <c r="DV47">
        <v>31.94853548387097</v>
      </c>
      <c r="DW47">
        <v>500.0162580645161</v>
      </c>
      <c r="DX47">
        <v>90.88908387096775</v>
      </c>
      <c r="DY47">
        <v>0.09999367741935483</v>
      </c>
      <c r="DZ47">
        <v>36.26671290322581</v>
      </c>
      <c r="EA47">
        <v>36.01688709677418</v>
      </c>
      <c r="EB47">
        <v>999.9000000000003</v>
      </c>
      <c r="EC47">
        <v>0</v>
      </c>
      <c r="ED47">
        <v>0</v>
      </c>
      <c r="EE47">
        <v>10007.51774193548</v>
      </c>
      <c r="EF47">
        <v>0</v>
      </c>
      <c r="EG47">
        <v>19.2581064516129</v>
      </c>
      <c r="EH47">
        <v>-5.839229677419356</v>
      </c>
      <c r="EI47">
        <v>427.9569032258065</v>
      </c>
      <c r="EJ47">
        <v>432.7402258064517</v>
      </c>
      <c r="EK47">
        <v>2.796089032258065</v>
      </c>
      <c r="EL47">
        <v>419.9962580645162</v>
      </c>
      <c r="EM47">
        <v>29.44962903225806</v>
      </c>
      <c r="EN47">
        <v>2.930784838709677</v>
      </c>
      <c r="EO47">
        <v>2.67665</v>
      </c>
      <c r="EP47">
        <v>23.63981290322581</v>
      </c>
      <c r="EQ47">
        <v>22.14245806451613</v>
      </c>
      <c r="ER47">
        <v>1499.990322580645</v>
      </c>
      <c r="ES47">
        <v>0.972995451612903</v>
      </c>
      <c r="ET47">
        <v>0.02700446451612903</v>
      </c>
      <c r="EU47">
        <v>0</v>
      </c>
      <c r="EV47">
        <v>260.1840322580645</v>
      </c>
      <c r="EW47">
        <v>4.999599999999997</v>
      </c>
      <c r="EX47">
        <v>3975.741290322581</v>
      </c>
      <c r="EY47">
        <v>14076.28064516129</v>
      </c>
      <c r="EZ47">
        <v>40.71948387096773</v>
      </c>
      <c r="FA47">
        <v>41.79212903225805</v>
      </c>
      <c r="FB47">
        <v>40.98970967741935</v>
      </c>
      <c r="FC47">
        <v>41.50783870967741</v>
      </c>
      <c r="FD47">
        <v>42.9150322580645</v>
      </c>
      <c r="FE47">
        <v>1454.62</v>
      </c>
      <c r="FF47">
        <v>40.37032258064517</v>
      </c>
      <c r="FG47">
        <v>0</v>
      </c>
      <c r="FH47">
        <v>152.8000001907349</v>
      </c>
      <c r="FI47">
        <v>0</v>
      </c>
      <c r="FJ47">
        <v>260.1768</v>
      </c>
      <c r="FK47">
        <v>0.2207692392039178</v>
      </c>
      <c r="FL47">
        <v>-2.915384612993846</v>
      </c>
      <c r="FM47">
        <v>3975.7372</v>
      </c>
      <c r="FN47">
        <v>15</v>
      </c>
      <c r="FO47">
        <v>0</v>
      </c>
      <c r="FP47" t="s">
        <v>440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-5.8478355</v>
      </c>
      <c r="GC47">
        <v>0.08455474671670334</v>
      </c>
      <c r="GD47">
        <v>0.03229457887556367</v>
      </c>
      <c r="GE47">
        <v>1</v>
      </c>
      <c r="GF47">
        <v>260.1665294117648</v>
      </c>
      <c r="GG47">
        <v>0.3218640195756501</v>
      </c>
      <c r="GH47">
        <v>0.2062267791269226</v>
      </c>
      <c r="GI47">
        <v>1</v>
      </c>
      <c r="GJ47">
        <v>2.7972135</v>
      </c>
      <c r="GK47">
        <v>-0.01942941838649495</v>
      </c>
      <c r="GL47">
        <v>0.002090218349838127</v>
      </c>
      <c r="GM47">
        <v>1</v>
      </c>
      <c r="GN47">
        <v>3</v>
      </c>
      <c r="GO47">
        <v>3</v>
      </c>
      <c r="GP47" t="s">
        <v>454</v>
      </c>
      <c r="GQ47">
        <v>3.10449</v>
      </c>
      <c r="GR47">
        <v>2.75814</v>
      </c>
      <c r="GS47">
        <v>0.0870691</v>
      </c>
      <c r="GT47">
        <v>0.08823350000000001</v>
      </c>
      <c r="GU47">
        <v>0.132733</v>
      </c>
      <c r="GV47">
        <v>0.125942</v>
      </c>
      <c r="GW47">
        <v>23695.1</v>
      </c>
      <c r="GX47">
        <v>22004.9</v>
      </c>
      <c r="GY47">
        <v>26519</v>
      </c>
      <c r="GZ47">
        <v>24364.6</v>
      </c>
      <c r="HA47">
        <v>36851.3</v>
      </c>
      <c r="HB47">
        <v>31507.5</v>
      </c>
      <c r="HC47">
        <v>46381.9</v>
      </c>
      <c r="HD47">
        <v>38582.5</v>
      </c>
      <c r="HE47">
        <v>1.87558</v>
      </c>
      <c r="HF47">
        <v>1.869</v>
      </c>
      <c r="HG47">
        <v>0.185203</v>
      </c>
      <c r="HH47">
        <v>0</v>
      </c>
      <c r="HI47">
        <v>33.0183</v>
      </c>
      <c r="HJ47">
        <v>999.9</v>
      </c>
      <c r="HK47">
        <v>56.2</v>
      </c>
      <c r="HL47">
        <v>32.4</v>
      </c>
      <c r="HM47">
        <v>30.2033</v>
      </c>
      <c r="HN47">
        <v>60.0656</v>
      </c>
      <c r="HO47">
        <v>22.6763</v>
      </c>
      <c r="HP47">
        <v>1</v>
      </c>
      <c r="HQ47">
        <v>0.240366</v>
      </c>
      <c r="HR47">
        <v>-2.32421</v>
      </c>
      <c r="HS47">
        <v>20.2676</v>
      </c>
      <c r="HT47">
        <v>5.22223</v>
      </c>
      <c r="HU47">
        <v>11.98</v>
      </c>
      <c r="HV47">
        <v>4.96565</v>
      </c>
      <c r="HW47">
        <v>3.27537</v>
      </c>
      <c r="HX47">
        <v>9999</v>
      </c>
      <c r="HY47">
        <v>9999</v>
      </c>
      <c r="HZ47">
        <v>9999</v>
      </c>
      <c r="IA47">
        <v>545.3</v>
      </c>
      <c r="IB47">
        <v>1.86401</v>
      </c>
      <c r="IC47">
        <v>1.86016</v>
      </c>
      <c r="ID47">
        <v>1.85838</v>
      </c>
      <c r="IE47">
        <v>1.85977</v>
      </c>
      <c r="IF47">
        <v>1.85987</v>
      </c>
      <c r="IG47">
        <v>1.85837</v>
      </c>
      <c r="IH47">
        <v>1.85745</v>
      </c>
      <c r="II47">
        <v>1.85242</v>
      </c>
      <c r="IJ47">
        <v>0</v>
      </c>
      <c r="IK47">
        <v>0</v>
      </c>
      <c r="IL47">
        <v>0</v>
      </c>
      <c r="IM47">
        <v>0</v>
      </c>
      <c r="IN47" t="s">
        <v>442</v>
      </c>
      <c r="IO47" t="s">
        <v>443</v>
      </c>
      <c r="IP47" t="s">
        <v>444</v>
      </c>
      <c r="IQ47" t="s">
        <v>444</v>
      </c>
      <c r="IR47" t="s">
        <v>444</v>
      </c>
      <c r="IS47" t="s">
        <v>444</v>
      </c>
      <c r="IT47">
        <v>0</v>
      </c>
      <c r="IU47">
        <v>100</v>
      </c>
      <c r="IV47">
        <v>100</v>
      </c>
      <c r="IW47">
        <v>1.261</v>
      </c>
      <c r="IX47">
        <v>0.2972</v>
      </c>
      <c r="IY47">
        <v>0.3971615310492796</v>
      </c>
      <c r="IZ47">
        <v>0.002194383670526158</v>
      </c>
      <c r="JA47">
        <v>-2.614430836048478E-07</v>
      </c>
      <c r="JB47">
        <v>2.831566818974657E-11</v>
      </c>
      <c r="JC47">
        <v>0.2971757232965693</v>
      </c>
      <c r="JD47">
        <v>0</v>
      </c>
      <c r="JE47">
        <v>0</v>
      </c>
      <c r="JF47">
        <v>0</v>
      </c>
      <c r="JG47">
        <v>6</v>
      </c>
      <c r="JH47">
        <v>2002</v>
      </c>
      <c r="JI47">
        <v>0</v>
      </c>
      <c r="JJ47">
        <v>28</v>
      </c>
      <c r="JK47">
        <v>28376500.6</v>
      </c>
      <c r="JL47">
        <v>28376500.6</v>
      </c>
      <c r="JM47">
        <v>1.14014</v>
      </c>
      <c r="JN47">
        <v>2.64648</v>
      </c>
      <c r="JO47">
        <v>1.49658</v>
      </c>
      <c r="JP47">
        <v>2.33765</v>
      </c>
      <c r="JQ47">
        <v>1.54907</v>
      </c>
      <c r="JR47">
        <v>2.44751</v>
      </c>
      <c r="JS47">
        <v>37.1702</v>
      </c>
      <c r="JT47">
        <v>24.0875</v>
      </c>
      <c r="JU47">
        <v>18</v>
      </c>
      <c r="JV47">
        <v>494.37</v>
      </c>
      <c r="JW47">
        <v>505.61</v>
      </c>
      <c r="JX47">
        <v>36.5556</v>
      </c>
      <c r="JY47">
        <v>30.2669</v>
      </c>
      <c r="JZ47">
        <v>30.0004</v>
      </c>
      <c r="KA47">
        <v>30.2088</v>
      </c>
      <c r="KB47">
        <v>30.1263</v>
      </c>
      <c r="KC47">
        <v>22.9283</v>
      </c>
      <c r="KD47">
        <v>0</v>
      </c>
      <c r="KE47">
        <v>100</v>
      </c>
      <c r="KF47">
        <v>36.5467</v>
      </c>
      <c r="KG47">
        <v>420</v>
      </c>
      <c r="KH47">
        <v>34.2711</v>
      </c>
      <c r="KI47">
        <v>101.352</v>
      </c>
      <c r="KJ47">
        <v>93.0138</v>
      </c>
    </row>
    <row r="48" spans="1:296">
      <c r="A48">
        <v>30</v>
      </c>
      <c r="B48">
        <v>1702590197.1</v>
      </c>
      <c r="C48">
        <v>8816.099999904633</v>
      </c>
      <c r="D48" t="s">
        <v>531</v>
      </c>
      <c r="E48" t="s">
        <v>532</v>
      </c>
      <c r="F48">
        <v>5</v>
      </c>
      <c r="G48" t="s">
        <v>499</v>
      </c>
      <c r="H48">
        <v>1702590189.099999</v>
      </c>
      <c r="I48">
        <f>(J48)/1000</f>
        <v>0</v>
      </c>
      <c r="J48">
        <f>IF(DO48, AM48, AG48)</f>
        <v>0</v>
      </c>
      <c r="K48">
        <f>IF(DO48, AH48, AF48)</f>
        <v>0</v>
      </c>
      <c r="L48">
        <f>DQ48 - IF(AT48&gt;1, K48*DK48*100.0/(AV48*EE48), 0)</f>
        <v>0</v>
      </c>
      <c r="M48">
        <f>((S48-I48/2)*L48-K48)/(S48+I48/2)</f>
        <v>0</v>
      </c>
      <c r="N48">
        <f>M48*(DX48+DY48)/1000.0</f>
        <v>0</v>
      </c>
      <c r="O48">
        <f>(DQ48 - IF(AT48&gt;1, K48*DK48*100.0/(AV48*EE48), 0))*(DX48+DY48)/1000.0</f>
        <v>0</v>
      </c>
      <c r="P48">
        <f>2.0/((1/R48-1/Q48)+SIGN(R48)*SQRT((1/R48-1/Q48)*(1/R48-1/Q48) + 4*DL48/((DL48+1)*(DL48+1))*(2*1/R48*1/Q48-1/Q48*1/Q48)))</f>
        <v>0</v>
      </c>
      <c r="Q48">
        <f>IF(LEFT(DM48,1)&lt;&gt;"0",IF(LEFT(DM48,1)="1",3.0,DN48),$D$5+$E$5*(EE48*DX48/($K$5*1000))+$F$5*(EE48*DX48/($K$5*1000))*MAX(MIN(DK48,$J$5),$I$5)*MAX(MIN(DK48,$J$5),$I$5)+$G$5*MAX(MIN(DK48,$J$5),$I$5)*(EE48*DX48/($K$5*1000))+$H$5*(EE48*DX48/($K$5*1000))*(EE48*DX48/($K$5*1000)))</f>
        <v>0</v>
      </c>
      <c r="R48">
        <f>I48*(1000-(1000*0.61365*exp(17.502*V48/(240.97+V48))/(DX48+DY48)+DS48)/2)/(1000*0.61365*exp(17.502*V48/(240.97+V48))/(DX48+DY48)-DS48)</f>
        <v>0</v>
      </c>
      <c r="S48">
        <f>1/((DL48+1)/(P48/1.6)+1/(Q48/1.37)) + DL48/((DL48+1)/(P48/1.6) + DL48/(Q48/1.37))</f>
        <v>0</v>
      </c>
      <c r="T48">
        <f>(DG48*DJ48)</f>
        <v>0</v>
      </c>
      <c r="U48">
        <f>(DZ48+(T48+2*0.95*5.67E-8*(((DZ48+$B$9)+273)^4-(DZ48+273)^4)-44100*I48)/(1.84*29.3*Q48+8*0.95*5.67E-8*(DZ48+273)^3))</f>
        <v>0</v>
      </c>
      <c r="V48">
        <f>($C$9*EA48+$D$9*EB48+$E$9*U48)</f>
        <v>0</v>
      </c>
      <c r="W48">
        <f>0.61365*exp(17.502*V48/(240.97+V48))</f>
        <v>0</v>
      </c>
      <c r="X48">
        <f>(Y48/Z48*100)</f>
        <v>0</v>
      </c>
      <c r="Y48">
        <f>DS48*(DX48+DY48)/1000</f>
        <v>0</v>
      </c>
      <c r="Z48">
        <f>0.61365*exp(17.502*DZ48/(240.97+DZ48))</f>
        <v>0</v>
      </c>
      <c r="AA48">
        <f>(W48-DS48*(DX48+DY48)/1000)</f>
        <v>0</v>
      </c>
      <c r="AB48">
        <f>(-I48*44100)</f>
        <v>0</v>
      </c>
      <c r="AC48">
        <f>2*29.3*Q48*0.92*(DZ48-V48)</f>
        <v>0</v>
      </c>
      <c r="AD48">
        <f>2*0.95*5.67E-8*(((DZ48+$B$9)+273)^4-(V48+273)^4)</f>
        <v>0</v>
      </c>
      <c r="AE48">
        <f>T48+AD48+AB48+AC48</f>
        <v>0</v>
      </c>
      <c r="AF48">
        <f>DW48*AT48*(DR48-DQ48*(1000-AT48*DT48)/(1000-AT48*DS48))/(100*DK48)</f>
        <v>0</v>
      </c>
      <c r="AG48">
        <f>1000*DW48*AT48*(DS48-DT48)/(100*DK48*(1000-AT48*DS48))</f>
        <v>0</v>
      </c>
      <c r="AH48">
        <f>(AI48 - AJ48 - DX48*1E3/(8.314*(DZ48+273.15)) * AL48/DW48 * AK48) * DW48/(100*DK48) * (1000 - DT48)/1000</f>
        <v>0</v>
      </c>
      <c r="AI48">
        <v>432.7143676109901</v>
      </c>
      <c r="AJ48">
        <v>427.9748121212119</v>
      </c>
      <c r="AK48">
        <v>0.0003573281858240683</v>
      </c>
      <c r="AL48">
        <v>66.16838812817225</v>
      </c>
      <c r="AM48">
        <f>(AO48 - AN48 + DX48*1E3/(8.314*(DZ48+273.15)) * AQ48/DW48 * AP48) * DW48/(100*DK48) * 1000/(1000 - AO48)</f>
        <v>0</v>
      </c>
      <c r="AN48">
        <v>29.43047292591785</v>
      </c>
      <c r="AO48">
        <v>32.2168109090909</v>
      </c>
      <c r="AP48">
        <v>-2.671712628538517E-06</v>
      </c>
      <c r="AQ48">
        <v>108.9072681507339</v>
      </c>
      <c r="AR48">
        <v>0</v>
      </c>
      <c r="AS48">
        <v>0</v>
      </c>
      <c r="AT48">
        <f>IF(AR48*$H$15&gt;=AV48,1.0,(AV48/(AV48-AR48*$H$15)))</f>
        <v>0</v>
      </c>
      <c r="AU48">
        <f>(AT48-1)*100</f>
        <v>0</v>
      </c>
      <c r="AV48">
        <f>MAX(0,($B$15+$C$15*EE48)/(1+$D$15*EE48)*DX48/(DZ48+273)*$E$15)</f>
        <v>0</v>
      </c>
      <c r="AW48" t="s">
        <v>437</v>
      </c>
      <c r="AX48">
        <v>0</v>
      </c>
      <c r="AY48">
        <v>0.7</v>
      </c>
      <c r="AZ48">
        <v>0.7</v>
      </c>
      <c r="BA48">
        <f>1-AY48/AZ48</f>
        <v>0</v>
      </c>
      <c r="BB48">
        <v>-1</v>
      </c>
      <c r="BC48" t="s">
        <v>533</v>
      </c>
      <c r="BD48">
        <v>8153.08</v>
      </c>
      <c r="BE48">
        <v>260.67748</v>
      </c>
      <c r="BF48">
        <v>308.81</v>
      </c>
      <c r="BG48">
        <f>1-BE48/BF48</f>
        <v>0</v>
      </c>
      <c r="BH48">
        <v>0.5</v>
      </c>
      <c r="BI48">
        <f>DH48</f>
        <v>0</v>
      </c>
      <c r="BJ48">
        <f>K48</f>
        <v>0</v>
      </c>
      <c r="BK48">
        <f>BG48*BH48*BI48</f>
        <v>0</v>
      </c>
      <c r="BL48">
        <f>(BJ48-BB48)/BI48</f>
        <v>0</v>
      </c>
      <c r="BM48">
        <f>(AZ48-BF48)/BF48</f>
        <v>0</v>
      </c>
      <c r="BN48">
        <f>AY48/(BA48+AY48/BF48)</f>
        <v>0</v>
      </c>
      <c r="BO48" t="s">
        <v>437</v>
      </c>
      <c r="BP48">
        <v>0</v>
      </c>
      <c r="BQ48">
        <f>IF(BP48&lt;&gt;0, BP48, BN48)</f>
        <v>0</v>
      </c>
      <c r="BR48">
        <f>1-BQ48/BF48</f>
        <v>0</v>
      </c>
      <c r="BS48">
        <f>(BF48-BE48)/(BF48-BQ48)</f>
        <v>0</v>
      </c>
      <c r="BT48">
        <f>(AZ48-BF48)/(AZ48-BQ48)</f>
        <v>0</v>
      </c>
      <c r="BU48">
        <f>(BF48-BE48)/(BF48-AY48)</f>
        <v>0</v>
      </c>
      <c r="BV48">
        <f>(AZ48-BF48)/(AZ48-AY48)</f>
        <v>0</v>
      </c>
      <c r="BW48">
        <f>(BS48*BQ48/BE48)</f>
        <v>0</v>
      </c>
      <c r="BX48">
        <f>(1-BW48)</f>
        <v>0</v>
      </c>
      <c r="DG48">
        <f>$B$13*EF48+$C$13*EG48+$F$13*ER48*(1-EU48)</f>
        <v>0</v>
      </c>
      <c r="DH48">
        <f>DG48*DI48</f>
        <v>0</v>
      </c>
      <c r="DI48">
        <f>($B$13*$D$11+$C$13*$D$11+$F$13*((FE48+EW48)/MAX(FE48+EW48+FF48, 0.1)*$I$11+FF48/MAX(FE48+EW48+FF48, 0.1)*$J$11))/($B$13+$C$13+$F$13)</f>
        <v>0</v>
      </c>
      <c r="DJ48">
        <f>($B$13*$K$11+$C$13*$K$11+$F$13*((FE48+EW48)/MAX(FE48+EW48+FF48, 0.1)*$P$11+FF48/MAX(FE48+EW48+FF48, 0.1)*$Q$11))/($B$13+$C$13+$F$13)</f>
        <v>0</v>
      </c>
      <c r="DK48">
        <v>2</v>
      </c>
      <c r="DL48">
        <v>0.5</v>
      </c>
      <c r="DM48" t="s">
        <v>439</v>
      </c>
      <c r="DN48">
        <v>2</v>
      </c>
      <c r="DO48" t="b">
        <v>1</v>
      </c>
      <c r="DP48">
        <v>1702590189.099999</v>
      </c>
      <c r="DQ48">
        <v>414.1780645161291</v>
      </c>
      <c r="DR48">
        <v>420.0164193548387</v>
      </c>
      <c r="DS48">
        <v>32.21926774193549</v>
      </c>
      <c r="DT48">
        <v>29.43150322580646</v>
      </c>
      <c r="DU48">
        <v>412.9172903225807</v>
      </c>
      <c r="DV48">
        <v>31.92209354838709</v>
      </c>
      <c r="DW48">
        <v>500.0065483870968</v>
      </c>
      <c r="DX48">
        <v>90.88802903225806</v>
      </c>
      <c r="DY48">
        <v>0.09997944838709674</v>
      </c>
      <c r="DZ48">
        <v>36.2403806451613</v>
      </c>
      <c r="EA48">
        <v>35.99429677419355</v>
      </c>
      <c r="EB48">
        <v>999.9000000000003</v>
      </c>
      <c r="EC48">
        <v>0</v>
      </c>
      <c r="ED48">
        <v>0</v>
      </c>
      <c r="EE48">
        <v>10006.69774193548</v>
      </c>
      <c r="EF48">
        <v>0</v>
      </c>
      <c r="EG48">
        <v>19.26915161290322</v>
      </c>
      <c r="EH48">
        <v>-5.838366451612903</v>
      </c>
      <c r="EI48">
        <v>427.966806451613</v>
      </c>
      <c r="EJ48">
        <v>432.7529354838709</v>
      </c>
      <c r="EK48">
        <v>2.787761612903225</v>
      </c>
      <c r="EL48">
        <v>420.0164193548387</v>
      </c>
      <c r="EM48">
        <v>29.43150322580646</v>
      </c>
      <c r="EN48">
        <v>2.928345483870968</v>
      </c>
      <c r="EO48">
        <v>2.674971935483871</v>
      </c>
      <c r="EP48">
        <v>23.62599999999999</v>
      </c>
      <c r="EQ48">
        <v>22.13217096774193</v>
      </c>
      <c r="ER48">
        <v>1499.994193548387</v>
      </c>
      <c r="ES48">
        <v>0.9729976451612902</v>
      </c>
      <c r="ET48">
        <v>0.0270024</v>
      </c>
      <c r="EU48">
        <v>0</v>
      </c>
      <c r="EV48">
        <v>260.6566451612903</v>
      </c>
      <c r="EW48">
        <v>4.999599999999997</v>
      </c>
      <c r="EX48">
        <v>3987.310967741937</v>
      </c>
      <c r="EY48">
        <v>14076.33870967742</v>
      </c>
      <c r="EZ48">
        <v>40.88690322580644</v>
      </c>
      <c r="FA48">
        <v>42.02799999999998</v>
      </c>
      <c r="FB48">
        <v>41.21754838709676</v>
      </c>
      <c r="FC48">
        <v>41.68729032258064</v>
      </c>
      <c r="FD48">
        <v>42.98967741935483</v>
      </c>
      <c r="FE48">
        <v>1454.624838709678</v>
      </c>
      <c r="FF48">
        <v>40.3693548387097</v>
      </c>
      <c r="FG48">
        <v>0</v>
      </c>
      <c r="FH48">
        <v>158.5999999046326</v>
      </c>
      <c r="FI48">
        <v>0</v>
      </c>
      <c r="FJ48">
        <v>260.67748</v>
      </c>
      <c r="FK48">
        <v>-0.09561538547584357</v>
      </c>
      <c r="FL48">
        <v>-2.307692290412622</v>
      </c>
      <c r="FM48">
        <v>3987.2764</v>
      </c>
      <c r="FN48">
        <v>15</v>
      </c>
      <c r="FO48">
        <v>0</v>
      </c>
      <c r="FP48" t="s">
        <v>440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-5.836864</v>
      </c>
      <c r="GC48">
        <v>0.01943549718575538</v>
      </c>
      <c r="GD48">
        <v>0.03173087509035954</v>
      </c>
      <c r="GE48">
        <v>1</v>
      </c>
      <c r="GF48">
        <v>260.6759705882353</v>
      </c>
      <c r="GG48">
        <v>-0.5148204756023499</v>
      </c>
      <c r="GH48">
        <v>0.1831183296788142</v>
      </c>
      <c r="GI48">
        <v>1</v>
      </c>
      <c r="GJ48">
        <v>2.78754975</v>
      </c>
      <c r="GK48">
        <v>-0.002723414634144679</v>
      </c>
      <c r="GL48">
        <v>0.001463696497741263</v>
      </c>
      <c r="GM48">
        <v>1</v>
      </c>
      <c r="GN48">
        <v>3</v>
      </c>
      <c r="GO48">
        <v>3</v>
      </c>
      <c r="GP48" t="s">
        <v>454</v>
      </c>
      <c r="GQ48">
        <v>3.10449</v>
      </c>
      <c r="GR48">
        <v>2.75808</v>
      </c>
      <c r="GS48">
        <v>0.08703130000000001</v>
      </c>
      <c r="GT48">
        <v>0.0881913</v>
      </c>
      <c r="GU48">
        <v>0.132609</v>
      </c>
      <c r="GV48">
        <v>0.125832</v>
      </c>
      <c r="GW48">
        <v>23691.2</v>
      </c>
      <c r="GX48">
        <v>22001.7</v>
      </c>
      <c r="GY48">
        <v>26513.9</v>
      </c>
      <c r="GZ48">
        <v>24360.4</v>
      </c>
      <c r="HA48">
        <v>36850.3</v>
      </c>
      <c r="HB48">
        <v>31506.4</v>
      </c>
      <c r="HC48">
        <v>46373.2</v>
      </c>
      <c r="HD48">
        <v>38576</v>
      </c>
      <c r="HE48">
        <v>1.8745</v>
      </c>
      <c r="HF48">
        <v>1.86653</v>
      </c>
      <c r="HG48">
        <v>0.174388</v>
      </c>
      <c r="HH48">
        <v>0</v>
      </c>
      <c r="HI48">
        <v>33.1799</v>
      </c>
      <c r="HJ48">
        <v>999.9</v>
      </c>
      <c r="HK48">
        <v>56.3</v>
      </c>
      <c r="HL48">
        <v>32.4</v>
      </c>
      <c r="HM48">
        <v>30.2546</v>
      </c>
      <c r="HN48">
        <v>60.2456</v>
      </c>
      <c r="HO48">
        <v>22.5</v>
      </c>
      <c r="HP48">
        <v>1</v>
      </c>
      <c r="HQ48">
        <v>0.249738</v>
      </c>
      <c r="HR48">
        <v>-2.41716</v>
      </c>
      <c r="HS48">
        <v>20.2638</v>
      </c>
      <c r="HT48">
        <v>5.21849</v>
      </c>
      <c r="HU48">
        <v>11.98</v>
      </c>
      <c r="HV48">
        <v>4.9644</v>
      </c>
      <c r="HW48">
        <v>3.2753</v>
      </c>
      <c r="HX48">
        <v>9999</v>
      </c>
      <c r="HY48">
        <v>9999</v>
      </c>
      <c r="HZ48">
        <v>9999</v>
      </c>
      <c r="IA48">
        <v>545.3</v>
      </c>
      <c r="IB48">
        <v>1.86401</v>
      </c>
      <c r="IC48">
        <v>1.86018</v>
      </c>
      <c r="ID48">
        <v>1.85838</v>
      </c>
      <c r="IE48">
        <v>1.85978</v>
      </c>
      <c r="IF48">
        <v>1.85989</v>
      </c>
      <c r="IG48">
        <v>1.85837</v>
      </c>
      <c r="IH48">
        <v>1.85745</v>
      </c>
      <c r="II48">
        <v>1.85242</v>
      </c>
      <c r="IJ48">
        <v>0</v>
      </c>
      <c r="IK48">
        <v>0</v>
      </c>
      <c r="IL48">
        <v>0</v>
      </c>
      <c r="IM48">
        <v>0</v>
      </c>
      <c r="IN48" t="s">
        <v>442</v>
      </c>
      <c r="IO48" t="s">
        <v>443</v>
      </c>
      <c r="IP48" t="s">
        <v>444</v>
      </c>
      <c r="IQ48" t="s">
        <v>444</v>
      </c>
      <c r="IR48" t="s">
        <v>444</v>
      </c>
      <c r="IS48" t="s">
        <v>444</v>
      </c>
      <c r="IT48">
        <v>0</v>
      </c>
      <c r="IU48">
        <v>100</v>
      </c>
      <c r="IV48">
        <v>100</v>
      </c>
      <c r="IW48">
        <v>1.261</v>
      </c>
      <c r="IX48">
        <v>0.2972</v>
      </c>
      <c r="IY48">
        <v>0.3971615310492796</v>
      </c>
      <c r="IZ48">
        <v>0.002194383670526158</v>
      </c>
      <c r="JA48">
        <v>-2.614430836048478E-07</v>
      </c>
      <c r="JB48">
        <v>2.831566818974657E-11</v>
      </c>
      <c r="JC48">
        <v>0.2971757232965693</v>
      </c>
      <c r="JD48">
        <v>0</v>
      </c>
      <c r="JE48">
        <v>0</v>
      </c>
      <c r="JF48">
        <v>0</v>
      </c>
      <c r="JG48">
        <v>6</v>
      </c>
      <c r="JH48">
        <v>2002</v>
      </c>
      <c r="JI48">
        <v>0</v>
      </c>
      <c r="JJ48">
        <v>28</v>
      </c>
      <c r="JK48">
        <v>28376503.3</v>
      </c>
      <c r="JL48">
        <v>28376503.3</v>
      </c>
      <c r="JM48">
        <v>1.14014</v>
      </c>
      <c r="JN48">
        <v>2.64038</v>
      </c>
      <c r="JO48">
        <v>1.49658</v>
      </c>
      <c r="JP48">
        <v>2.33765</v>
      </c>
      <c r="JQ48">
        <v>1.54907</v>
      </c>
      <c r="JR48">
        <v>2.46094</v>
      </c>
      <c r="JS48">
        <v>37.242</v>
      </c>
      <c r="JT48">
        <v>24.0875</v>
      </c>
      <c r="JU48">
        <v>18</v>
      </c>
      <c r="JV48">
        <v>495.046</v>
      </c>
      <c r="JW48">
        <v>505.528</v>
      </c>
      <c r="JX48">
        <v>36.4668</v>
      </c>
      <c r="JY48">
        <v>30.3827</v>
      </c>
      <c r="JZ48">
        <v>30.0002</v>
      </c>
      <c r="KA48">
        <v>30.3831</v>
      </c>
      <c r="KB48">
        <v>30.3162</v>
      </c>
      <c r="KC48">
        <v>22.9261</v>
      </c>
      <c r="KD48">
        <v>0</v>
      </c>
      <c r="KE48">
        <v>100</v>
      </c>
      <c r="KF48">
        <v>36.4727</v>
      </c>
      <c r="KG48">
        <v>420</v>
      </c>
      <c r="KH48">
        <v>34.2711</v>
      </c>
      <c r="KI48">
        <v>101.332</v>
      </c>
      <c r="KJ48">
        <v>92.9979</v>
      </c>
    </row>
    <row r="49" spans="1:296">
      <c r="A49">
        <v>31</v>
      </c>
      <c r="B49">
        <v>1702590623.6</v>
      </c>
      <c r="C49">
        <v>9242.599999904633</v>
      </c>
      <c r="D49" t="s">
        <v>534</v>
      </c>
      <c r="E49" t="s">
        <v>535</v>
      </c>
      <c r="F49">
        <v>5</v>
      </c>
      <c r="G49" t="s">
        <v>499</v>
      </c>
      <c r="H49">
        <v>1702590615.849999</v>
      </c>
      <c r="I49">
        <f>(J49)/1000</f>
        <v>0</v>
      </c>
      <c r="J49">
        <f>IF(DO49, AM49, AG49)</f>
        <v>0</v>
      </c>
      <c r="K49">
        <f>IF(DO49, AH49, AF49)</f>
        <v>0</v>
      </c>
      <c r="L49">
        <f>DQ49 - IF(AT49&gt;1, K49*DK49*100.0/(AV49*EE49), 0)</f>
        <v>0</v>
      </c>
      <c r="M49">
        <f>((S49-I49/2)*L49-K49)/(S49+I49/2)</f>
        <v>0</v>
      </c>
      <c r="N49">
        <f>M49*(DX49+DY49)/1000.0</f>
        <v>0</v>
      </c>
      <c r="O49">
        <f>(DQ49 - IF(AT49&gt;1, K49*DK49*100.0/(AV49*EE49), 0))*(DX49+DY49)/1000.0</f>
        <v>0</v>
      </c>
      <c r="P49">
        <f>2.0/((1/R49-1/Q49)+SIGN(R49)*SQRT((1/R49-1/Q49)*(1/R49-1/Q49) + 4*DL49/((DL49+1)*(DL49+1))*(2*1/R49*1/Q49-1/Q49*1/Q49)))</f>
        <v>0</v>
      </c>
      <c r="Q49">
        <f>IF(LEFT(DM49,1)&lt;&gt;"0",IF(LEFT(DM49,1)="1",3.0,DN49),$D$5+$E$5*(EE49*DX49/($K$5*1000))+$F$5*(EE49*DX49/($K$5*1000))*MAX(MIN(DK49,$J$5),$I$5)*MAX(MIN(DK49,$J$5),$I$5)+$G$5*MAX(MIN(DK49,$J$5),$I$5)*(EE49*DX49/($K$5*1000))+$H$5*(EE49*DX49/($K$5*1000))*(EE49*DX49/($K$5*1000)))</f>
        <v>0</v>
      </c>
      <c r="R49">
        <f>I49*(1000-(1000*0.61365*exp(17.502*V49/(240.97+V49))/(DX49+DY49)+DS49)/2)/(1000*0.61365*exp(17.502*V49/(240.97+V49))/(DX49+DY49)-DS49)</f>
        <v>0</v>
      </c>
      <c r="S49">
        <f>1/((DL49+1)/(P49/1.6)+1/(Q49/1.37)) + DL49/((DL49+1)/(P49/1.6) + DL49/(Q49/1.37))</f>
        <v>0</v>
      </c>
      <c r="T49">
        <f>(DG49*DJ49)</f>
        <v>0</v>
      </c>
      <c r="U49">
        <f>(DZ49+(T49+2*0.95*5.67E-8*(((DZ49+$B$9)+273)^4-(DZ49+273)^4)-44100*I49)/(1.84*29.3*Q49+8*0.95*5.67E-8*(DZ49+273)^3))</f>
        <v>0</v>
      </c>
      <c r="V49">
        <f>($C$9*EA49+$D$9*EB49+$E$9*U49)</f>
        <v>0</v>
      </c>
      <c r="W49">
        <f>0.61365*exp(17.502*V49/(240.97+V49))</f>
        <v>0</v>
      </c>
      <c r="X49">
        <f>(Y49/Z49*100)</f>
        <v>0</v>
      </c>
      <c r="Y49">
        <f>DS49*(DX49+DY49)/1000</f>
        <v>0</v>
      </c>
      <c r="Z49">
        <f>0.61365*exp(17.502*DZ49/(240.97+DZ49))</f>
        <v>0</v>
      </c>
      <c r="AA49">
        <f>(W49-DS49*(DX49+DY49)/1000)</f>
        <v>0</v>
      </c>
      <c r="AB49">
        <f>(-I49*44100)</f>
        <v>0</v>
      </c>
      <c r="AC49">
        <f>2*29.3*Q49*0.92*(DZ49-V49)</f>
        <v>0</v>
      </c>
      <c r="AD49">
        <f>2*0.95*5.67E-8*(((DZ49+$B$9)+273)^4-(V49+273)^4)</f>
        <v>0</v>
      </c>
      <c r="AE49">
        <f>T49+AD49+AB49+AC49</f>
        <v>0</v>
      </c>
      <c r="AF49">
        <f>DW49*AT49*(DR49-DQ49*(1000-AT49*DT49)/(1000-AT49*DS49))/(100*DK49)</f>
        <v>0</v>
      </c>
      <c r="AG49">
        <f>1000*DW49*AT49*(DS49-DT49)/(100*DK49*(1000-AT49*DS49))</f>
        <v>0</v>
      </c>
      <c r="AH49">
        <f>(AI49 - AJ49 - DX49*1E3/(8.314*(DZ49+273.15)) * AL49/DW49 * AK49) * DW49/(100*DK49) * (1000 - DT49)/1000</f>
        <v>0</v>
      </c>
      <c r="AI49">
        <v>432.7003688585364</v>
      </c>
      <c r="AJ49">
        <v>429.1654242424242</v>
      </c>
      <c r="AK49">
        <v>-0.0002541611073765982</v>
      </c>
      <c r="AL49">
        <v>66.16838812817225</v>
      </c>
      <c r="AM49">
        <f>(AO49 - AN49 + DX49*1E3/(8.314*(DZ49+273.15)) * AQ49/DW49 * AP49) * DW49/(100*DK49) * 1000/(1000 - AO49)</f>
        <v>0</v>
      </c>
      <c r="AN49">
        <v>29.39611247312125</v>
      </c>
      <c r="AO49">
        <v>33.84317818181818</v>
      </c>
      <c r="AP49">
        <v>8.238246139044003E-05</v>
      </c>
      <c r="AQ49">
        <v>108.9072681507339</v>
      </c>
      <c r="AR49">
        <v>0</v>
      </c>
      <c r="AS49">
        <v>0</v>
      </c>
      <c r="AT49">
        <f>IF(AR49*$H$15&gt;=AV49,1.0,(AV49/(AV49-AR49*$H$15)))</f>
        <v>0</v>
      </c>
      <c r="AU49">
        <f>(AT49-1)*100</f>
        <v>0</v>
      </c>
      <c r="AV49">
        <f>MAX(0,($B$15+$C$15*EE49)/(1+$D$15*EE49)*DX49/(DZ49+273)*$E$15)</f>
        <v>0</v>
      </c>
      <c r="AW49" t="s">
        <v>437</v>
      </c>
      <c r="AX49">
        <v>0</v>
      </c>
      <c r="AY49">
        <v>0.7</v>
      </c>
      <c r="AZ49">
        <v>0.7</v>
      </c>
      <c r="BA49">
        <f>1-AY49/AZ49</f>
        <v>0</v>
      </c>
      <c r="BB49">
        <v>-1</v>
      </c>
      <c r="BC49" t="s">
        <v>536</v>
      </c>
      <c r="BD49">
        <v>8143.21</v>
      </c>
      <c r="BE49">
        <v>255.5284615384615</v>
      </c>
      <c r="BF49">
        <v>298.32</v>
      </c>
      <c r="BG49">
        <f>1-BE49/BF49</f>
        <v>0</v>
      </c>
      <c r="BH49">
        <v>0.5</v>
      </c>
      <c r="BI49">
        <f>DH49</f>
        <v>0</v>
      </c>
      <c r="BJ49">
        <f>K49</f>
        <v>0</v>
      </c>
      <c r="BK49">
        <f>BG49*BH49*BI49</f>
        <v>0</v>
      </c>
      <c r="BL49">
        <f>(BJ49-BB49)/BI49</f>
        <v>0</v>
      </c>
      <c r="BM49">
        <f>(AZ49-BF49)/BF49</f>
        <v>0</v>
      </c>
      <c r="BN49">
        <f>AY49/(BA49+AY49/BF49)</f>
        <v>0</v>
      </c>
      <c r="BO49" t="s">
        <v>437</v>
      </c>
      <c r="BP49">
        <v>0</v>
      </c>
      <c r="BQ49">
        <f>IF(BP49&lt;&gt;0, BP49, BN49)</f>
        <v>0</v>
      </c>
      <c r="BR49">
        <f>1-BQ49/BF49</f>
        <v>0</v>
      </c>
      <c r="BS49">
        <f>(BF49-BE49)/(BF49-BQ49)</f>
        <v>0</v>
      </c>
      <c r="BT49">
        <f>(AZ49-BF49)/(AZ49-BQ49)</f>
        <v>0</v>
      </c>
      <c r="BU49">
        <f>(BF49-BE49)/(BF49-AY49)</f>
        <v>0</v>
      </c>
      <c r="BV49">
        <f>(AZ49-BF49)/(AZ49-AY49)</f>
        <v>0</v>
      </c>
      <c r="BW49">
        <f>(BS49*BQ49/BE49)</f>
        <v>0</v>
      </c>
      <c r="BX49">
        <f>(1-BW49)</f>
        <v>0</v>
      </c>
      <c r="DG49">
        <f>$B$13*EF49+$C$13*EG49+$F$13*ER49*(1-EU49)</f>
        <v>0</v>
      </c>
      <c r="DH49">
        <f>DG49*DI49</f>
        <v>0</v>
      </c>
      <c r="DI49">
        <f>($B$13*$D$11+$C$13*$D$11+$F$13*((FE49+EW49)/MAX(FE49+EW49+FF49, 0.1)*$I$11+FF49/MAX(FE49+EW49+FF49, 0.1)*$J$11))/($B$13+$C$13+$F$13)</f>
        <v>0</v>
      </c>
      <c r="DJ49">
        <f>($B$13*$K$11+$C$13*$K$11+$F$13*((FE49+EW49)/MAX(FE49+EW49+FF49, 0.1)*$P$11+FF49/MAX(FE49+EW49+FF49, 0.1)*$Q$11))/($B$13+$C$13+$F$13)</f>
        <v>0</v>
      </c>
      <c r="DK49">
        <v>2</v>
      </c>
      <c r="DL49">
        <v>0.5</v>
      </c>
      <c r="DM49" t="s">
        <v>439</v>
      </c>
      <c r="DN49">
        <v>2</v>
      </c>
      <c r="DO49" t="b">
        <v>1</v>
      </c>
      <c r="DP49">
        <v>1702590615.849999</v>
      </c>
      <c r="DQ49">
        <v>414.6596</v>
      </c>
      <c r="DR49">
        <v>419.9674333333333</v>
      </c>
      <c r="DS49">
        <v>33.82119333333333</v>
      </c>
      <c r="DT49">
        <v>29.39674</v>
      </c>
      <c r="DU49">
        <v>413.3979333333334</v>
      </c>
      <c r="DV49">
        <v>33.52403</v>
      </c>
      <c r="DW49">
        <v>499.9928</v>
      </c>
      <c r="DX49">
        <v>90.89725666666666</v>
      </c>
      <c r="DY49">
        <v>0.09995970333333334</v>
      </c>
      <c r="DZ49">
        <v>43.07834666666666</v>
      </c>
      <c r="EA49">
        <v>41.99829</v>
      </c>
      <c r="EB49">
        <v>999.9000000000002</v>
      </c>
      <c r="EC49">
        <v>0</v>
      </c>
      <c r="ED49">
        <v>0</v>
      </c>
      <c r="EE49">
        <v>9991.5</v>
      </c>
      <c r="EF49">
        <v>0</v>
      </c>
      <c r="EG49">
        <v>19.18801999999999</v>
      </c>
      <c r="EH49">
        <v>-5.307778</v>
      </c>
      <c r="EI49">
        <v>429.1747999999999</v>
      </c>
      <c r="EJ49">
        <v>432.687</v>
      </c>
      <c r="EK49">
        <v>4.424454666666667</v>
      </c>
      <c r="EL49">
        <v>419.9674333333333</v>
      </c>
      <c r="EM49">
        <v>29.39674</v>
      </c>
      <c r="EN49">
        <v>3.074253999999999</v>
      </c>
      <c r="EO49">
        <v>2.672083333333333</v>
      </c>
      <c r="EP49">
        <v>24.43565333333333</v>
      </c>
      <c r="EQ49">
        <v>22.11443666666667</v>
      </c>
      <c r="ER49">
        <v>1500.004666666667</v>
      </c>
      <c r="ES49">
        <v>0.9729957333333334</v>
      </c>
      <c r="ET49">
        <v>0.02700410333333334</v>
      </c>
      <c r="EU49">
        <v>0</v>
      </c>
      <c r="EV49">
        <v>255.5172666666667</v>
      </c>
      <c r="EW49">
        <v>4.999599999999998</v>
      </c>
      <c r="EX49">
        <v>3926.6</v>
      </c>
      <c r="EY49">
        <v>14076.45</v>
      </c>
      <c r="EZ49">
        <v>41.8165</v>
      </c>
      <c r="FA49">
        <v>42.56006666666666</v>
      </c>
      <c r="FB49">
        <v>42.11016666666665</v>
      </c>
      <c r="FC49">
        <v>42.45179999999998</v>
      </c>
      <c r="FD49">
        <v>44.5956</v>
      </c>
      <c r="FE49">
        <v>1454.634666666667</v>
      </c>
      <c r="FF49">
        <v>40.36999999999998</v>
      </c>
      <c r="FG49">
        <v>0</v>
      </c>
      <c r="FH49">
        <v>426</v>
      </c>
      <c r="FI49">
        <v>0</v>
      </c>
      <c r="FJ49">
        <v>255.5284615384615</v>
      </c>
      <c r="FK49">
        <v>-0.1569914562310732</v>
      </c>
      <c r="FL49">
        <v>-4.47350427905558</v>
      </c>
      <c r="FM49">
        <v>3926.480384615385</v>
      </c>
      <c r="FN49">
        <v>15</v>
      </c>
      <c r="FO49">
        <v>0</v>
      </c>
      <c r="FP49" t="s">
        <v>440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-5.3183175</v>
      </c>
      <c r="GC49">
        <v>0.07733380863038158</v>
      </c>
      <c r="GD49">
        <v>0.03170352084154066</v>
      </c>
      <c r="GE49">
        <v>1</v>
      </c>
      <c r="GF49">
        <v>255.5157647058824</v>
      </c>
      <c r="GG49">
        <v>-0.1405347622444672</v>
      </c>
      <c r="GH49">
        <v>0.1711923683743487</v>
      </c>
      <c r="GI49">
        <v>1</v>
      </c>
      <c r="GJ49">
        <v>4.413313749999999</v>
      </c>
      <c r="GK49">
        <v>0.1875945590994328</v>
      </c>
      <c r="GL49">
        <v>0.01807373366068834</v>
      </c>
      <c r="GM49">
        <v>0</v>
      </c>
      <c r="GN49">
        <v>2</v>
      </c>
      <c r="GO49">
        <v>3</v>
      </c>
      <c r="GP49" t="s">
        <v>441</v>
      </c>
      <c r="GQ49">
        <v>3.10447</v>
      </c>
      <c r="GR49">
        <v>2.75806</v>
      </c>
      <c r="GS49">
        <v>0.0870176</v>
      </c>
      <c r="GT49">
        <v>0.0881015</v>
      </c>
      <c r="GU49">
        <v>0.137005</v>
      </c>
      <c r="GV49">
        <v>0.125614</v>
      </c>
      <c r="GW49">
        <v>23669.5</v>
      </c>
      <c r="GX49">
        <v>21988.4</v>
      </c>
      <c r="GY49">
        <v>26491.2</v>
      </c>
      <c r="GZ49">
        <v>24345.7</v>
      </c>
      <c r="HA49">
        <v>36635.4</v>
      </c>
      <c r="HB49">
        <v>31499.3</v>
      </c>
      <c r="HC49">
        <v>46335.2</v>
      </c>
      <c r="HD49">
        <v>38555.8</v>
      </c>
      <c r="HE49">
        <v>1.8706</v>
      </c>
      <c r="HF49">
        <v>1.85615</v>
      </c>
      <c r="HG49">
        <v>0.295706</v>
      </c>
      <c r="HH49">
        <v>0</v>
      </c>
      <c r="HI49">
        <v>37.3597</v>
      </c>
      <c r="HJ49">
        <v>999.9</v>
      </c>
      <c r="HK49">
        <v>56.3</v>
      </c>
      <c r="HL49">
        <v>32.5</v>
      </c>
      <c r="HM49">
        <v>30.4263</v>
      </c>
      <c r="HN49">
        <v>60.6356</v>
      </c>
      <c r="HO49">
        <v>22.2837</v>
      </c>
      <c r="HP49">
        <v>1</v>
      </c>
      <c r="HQ49">
        <v>0.303171</v>
      </c>
      <c r="HR49">
        <v>-4.5968</v>
      </c>
      <c r="HS49">
        <v>20.1981</v>
      </c>
      <c r="HT49">
        <v>5.21924</v>
      </c>
      <c r="HU49">
        <v>11.9851</v>
      </c>
      <c r="HV49">
        <v>4.9649</v>
      </c>
      <c r="HW49">
        <v>3.27527</v>
      </c>
      <c r="HX49">
        <v>9999</v>
      </c>
      <c r="HY49">
        <v>9999</v>
      </c>
      <c r="HZ49">
        <v>9999</v>
      </c>
      <c r="IA49">
        <v>545.5</v>
      </c>
      <c r="IB49">
        <v>1.86401</v>
      </c>
      <c r="IC49">
        <v>1.86019</v>
      </c>
      <c r="ID49">
        <v>1.85847</v>
      </c>
      <c r="IE49">
        <v>1.85985</v>
      </c>
      <c r="IF49">
        <v>1.85989</v>
      </c>
      <c r="IG49">
        <v>1.85839</v>
      </c>
      <c r="IH49">
        <v>1.85745</v>
      </c>
      <c r="II49">
        <v>1.85242</v>
      </c>
      <c r="IJ49">
        <v>0</v>
      </c>
      <c r="IK49">
        <v>0</v>
      </c>
      <c r="IL49">
        <v>0</v>
      </c>
      <c r="IM49">
        <v>0</v>
      </c>
      <c r="IN49" t="s">
        <v>442</v>
      </c>
      <c r="IO49" t="s">
        <v>443</v>
      </c>
      <c r="IP49" t="s">
        <v>444</v>
      </c>
      <c r="IQ49" t="s">
        <v>444</v>
      </c>
      <c r="IR49" t="s">
        <v>444</v>
      </c>
      <c r="IS49" t="s">
        <v>444</v>
      </c>
      <c r="IT49">
        <v>0</v>
      </c>
      <c r="IU49">
        <v>100</v>
      </c>
      <c r="IV49">
        <v>100</v>
      </c>
      <c r="IW49">
        <v>1.261</v>
      </c>
      <c r="IX49">
        <v>0.2972</v>
      </c>
      <c r="IY49">
        <v>0.3971615310492796</v>
      </c>
      <c r="IZ49">
        <v>0.002194383670526158</v>
      </c>
      <c r="JA49">
        <v>-2.614430836048478E-07</v>
      </c>
      <c r="JB49">
        <v>2.831566818974657E-11</v>
      </c>
      <c r="JC49">
        <v>0.2971757232965693</v>
      </c>
      <c r="JD49">
        <v>0</v>
      </c>
      <c r="JE49">
        <v>0</v>
      </c>
      <c r="JF49">
        <v>0</v>
      </c>
      <c r="JG49">
        <v>6</v>
      </c>
      <c r="JH49">
        <v>2002</v>
      </c>
      <c r="JI49">
        <v>0</v>
      </c>
      <c r="JJ49">
        <v>28</v>
      </c>
      <c r="JK49">
        <v>28376510.4</v>
      </c>
      <c r="JL49">
        <v>28376510.4</v>
      </c>
      <c r="JM49">
        <v>1.14136</v>
      </c>
      <c r="JN49">
        <v>2.65015</v>
      </c>
      <c r="JO49">
        <v>1.49658</v>
      </c>
      <c r="JP49">
        <v>2.33765</v>
      </c>
      <c r="JQ49">
        <v>1.54785</v>
      </c>
      <c r="JR49">
        <v>2.34131</v>
      </c>
      <c r="JS49">
        <v>37.5781</v>
      </c>
      <c r="JT49">
        <v>24.0437</v>
      </c>
      <c r="JU49">
        <v>18</v>
      </c>
      <c r="JV49">
        <v>496.378</v>
      </c>
      <c r="JW49">
        <v>502.302</v>
      </c>
      <c r="JX49">
        <v>47.7</v>
      </c>
      <c r="JY49">
        <v>31.0023</v>
      </c>
      <c r="JZ49">
        <v>30.0001</v>
      </c>
      <c r="KA49">
        <v>30.8703</v>
      </c>
      <c r="KB49">
        <v>30.773</v>
      </c>
      <c r="KC49">
        <v>22.9489</v>
      </c>
      <c r="KD49">
        <v>0</v>
      </c>
      <c r="KE49">
        <v>100</v>
      </c>
      <c r="KF49">
        <v>45.2014</v>
      </c>
      <c r="KG49">
        <v>420</v>
      </c>
      <c r="KH49">
        <v>34.2711</v>
      </c>
      <c r="KI49">
        <v>101.248</v>
      </c>
      <c r="KJ49">
        <v>92.9465</v>
      </c>
    </row>
    <row r="50" spans="1:296">
      <c r="A50">
        <v>32</v>
      </c>
      <c r="B50">
        <v>1702590691.1</v>
      </c>
      <c r="C50">
        <v>9310.099999904633</v>
      </c>
      <c r="D50" t="s">
        <v>537</v>
      </c>
      <c r="E50" t="s">
        <v>538</v>
      </c>
      <c r="F50">
        <v>5</v>
      </c>
      <c r="G50" t="s">
        <v>499</v>
      </c>
      <c r="H50">
        <v>1702590683.349999</v>
      </c>
      <c r="I50">
        <f>(J50)/1000</f>
        <v>0</v>
      </c>
      <c r="J50">
        <f>IF(DO50, AM50, AG50)</f>
        <v>0</v>
      </c>
      <c r="K50">
        <f>IF(DO50, AH50, AF50)</f>
        <v>0</v>
      </c>
      <c r="L50">
        <f>DQ50 - IF(AT50&gt;1, K50*DK50*100.0/(AV50*EE50), 0)</f>
        <v>0</v>
      </c>
      <c r="M50">
        <f>((S50-I50/2)*L50-K50)/(S50+I50/2)</f>
        <v>0</v>
      </c>
      <c r="N50">
        <f>M50*(DX50+DY50)/1000.0</f>
        <v>0</v>
      </c>
      <c r="O50">
        <f>(DQ50 - IF(AT50&gt;1, K50*DK50*100.0/(AV50*EE50), 0))*(DX50+DY50)/1000.0</f>
        <v>0</v>
      </c>
      <c r="P50">
        <f>2.0/((1/R50-1/Q50)+SIGN(R50)*SQRT((1/R50-1/Q50)*(1/R50-1/Q50) + 4*DL50/((DL50+1)*(DL50+1))*(2*1/R50*1/Q50-1/Q50*1/Q50)))</f>
        <v>0</v>
      </c>
      <c r="Q50">
        <f>IF(LEFT(DM50,1)&lt;&gt;"0",IF(LEFT(DM50,1)="1",3.0,DN50),$D$5+$E$5*(EE50*DX50/($K$5*1000))+$F$5*(EE50*DX50/($K$5*1000))*MAX(MIN(DK50,$J$5),$I$5)*MAX(MIN(DK50,$J$5),$I$5)+$G$5*MAX(MIN(DK50,$J$5),$I$5)*(EE50*DX50/($K$5*1000))+$H$5*(EE50*DX50/($K$5*1000))*(EE50*DX50/($K$5*1000)))</f>
        <v>0</v>
      </c>
      <c r="R50">
        <f>I50*(1000-(1000*0.61365*exp(17.502*V50/(240.97+V50))/(DX50+DY50)+DS50)/2)/(1000*0.61365*exp(17.502*V50/(240.97+V50))/(DX50+DY50)-DS50)</f>
        <v>0</v>
      </c>
      <c r="S50">
        <f>1/((DL50+1)/(P50/1.6)+1/(Q50/1.37)) + DL50/((DL50+1)/(P50/1.6) + DL50/(Q50/1.37))</f>
        <v>0</v>
      </c>
      <c r="T50">
        <f>(DG50*DJ50)</f>
        <v>0</v>
      </c>
      <c r="U50">
        <f>(DZ50+(T50+2*0.95*5.67E-8*(((DZ50+$B$9)+273)^4-(DZ50+273)^4)-44100*I50)/(1.84*29.3*Q50+8*0.95*5.67E-8*(DZ50+273)^3))</f>
        <v>0</v>
      </c>
      <c r="V50">
        <f>($C$9*EA50+$D$9*EB50+$E$9*U50)</f>
        <v>0</v>
      </c>
      <c r="W50">
        <f>0.61365*exp(17.502*V50/(240.97+V50))</f>
        <v>0</v>
      </c>
      <c r="X50">
        <f>(Y50/Z50*100)</f>
        <v>0</v>
      </c>
      <c r="Y50">
        <f>DS50*(DX50+DY50)/1000</f>
        <v>0</v>
      </c>
      <c r="Z50">
        <f>0.61365*exp(17.502*DZ50/(240.97+DZ50))</f>
        <v>0</v>
      </c>
      <c r="AA50">
        <f>(W50-DS50*(DX50+DY50)/1000)</f>
        <v>0</v>
      </c>
      <c r="AB50">
        <f>(-I50*44100)</f>
        <v>0</v>
      </c>
      <c r="AC50">
        <f>2*29.3*Q50*0.92*(DZ50-V50)</f>
        <v>0</v>
      </c>
      <c r="AD50">
        <f>2*0.95*5.67E-8*(((DZ50+$B$9)+273)^4-(V50+273)^4)</f>
        <v>0</v>
      </c>
      <c r="AE50">
        <f>T50+AD50+AB50+AC50</f>
        <v>0</v>
      </c>
      <c r="AF50">
        <f>DW50*AT50*(DR50-DQ50*(1000-AT50*DT50)/(1000-AT50*DS50))/(100*DK50)</f>
        <v>0</v>
      </c>
      <c r="AG50">
        <f>1000*DW50*AT50*(DS50-DT50)/(100*DK50*(1000-AT50*DS50))</f>
        <v>0</v>
      </c>
      <c r="AH50">
        <f>(AI50 - AJ50 - DX50*1E3/(8.314*(DZ50+273.15)) * AL50/DW50 * AK50) * DW50/(100*DK50) * (1000 - DT50)/1000</f>
        <v>0</v>
      </c>
      <c r="AI50">
        <v>432.754761386649</v>
      </c>
      <c r="AJ50">
        <v>429.3963696969699</v>
      </c>
      <c r="AK50">
        <v>-0.0004827085114767052</v>
      </c>
      <c r="AL50">
        <v>66.16838812817225</v>
      </c>
      <c r="AM50">
        <f>(AO50 - AN50 + DX50*1E3/(8.314*(DZ50+273.15)) * AQ50/DW50 * AP50) * DW50/(100*DK50) * 1000/(1000 - AO50)</f>
        <v>0</v>
      </c>
      <c r="AN50">
        <v>29.39209679308623</v>
      </c>
      <c r="AO50">
        <v>33.80988787878789</v>
      </c>
      <c r="AP50">
        <v>-7.069938673389038E-05</v>
      </c>
      <c r="AQ50">
        <v>108.9072681507339</v>
      </c>
      <c r="AR50">
        <v>0</v>
      </c>
      <c r="AS50">
        <v>0</v>
      </c>
      <c r="AT50">
        <f>IF(AR50*$H$15&gt;=AV50,1.0,(AV50/(AV50-AR50*$H$15)))</f>
        <v>0</v>
      </c>
      <c r="AU50">
        <f>(AT50-1)*100</f>
        <v>0</v>
      </c>
      <c r="AV50">
        <f>MAX(0,($B$15+$C$15*EE50)/(1+$D$15*EE50)*DX50/(DZ50+273)*$E$15)</f>
        <v>0</v>
      </c>
      <c r="AW50" t="s">
        <v>437</v>
      </c>
      <c r="AX50">
        <v>0</v>
      </c>
      <c r="AY50">
        <v>0.7</v>
      </c>
      <c r="AZ50">
        <v>0.7</v>
      </c>
      <c r="BA50">
        <f>1-AY50/AZ50</f>
        <v>0</v>
      </c>
      <c r="BB50">
        <v>-1</v>
      </c>
      <c r="BC50" t="s">
        <v>539</v>
      </c>
      <c r="BD50">
        <v>8142.62</v>
      </c>
      <c r="BE50">
        <v>254.72848</v>
      </c>
      <c r="BF50">
        <v>294.48</v>
      </c>
      <c r="BG50">
        <f>1-BE50/BF50</f>
        <v>0</v>
      </c>
      <c r="BH50">
        <v>0.5</v>
      </c>
      <c r="BI50">
        <f>DH50</f>
        <v>0</v>
      </c>
      <c r="BJ50">
        <f>K50</f>
        <v>0</v>
      </c>
      <c r="BK50">
        <f>BG50*BH50*BI50</f>
        <v>0</v>
      </c>
      <c r="BL50">
        <f>(BJ50-BB50)/BI50</f>
        <v>0</v>
      </c>
      <c r="BM50">
        <f>(AZ50-BF50)/BF50</f>
        <v>0</v>
      </c>
      <c r="BN50">
        <f>AY50/(BA50+AY50/BF50)</f>
        <v>0</v>
      </c>
      <c r="BO50" t="s">
        <v>437</v>
      </c>
      <c r="BP50">
        <v>0</v>
      </c>
      <c r="BQ50">
        <f>IF(BP50&lt;&gt;0, BP50, BN50)</f>
        <v>0</v>
      </c>
      <c r="BR50">
        <f>1-BQ50/BF50</f>
        <v>0</v>
      </c>
      <c r="BS50">
        <f>(BF50-BE50)/(BF50-BQ50)</f>
        <v>0</v>
      </c>
      <c r="BT50">
        <f>(AZ50-BF50)/(AZ50-BQ50)</f>
        <v>0</v>
      </c>
      <c r="BU50">
        <f>(BF50-BE50)/(BF50-AY50)</f>
        <v>0</v>
      </c>
      <c r="BV50">
        <f>(AZ50-BF50)/(AZ50-AY50)</f>
        <v>0</v>
      </c>
      <c r="BW50">
        <f>(BS50*BQ50/BE50)</f>
        <v>0</v>
      </c>
      <c r="BX50">
        <f>(1-BW50)</f>
        <v>0</v>
      </c>
      <c r="DG50">
        <f>$B$13*EF50+$C$13*EG50+$F$13*ER50*(1-EU50)</f>
        <v>0</v>
      </c>
      <c r="DH50">
        <f>DG50*DI50</f>
        <v>0</v>
      </c>
      <c r="DI50">
        <f>($B$13*$D$11+$C$13*$D$11+$F$13*((FE50+EW50)/MAX(FE50+EW50+FF50, 0.1)*$I$11+FF50/MAX(FE50+EW50+FF50, 0.1)*$J$11))/($B$13+$C$13+$F$13)</f>
        <v>0</v>
      </c>
      <c r="DJ50">
        <f>($B$13*$K$11+$C$13*$K$11+$F$13*((FE50+EW50)/MAX(FE50+EW50+FF50, 0.1)*$P$11+FF50/MAX(FE50+EW50+FF50, 0.1)*$Q$11))/($B$13+$C$13+$F$13)</f>
        <v>0</v>
      </c>
      <c r="DK50">
        <v>2</v>
      </c>
      <c r="DL50">
        <v>0.5</v>
      </c>
      <c r="DM50" t="s">
        <v>439</v>
      </c>
      <c r="DN50">
        <v>2</v>
      </c>
      <c r="DO50" t="b">
        <v>1</v>
      </c>
      <c r="DP50">
        <v>1702590683.349999</v>
      </c>
      <c r="DQ50">
        <v>414.871</v>
      </c>
      <c r="DR50">
        <v>420.0105999999999</v>
      </c>
      <c r="DS50">
        <v>33.82139666666667</v>
      </c>
      <c r="DT50">
        <v>29.39007</v>
      </c>
      <c r="DU50">
        <v>413.609</v>
      </c>
      <c r="DV50">
        <v>33.52421666666666</v>
      </c>
      <c r="DW50">
        <v>499.9997333333334</v>
      </c>
      <c r="DX50">
        <v>90.90055</v>
      </c>
      <c r="DY50">
        <v>0.09994465333333334</v>
      </c>
      <c r="DZ50">
        <v>43.30177333333334</v>
      </c>
      <c r="EA50">
        <v>42.18328666666667</v>
      </c>
      <c r="EB50">
        <v>999.9000000000002</v>
      </c>
      <c r="EC50">
        <v>0</v>
      </c>
      <c r="ED50">
        <v>0</v>
      </c>
      <c r="EE50">
        <v>10003.62666666667</v>
      </c>
      <c r="EF50">
        <v>0</v>
      </c>
      <c r="EG50">
        <v>18.83567</v>
      </c>
      <c r="EH50">
        <v>-5.139606</v>
      </c>
      <c r="EI50">
        <v>429.3937</v>
      </c>
      <c r="EJ50">
        <v>432.7285666666667</v>
      </c>
      <c r="EK50">
        <v>4.431327333333333</v>
      </c>
      <c r="EL50">
        <v>420.0105999999999</v>
      </c>
      <c r="EM50">
        <v>29.39007</v>
      </c>
      <c r="EN50">
        <v>3.074382666666667</v>
      </c>
      <c r="EO50">
        <v>2.671573</v>
      </c>
      <c r="EP50">
        <v>24.43634666666667</v>
      </c>
      <c r="EQ50">
        <v>22.11129999999999</v>
      </c>
      <c r="ER50">
        <v>1499.986</v>
      </c>
      <c r="ES50">
        <v>0.9729960000000001</v>
      </c>
      <c r="ET50">
        <v>0.02700379666666667</v>
      </c>
      <c r="EU50">
        <v>0</v>
      </c>
      <c r="EV50">
        <v>254.768</v>
      </c>
      <c r="EW50">
        <v>4.999599999999998</v>
      </c>
      <c r="EX50">
        <v>3915.791666666666</v>
      </c>
      <c r="EY50">
        <v>14076.25666666666</v>
      </c>
      <c r="EZ50">
        <v>41.90379999999998</v>
      </c>
      <c r="FA50">
        <v>42.63739999999999</v>
      </c>
      <c r="FB50">
        <v>41.94566666666666</v>
      </c>
      <c r="FC50">
        <v>42.48943333333332</v>
      </c>
      <c r="FD50">
        <v>44.62259999999998</v>
      </c>
      <c r="FE50">
        <v>1454.616</v>
      </c>
      <c r="FF50">
        <v>40.36999999999998</v>
      </c>
      <c r="FG50">
        <v>0</v>
      </c>
      <c r="FH50">
        <v>66.89999985694885</v>
      </c>
      <c r="FI50">
        <v>0</v>
      </c>
      <c r="FJ50">
        <v>254.72848</v>
      </c>
      <c r="FK50">
        <v>-0.896307686898661</v>
      </c>
      <c r="FL50">
        <v>-7.26230767208772</v>
      </c>
      <c r="FM50">
        <v>3915.7424</v>
      </c>
      <c r="FN50">
        <v>15</v>
      </c>
      <c r="FO50">
        <v>0</v>
      </c>
      <c r="FP50" t="s">
        <v>440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-5.139185853658537</v>
      </c>
      <c r="GC50">
        <v>-0.06281853658537283</v>
      </c>
      <c r="GD50">
        <v>0.03027118842499437</v>
      </c>
      <c r="GE50">
        <v>1</v>
      </c>
      <c r="GF50">
        <v>254.7248235294118</v>
      </c>
      <c r="GG50">
        <v>-0.2433613443183059</v>
      </c>
      <c r="GH50">
        <v>0.2228914891083871</v>
      </c>
      <c r="GI50">
        <v>1</v>
      </c>
      <c r="GJ50">
        <v>4.438880731707318</v>
      </c>
      <c r="GK50">
        <v>-0.1175395818815246</v>
      </c>
      <c r="GL50">
        <v>0.01184568819161203</v>
      </c>
      <c r="GM50">
        <v>0</v>
      </c>
      <c r="GN50">
        <v>2</v>
      </c>
      <c r="GO50">
        <v>3</v>
      </c>
      <c r="GP50" t="s">
        <v>441</v>
      </c>
      <c r="GQ50">
        <v>3.10462</v>
      </c>
      <c r="GR50">
        <v>2.75836</v>
      </c>
      <c r="GS50">
        <v>0.0870412</v>
      </c>
      <c r="GT50">
        <v>0.08809309999999999</v>
      </c>
      <c r="GU50">
        <v>0.136881</v>
      </c>
      <c r="GV50">
        <v>0.12558</v>
      </c>
      <c r="GW50">
        <v>23666</v>
      </c>
      <c r="GX50">
        <v>21987.3</v>
      </c>
      <c r="GY50">
        <v>26488.3</v>
      </c>
      <c r="GZ50">
        <v>24344.6</v>
      </c>
      <c r="HA50">
        <v>36637.3</v>
      </c>
      <c r="HB50">
        <v>31499.8</v>
      </c>
      <c r="HC50">
        <v>46330.1</v>
      </c>
      <c r="HD50">
        <v>38554.5</v>
      </c>
      <c r="HE50">
        <v>1.86915</v>
      </c>
      <c r="HF50">
        <v>1.85438</v>
      </c>
      <c r="HG50">
        <v>0.274129</v>
      </c>
      <c r="HH50">
        <v>0</v>
      </c>
      <c r="HI50">
        <v>37.7654</v>
      </c>
      <c r="HJ50">
        <v>999.9</v>
      </c>
      <c r="HK50">
        <v>56.3</v>
      </c>
      <c r="HL50">
        <v>32.6</v>
      </c>
      <c r="HM50">
        <v>30.5927</v>
      </c>
      <c r="HN50">
        <v>60.7956</v>
      </c>
      <c r="HO50">
        <v>22.4159</v>
      </c>
      <c r="HP50">
        <v>1</v>
      </c>
      <c r="HQ50">
        <v>0.302416</v>
      </c>
      <c r="HR50">
        <v>-3.5831</v>
      </c>
      <c r="HS50">
        <v>20.2473</v>
      </c>
      <c r="HT50">
        <v>5.21744</v>
      </c>
      <c r="HU50">
        <v>11.9806</v>
      </c>
      <c r="HV50">
        <v>4.9646</v>
      </c>
      <c r="HW50">
        <v>3.27558</v>
      </c>
      <c r="HX50">
        <v>9999</v>
      </c>
      <c r="HY50">
        <v>9999</v>
      </c>
      <c r="HZ50">
        <v>9999</v>
      </c>
      <c r="IA50">
        <v>545.5</v>
      </c>
      <c r="IB50">
        <v>1.86401</v>
      </c>
      <c r="IC50">
        <v>1.8602</v>
      </c>
      <c r="ID50">
        <v>1.85848</v>
      </c>
      <c r="IE50">
        <v>1.85983</v>
      </c>
      <c r="IF50">
        <v>1.85989</v>
      </c>
      <c r="IG50">
        <v>1.8584</v>
      </c>
      <c r="IH50">
        <v>1.85745</v>
      </c>
      <c r="II50">
        <v>1.85242</v>
      </c>
      <c r="IJ50">
        <v>0</v>
      </c>
      <c r="IK50">
        <v>0</v>
      </c>
      <c r="IL50">
        <v>0</v>
      </c>
      <c r="IM50">
        <v>0</v>
      </c>
      <c r="IN50" t="s">
        <v>442</v>
      </c>
      <c r="IO50" t="s">
        <v>443</v>
      </c>
      <c r="IP50" t="s">
        <v>444</v>
      </c>
      <c r="IQ50" t="s">
        <v>444</v>
      </c>
      <c r="IR50" t="s">
        <v>444</v>
      </c>
      <c r="IS50" t="s">
        <v>444</v>
      </c>
      <c r="IT50">
        <v>0</v>
      </c>
      <c r="IU50">
        <v>100</v>
      </c>
      <c r="IV50">
        <v>100</v>
      </c>
      <c r="IW50">
        <v>1.262</v>
      </c>
      <c r="IX50">
        <v>0.2972</v>
      </c>
      <c r="IY50">
        <v>0.3971615310492796</v>
      </c>
      <c r="IZ50">
        <v>0.002194383670526158</v>
      </c>
      <c r="JA50">
        <v>-2.614430836048478E-07</v>
      </c>
      <c r="JB50">
        <v>2.831566818974657E-11</v>
      </c>
      <c r="JC50">
        <v>0.2971757232965693</v>
      </c>
      <c r="JD50">
        <v>0</v>
      </c>
      <c r="JE50">
        <v>0</v>
      </c>
      <c r="JF50">
        <v>0</v>
      </c>
      <c r="JG50">
        <v>6</v>
      </c>
      <c r="JH50">
        <v>2002</v>
      </c>
      <c r="JI50">
        <v>0</v>
      </c>
      <c r="JJ50">
        <v>28</v>
      </c>
      <c r="JK50">
        <v>28376511.5</v>
      </c>
      <c r="JL50">
        <v>28376511.5</v>
      </c>
      <c r="JM50">
        <v>1.14136</v>
      </c>
      <c r="JN50">
        <v>2.65381</v>
      </c>
      <c r="JO50">
        <v>1.49658</v>
      </c>
      <c r="JP50">
        <v>2.33765</v>
      </c>
      <c r="JQ50">
        <v>1.54907</v>
      </c>
      <c r="JR50">
        <v>2.40112</v>
      </c>
      <c r="JS50">
        <v>37.6022</v>
      </c>
      <c r="JT50">
        <v>24.0612</v>
      </c>
      <c r="JU50">
        <v>18</v>
      </c>
      <c r="JV50">
        <v>496.144</v>
      </c>
      <c r="JW50">
        <v>501.761</v>
      </c>
      <c r="JX50">
        <v>45.0271</v>
      </c>
      <c r="JY50">
        <v>31.0977</v>
      </c>
      <c r="JZ50">
        <v>30.0004</v>
      </c>
      <c r="KA50">
        <v>30.9554</v>
      </c>
      <c r="KB50">
        <v>30.853</v>
      </c>
      <c r="KC50">
        <v>22.9503</v>
      </c>
      <c r="KD50">
        <v>0</v>
      </c>
      <c r="KE50">
        <v>100</v>
      </c>
      <c r="KF50">
        <v>44.8797</v>
      </c>
      <c r="KG50">
        <v>420</v>
      </c>
      <c r="KH50">
        <v>34.2711</v>
      </c>
      <c r="KI50">
        <v>101.237</v>
      </c>
      <c r="KJ50">
        <v>92.94289999999999</v>
      </c>
    </row>
    <row r="51" spans="1:296">
      <c r="A51">
        <v>33</v>
      </c>
      <c r="B51">
        <v>1702590792.1</v>
      </c>
      <c r="C51">
        <v>9411.099999904633</v>
      </c>
      <c r="D51" t="s">
        <v>540</v>
      </c>
      <c r="E51" t="s">
        <v>541</v>
      </c>
      <c r="F51">
        <v>5</v>
      </c>
      <c r="G51" t="s">
        <v>499</v>
      </c>
      <c r="H51">
        <v>1702590784.099999</v>
      </c>
      <c r="I51">
        <f>(J51)/1000</f>
        <v>0</v>
      </c>
      <c r="J51">
        <f>IF(DO51, AM51, AG51)</f>
        <v>0</v>
      </c>
      <c r="K51">
        <f>IF(DO51, AH51, AF51)</f>
        <v>0</v>
      </c>
      <c r="L51">
        <f>DQ51 - IF(AT51&gt;1, K51*DK51*100.0/(AV51*EE51), 0)</f>
        <v>0</v>
      </c>
      <c r="M51">
        <f>((S51-I51/2)*L51-K51)/(S51+I51/2)</f>
        <v>0</v>
      </c>
      <c r="N51">
        <f>M51*(DX51+DY51)/1000.0</f>
        <v>0</v>
      </c>
      <c r="O51">
        <f>(DQ51 - IF(AT51&gt;1, K51*DK51*100.0/(AV51*EE51), 0))*(DX51+DY51)/1000.0</f>
        <v>0</v>
      </c>
      <c r="P51">
        <f>2.0/((1/R51-1/Q51)+SIGN(R51)*SQRT((1/R51-1/Q51)*(1/R51-1/Q51) + 4*DL51/((DL51+1)*(DL51+1))*(2*1/R51*1/Q51-1/Q51*1/Q51)))</f>
        <v>0</v>
      </c>
      <c r="Q51">
        <f>IF(LEFT(DM51,1)&lt;&gt;"0",IF(LEFT(DM51,1)="1",3.0,DN51),$D$5+$E$5*(EE51*DX51/($K$5*1000))+$F$5*(EE51*DX51/($K$5*1000))*MAX(MIN(DK51,$J$5),$I$5)*MAX(MIN(DK51,$J$5),$I$5)+$G$5*MAX(MIN(DK51,$J$5),$I$5)*(EE51*DX51/($K$5*1000))+$H$5*(EE51*DX51/($K$5*1000))*(EE51*DX51/($K$5*1000)))</f>
        <v>0</v>
      </c>
      <c r="R51">
        <f>I51*(1000-(1000*0.61365*exp(17.502*V51/(240.97+V51))/(DX51+DY51)+DS51)/2)/(1000*0.61365*exp(17.502*V51/(240.97+V51))/(DX51+DY51)-DS51)</f>
        <v>0</v>
      </c>
      <c r="S51">
        <f>1/((DL51+1)/(P51/1.6)+1/(Q51/1.37)) + DL51/((DL51+1)/(P51/1.6) + DL51/(Q51/1.37))</f>
        <v>0</v>
      </c>
      <c r="T51">
        <f>(DG51*DJ51)</f>
        <v>0</v>
      </c>
      <c r="U51">
        <f>(DZ51+(T51+2*0.95*5.67E-8*(((DZ51+$B$9)+273)^4-(DZ51+273)^4)-44100*I51)/(1.84*29.3*Q51+8*0.95*5.67E-8*(DZ51+273)^3))</f>
        <v>0</v>
      </c>
      <c r="V51">
        <f>($C$9*EA51+$D$9*EB51+$E$9*U51)</f>
        <v>0</v>
      </c>
      <c r="W51">
        <f>0.61365*exp(17.502*V51/(240.97+V51))</f>
        <v>0</v>
      </c>
      <c r="X51">
        <f>(Y51/Z51*100)</f>
        <v>0</v>
      </c>
      <c r="Y51">
        <f>DS51*(DX51+DY51)/1000</f>
        <v>0</v>
      </c>
      <c r="Z51">
        <f>0.61365*exp(17.502*DZ51/(240.97+DZ51))</f>
        <v>0</v>
      </c>
      <c r="AA51">
        <f>(W51-DS51*(DX51+DY51)/1000)</f>
        <v>0</v>
      </c>
      <c r="AB51">
        <f>(-I51*44100)</f>
        <v>0</v>
      </c>
      <c r="AC51">
        <f>2*29.3*Q51*0.92*(DZ51-V51)</f>
        <v>0</v>
      </c>
      <c r="AD51">
        <f>2*0.95*5.67E-8*(((DZ51+$B$9)+273)^4-(V51+273)^4)</f>
        <v>0</v>
      </c>
      <c r="AE51">
        <f>T51+AD51+AB51+AC51</f>
        <v>0</v>
      </c>
      <c r="AF51">
        <f>DW51*AT51*(DR51-DQ51*(1000-AT51*DT51)/(1000-AT51*DS51))/(100*DK51)</f>
        <v>0</v>
      </c>
      <c r="AG51">
        <f>1000*DW51*AT51*(DS51-DT51)/(100*DK51*(1000-AT51*DS51))</f>
        <v>0</v>
      </c>
      <c r="AH51">
        <f>(AI51 - AJ51 - DX51*1E3/(8.314*(DZ51+273.15)) * AL51/DW51 * AK51) * DW51/(100*DK51) * (1000 - DT51)/1000</f>
        <v>0</v>
      </c>
      <c r="AI51">
        <v>432.715581177545</v>
      </c>
      <c r="AJ51">
        <v>429.5514363636362</v>
      </c>
      <c r="AK51">
        <v>0.001102517099710531</v>
      </c>
      <c r="AL51">
        <v>66.16838812817225</v>
      </c>
      <c r="AM51">
        <f>(AO51 - AN51 + DX51*1E3/(8.314*(DZ51+273.15)) * AQ51/DW51 * AP51) * DW51/(100*DK51) * 1000/(1000 - AO51)</f>
        <v>0</v>
      </c>
      <c r="AN51">
        <v>29.37103500717173</v>
      </c>
      <c r="AO51">
        <v>33.70977999999999</v>
      </c>
      <c r="AP51">
        <v>2.675619959622582E-05</v>
      </c>
      <c r="AQ51">
        <v>108.9072681507339</v>
      </c>
      <c r="AR51">
        <v>0</v>
      </c>
      <c r="AS51">
        <v>0</v>
      </c>
      <c r="AT51">
        <f>IF(AR51*$H$15&gt;=AV51,1.0,(AV51/(AV51-AR51*$H$15)))</f>
        <v>0</v>
      </c>
      <c r="AU51">
        <f>(AT51-1)*100</f>
        <v>0</v>
      </c>
      <c r="AV51">
        <f>MAX(0,($B$15+$C$15*EE51)/(1+$D$15*EE51)*DX51/(DZ51+273)*$E$15)</f>
        <v>0</v>
      </c>
      <c r="AW51" t="s">
        <v>437</v>
      </c>
      <c r="AX51">
        <v>0</v>
      </c>
      <c r="AY51">
        <v>0.7</v>
      </c>
      <c r="AZ51">
        <v>0.7</v>
      </c>
      <c r="BA51">
        <f>1-AY51/AZ51</f>
        <v>0</v>
      </c>
      <c r="BB51">
        <v>-1</v>
      </c>
      <c r="BC51" t="s">
        <v>542</v>
      </c>
      <c r="BD51">
        <v>8142.55</v>
      </c>
      <c r="BE51">
        <v>255.0866</v>
      </c>
      <c r="BF51">
        <v>292.91</v>
      </c>
      <c r="BG51">
        <f>1-BE51/BF51</f>
        <v>0</v>
      </c>
      <c r="BH51">
        <v>0.5</v>
      </c>
      <c r="BI51">
        <f>DH51</f>
        <v>0</v>
      </c>
      <c r="BJ51">
        <f>K51</f>
        <v>0</v>
      </c>
      <c r="BK51">
        <f>BG51*BH51*BI51</f>
        <v>0</v>
      </c>
      <c r="BL51">
        <f>(BJ51-BB51)/BI51</f>
        <v>0</v>
      </c>
      <c r="BM51">
        <f>(AZ51-BF51)/BF51</f>
        <v>0</v>
      </c>
      <c r="BN51">
        <f>AY51/(BA51+AY51/BF51)</f>
        <v>0</v>
      </c>
      <c r="BO51" t="s">
        <v>437</v>
      </c>
      <c r="BP51">
        <v>0</v>
      </c>
      <c r="BQ51">
        <f>IF(BP51&lt;&gt;0, BP51, BN51)</f>
        <v>0</v>
      </c>
      <c r="BR51">
        <f>1-BQ51/BF51</f>
        <v>0</v>
      </c>
      <c r="BS51">
        <f>(BF51-BE51)/(BF51-BQ51)</f>
        <v>0</v>
      </c>
      <c r="BT51">
        <f>(AZ51-BF51)/(AZ51-BQ51)</f>
        <v>0</v>
      </c>
      <c r="BU51">
        <f>(BF51-BE51)/(BF51-AY51)</f>
        <v>0</v>
      </c>
      <c r="BV51">
        <f>(AZ51-BF51)/(AZ51-AY51)</f>
        <v>0</v>
      </c>
      <c r="BW51">
        <f>(BS51*BQ51/BE51)</f>
        <v>0</v>
      </c>
      <c r="BX51">
        <f>(1-BW51)</f>
        <v>0</v>
      </c>
      <c r="DG51">
        <f>$B$13*EF51+$C$13*EG51+$F$13*ER51*(1-EU51)</f>
        <v>0</v>
      </c>
      <c r="DH51">
        <f>DG51*DI51</f>
        <v>0</v>
      </c>
      <c r="DI51">
        <f>($B$13*$D$11+$C$13*$D$11+$F$13*((FE51+EW51)/MAX(FE51+EW51+FF51, 0.1)*$I$11+FF51/MAX(FE51+EW51+FF51, 0.1)*$J$11))/($B$13+$C$13+$F$13)</f>
        <v>0</v>
      </c>
      <c r="DJ51">
        <f>($B$13*$K$11+$C$13*$K$11+$F$13*((FE51+EW51)/MAX(FE51+EW51+FF51, 0.1)*$P$11+FF51/MAX(FE51+EW51+FF51, 0.1)*$Q$11))/($B$13+$C$13+$F$13)</f>
        <v>0</v>
      </c>
      <c r="DK51">
        <v>2</v>
      </c>
      <c r="DL51">
        <v>0.5</v>
      </c>
      <c r="DM51" t="s">
        <v>439</v>
      </c>
      <c r="DN51">
        <v>2</v>
      </c>
      <c r="DO51" t="b">
        <v>1</v>
      </c>
      <c r="DP51">
        <v>1702590784.099999</v>
      </c>
      <c r="DQ51">
        <v>415.0554516129033</v>
      </c>
      <c r="DR51">
        <v>419.9961935483872</v>
      </c>
      <c r="DS51">
        <v>33.70373870967742</v>
      </c>
      <c r="DT51">
        <v>29.37082580645162</v>
      </c>
      <c r="DU51">
        <v>413.7929677419355</v>
      </c>
      <c r="DV51">
        <v>33.40656774193548</v>
      </c>
      <c r="DW51">
        <v>500.0015161290323</v>
      </c>
      <c r="DX51">
        <v>90.89987741935484</v>
      </c>
      <c r="DY51">
        <v>0.09996462258064519</v>
      </c>
      <c r="DZ51">
        <v>42.92107096774193</v>
      </c>
      <c r="EA51">
        <v>41.86181612903225</v>
      </c>
      <c r="EB51">
        <v>999.9000000000003</v>
      </c>
      <c r="EC51">
        <v>0</v>
      </c>
      <c r="ED51">
        <v>0</v>
      </c>
      <c r="EE51">
        <v>10002.96870967742</v>
      </c>
      <c r="EF51">
        <v>0</v>
      </c>
      <c r="EG51">
        <v>18.10557741935484</v>
      </c>
      <c r="EH51">
        <v>-4.940646129032257</v>
      </c>
      <c r="EI51">
        <v>429.5322580645162</v>
      </c>
      <c r="EJ51">
        <v>432.705064516129</v>
      </c>
      <c r="EK51">
        <v>4.332918709677418</v>
      </c>
      <c r="EL51">
        <v>419.9961935483872</v>
      </c>
      <c r="EM51">
        <v>29.37082580645162</v>
      </c>
      <c r="EN51">
        <v>3.063666129032258</v>
      </c>
      <c r="EO51">
        <v>2.669803870967742</v>
      </c>
      <c r="EP51">
        <v>24.37804193548387</v>
      </c>
      <c r="EQ51">
        <v>22.10043225806452</v>
      </c>
      <c r="ER51">
        <v>1499.993548387096</v>
      </c>
      <c r="ES51">
        <v>0.9729961935483872</v>
      </c>
      <c r="ET51">
        <v>0.0270035806451613</v>
      </c>
      <c r="EU51">
        <v>0</v>
      </c>
      <c r="EV51">
        <v>255.063193548387</v>
      </c>
      <c r="EW51">
        <v>4.999599999999997</v>
      </c>
      <c r="EX51">
        <v>3921.2</v>
      </c>
      <c r="EY51">
        <v>14076.32580645161</v>
      </c>
      <c r="EZ51">
        <v>42.02383870967741</v>
      </c>
      <c r="FA51">
        <v>42.72154838709677</v>
      </c>
      <c r="FB51">
        <v>42.15096774193547</v>
      </c>
      <c r="FC51">
        <v>42.51977419354836</v>
      </c>
      <c r="FD51">
        <v>44.63680645161289</v>
      </c>
      <c r="FE51">
        <v>1454.623548387097</v>
      </c>
      <c r="FF51">
        <v>40.36999999999998</v>
      </c>
      <c r="FG51">
        <v>0</v>
      </c>
      <c r="FH51">
        <v>100.6000001430511</v>
      </c>
      <c r="FI51">
        <v>0</v>
      </c>
      <c r="FJ51">
        <v>255.0866</v>
      </c>
      <c r="FK51">
        <v>0.5835384537014873</v>
      </c>
      <c r="FL51">
        <v>11.41769232964533</v>
      </c>
      <c r="FM51">
        <v>3921.3512</v>
      </c>
      <c r="FN51">
        <v>15</v>
      </c>
      <c r="FO51">
        <v>0</v>
      </c>
      <c r="FP51" t="s">
        <v>440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-4.948364750000001</v>
      </c>
      <c r="GC51">
        <v>0.04439741088180143</v>
      </c>
      <c r="GD51">
        <v>0.03888572964388739</v>
      </c>
      <c r="GE51">
        <v>1</v>
      </c>
      <c r="GF51">
        <v>255.0373235294118</v>
      </c>
      <c r="GG51">
        <v>0.8687394926257977</v>
      </c>
      <c r="GH51">
        <v>0.1896198550953107</v>
      </c>
      <c r="GI51">
        <v>1</v>
      </c>
      <c r="GJ51">
        <v>4.332307249999999</v>
      </c>
      <c r="GK51">
        <v>0.01963553470918597</v>
      </c>
      <c r="GL51">
        <v>0.002937197633374339</v>
      </c>
      <c r="GM51">
        <v>1</v>
      </c>
      <c r="GN51">
        <v>3</v>
      </c>
      <c r="GO51">
        <v>3</v>
      </c>
      <c r="GP51" t="s">
        <v>454</v>
      </c>
      <c r="GQ51">
        <v>3.10453</v>
      </c>
      <c r="GR51">
        <v>2.75823</v>
      </c>
      <c r="GS51">
        <v>0.0870534</v>
      </c>
      <c r="GT51">
        <v>0.0880785</v>
      </c>
      <c r="GU51">
        <v>0.136584</v>
      </c>
      <c r="GV51">
        <v>0.125492</v>
      </c>
      <c r="GW51">
        <v>23663.3</v>
      </c>
      <c r="GX51">
        <v>21985.9</v>
      </c>
      <c r="GY51">
        <v>26485.9</v>
      </c>
      <c r="GZ51">
        <v>24343</v>
      </c>
      <c r="HA51">
        <v>36647.3</v>
      </c>
      <c r="HB51">
        <v>31501.7</v>
      </c>
      <c r="HC51">
        <v>46326.1</v>
      </c>
      <c r="HD51">
        <v>38552.8</v>
      </c>
      <c r="HE51">
        <v>1.86803</v>
      </c>
      <c r="HF51">
        <v>1.8531</v>
      </c>
      <c r="HG51">
        <v>0.254422</v>
      </c>
      <c r="HH51">
        <v>0</v>
      </c>
      <c r="HI51">
        <v>37.7943</v>
      </c>
      <c r="HJ51">
        <v>999.9</v>
      </c>
      <c r="HK51">
        <v>56.2</v>
      </c>
      <c r="HL51">
        <v>32.6</v>
      </c>
      <c r="HM51">
        <v>30.5398</v>
      </c>
      <c r="HN51">
        <v>60.3556</v>
      </c>
      <c r="HO51">
        <v>22.2316</v>
      </c>
      <c r="HP51">
        <v>1</v>
      </c>
      <c r="HQ51">
        <v>0.312015</v>
      </c>
      <c r="HR51">
        <v>-5.16419</v>
      </c>
      <c r="HS51">
        <v>20.208</v>
      </c>
      <c r="HT51">
        <v>5.22073</v>
      </c>
      <c r="HU51">
        <v>11.9809</v>
      </c>
      <c r="HV51">
        <v>4.9648</v>
      </c>
      <c r="HW51">
        <v>3.2755</v>
      </c>
      <c r="HX51">
        <v>9999</v>
      </c>
      <c r="HY51">
        <v>9999</v>
      </c>
      <c r="HZ51">
        <v>9999</v>
      </c>
      <c r="IA51">
        <v>545.5</v>
      </c>
      <c r="IB51">
        <v>1.86402</v>
      </c>
      <c r="IC51">
        <v>1.8602</v>
      </c>
      <c r="ID51">
        <v>1.85842</v>
      </c>
      <c r="IE51">
        <v>1.85979</v>
      </c>
      <c r="IF51">
        <v>1.85989</v>
      </c>
      <c r="IG51">
        <v>1.85838</v>
      </c>
      <c r="IH51">
        <v>1.85745</v>
      </c>
      <c r="II51">
        <v>1.85242</v>
      </c>
      <c r="IJ51">
        <v>0</v>
      </c>
      <c r="IK51">
        <v>0</v>
      </c>
      <c r="IL51">
        <v>0</v>
      </c>
      <c r="IM51">
        <v>0</v>
      </c>
      <c r="IN51" t="s">
        <v>442</v>
      </c>
      <c r="IO51" t="s">
        <v>443</v>
      </c>
      <c r="IP51" t="s">
        <v>444</v>
      </c>
      <c r="IQ51" t="s">
        <v>444</v>
      </c>
      <c r="IR51" t="s">
        <v>444</v>
      </c>
      <c r="IS51" t="s">
        <v>444</v>
      </c>
      <c r="IT51">
        <v>0</v>
      </c>
      <c r="IU51">
        <v>100</v>
      </c>
      <c r="IV51">
        <v>100</v>
      </c>
      <c r="IW51">
        <v>1.263</v>
      </c>
      <c r="IX51">
        <v>0.2972</v>
      </c>
      <c r="IY51">
        <v>0.3971615310492796</v>
      </c>
      <c r="IZ51">
        <v>0.002194383670526158</v>
      </c>
      <c r="JA51">
        <v>-2.614430836048478E-07</v>
      </c>
      <c r="JB51">
        <v>2.831566818974657E-11</v>
      </c>
      <c r="JC51">
        <v>0.2971757232965693</v>
      </c>
      <c r="JD51">
        <v>0</v>
      </c>
      <c r="JE51">
        <v>0</v>
      </c>
      <c r="JF51">
        <v>0</v>
      </c>
      <c r="JG51">
        <v>6</v>
      </c>
      <c r="JH51">
        <v>2002</v>
      </c>
      <c r="JI51">
        <v>0</v>
      </c>
      <c r="JJ51">
        <v>28</v>
      </c>
      <c r="JK51">
        <v>28376513.2</v>
      </c>
      <c r="JL51">
        <v>28376513.2</v>
      </c>
      <c r="JM51">
        <v>1.14136</v>
      </c>
      <c r="JN51">
        <v>2.65259</v>
      </c>
      <c r="JO51">
        <v>1.49658</v>
      </c>
      <c r="JP51">
        <v>2.33765</v>
      </c>
      <c r="JQ51">
        <v>1.54907</v>
      </c>
      <c r="JR51">
        <v>2.36206</v>
      </c>
      <c r="JS51">
        <v>37.6263</v>
      </c>
      <c r="JT51">
        <v>24.0437</v>
      </c>
      <c r="JU51">
        <v>18</v>
      </c>
      <c r="JV51">
        <v>496.125</v>
      </c>
      <c r="JW51">
        <v>501.622</v>
      </c>
      <c r="JX51">
        <v>45.7055</v>
      </c>
      <c r="JY51">
        <v>31.173</v>
      </c>
      <c r="JZ51">
        <v>30.0003</v>
      </c>
      <c r="KA51">
        <v>31.0431</v>
      </c>
      <c r="KB51">
        <v>30.941</v>
      </c>
      <c r="KC51">
        <v>22.9519</v>
      </c>
      <c r="KD51">
        <v>0</v>
      </c>
      <c r="KE51">
        <v>100</v>
      </c>
      <c r="KF51">
        <v>45.7829</v>
      </c>
      <c r="KG51">
        <v>420</v>
      </c>
      <c r="KH51">
        <v>34.2711</v>
      </c>
      <c r="KI51">
        <v>101.228</v>
      </c>
      <c r="KJ51">
        <v>92.9379</v>
      </c>
    </row>
    <row r="52" spans="1:296">
      <c r="A52">
        <v>34</v>
      </c>
      <c r="B52">
        <v>1702591336.6</v>
      </c>
      <c r="C52">
        <v>9955.599999904633</v>
      </c>
      <c r="D52" t="s">
        <v>543</v>
      </c>
      <c r="E52" t="s">
        <v>544</v>
      </c>
      <c r="F52">
        <v>5</v>
      </c>
      <c r="G52" t="s">
        <v>499</v>
      </c>
      <c r="H52">
        <v>1702591328.849999</v>
      </c>
      <c r="I52">
        <f>(J52)/1000</f>
        <v>0</v>
      </c>
      <c r="J52">
        <f>IF(DO52, AM52, AG52)</f>
        <v>0</v>
      </c>
      <c r="K52">
        <f>IF(DO52, AH52, AF52)</f>
        <v>0</v>
      </c>
      <c r="L52">
        <f>DQ52 - IF(AT52&gt;1, K52*DK52*100.0/(AV52*EE52), 0)</f>
        <v>0</v>
      </c>
      <c r="M52">
        <f>((S52-I52/2)*L52-K52)/(S52+I52/2)</f>
        <v>0</v>
      </c>
      <c r="N52">
        <f>M52*(DX52+DY52)/1000.0</f>
        <v>0</v>
      </c>
      <c r="O52">
        <f>(DQ52 - IF(AT52&gt;1, K52*DK52*100.0/(AV52*EE52), 0))*(DX52+DY52)/1000.0</f>
        <v>0</v>
      </c>
      <c r="P52">
        <f>2.0/((1/R52-1/Q52)+SIGN(R52)*SQRT((1/R52-1/Q52)*(1/R52-1/Q52) + 4*DL52/((DL52+1)*(DL52+1))*(2*1/R52*1/Q52-1/Q52*1/Q52)))</f>
        <v>0</v>
      </c>
      <c r="Q52">
        <f>IF(LEFT(DM52,1)&lt;&gt;"0",IF(LEFT(DM52,1)="1",3.0,DN52),$D$5+$E$5*(EE52*DX52/($K$5*1000))+$F$5*(EE52*DX52/($K$5*1000))*MAX(MIN(DK52,$J$5),$I$5)*MAX(MIN(DK52,$J$5),$I$5)+$G$5*MAX(MIN(DK52,$J$5),$I$5)*(EE52*DX52/($K$5*1000))+$H$5*(EE52*DX52/($K$5*1000))*(EE52*DX52/($K$5*1000)))</f>
        <v>0</v>
      </c>
      <c r="R52">
        <f>I52*(1000-(1000*0.61365*exp(17.502*V52/(240.97+V52))/(DX52+DY52)+DS52)/2)/(1000*0.61365*exp(17.502*V52/(240.97+V52))/(DX52+DY52)-DS52)</f>
        <v>0</v>
      </c>
      <c r="S52">
        <f>1/((DL52+1)/(P52/1.6)+1/(Q52/1.37)) + DL52/((DL52+1)/(P52/1.6) + DL52/(Q52/1.37))</f>
        <v>0</v>
      </c>
      <c r="T52">
        <f>(DG52*DJ52)</f>
        <v>0</v>
      </c>
      <c r="U52">
        <f>(DZ52+(T52+2*0.95*5.67E-8*(((DZ52+$B$9)+273)^4-(DZ52+273)^4)-44100*I52)/(1.84*29.3*Q52+8*0.95*5.67E-8*(DZ52+273)^3))</f>
        <v>0</v>
      </c>
      <c r="V52">
        <f>($C$9*EA52+$D$9*EB52+$E$9*U52)</f>
        <v>0</v>
      </c>
      <c r="W52">
        <f>0.61365*exp(17.502*V52/(240.97+V52))</f>
        <v>0</v>
      </c>
      <c r="X52">
        <f>(Y52/Z52*100)</f>
        <v>0</v>
      </c>
      <c r="Y52">
        <f>DS52*(DX52+DY52)/1000</f>
        <v>0</v>
      </c>
      <c r="Z52">
        <f>0.61365*exp(17.502*DZ52/(240.97+DZ52))</f>
        <v>0</v>
      </c>
      <c r="AA52">
        <f>(W52-DS52*(DX52+DY52)/1000)</f>
        <v>0</v>
      </c>
      <c r="AB52">
        <f>(-I52*44100)</f>
        <v>0</v>
      </c>
      <c r="AC52">
        <f>2*29.3*Q52*0.92*(DZ52-V52)</f>
        <v>0</v>
      </c>
      <c r="AD52">
        <f>2*0.95*5.67E-8*(((DZ52+$B$9)+273)^4-(V52+273)^4)</f>
        <v>0</v>
      </c>
      <c r="AE52">
        <f>T52+AD52+AB52+AC52</f>
        <v>0</v>
      </c>
      <c r="AF52">
        <f>DW52*AT52*(DR52-DQ52*(1000-AT52*DT52)/(1000-AT52*DS52))/(100*DK52)</f>
        <v>0</v>
      </c>
      <c r="AG52">
        <f>1000*DW52*AT52*(DS52-DT52)/(100*DK52*(1000-AT52*DS52))</f>
        <v>0</v>
      </c>
      <c r="AH52">
        <f>(AI52 - AJ52 - DX52*1E3/(8.314*(DZ52+273.15)) * AL52/DW52 * AK52) * DW52/(100*DK52) * (1000 - DT52)/1000</f>
        <v>0</v>
      </c>
      <c r="AI52">
        <v>432.4309478769587</v>
      </c>
      <c r="AJ52">
        <v>430.599993939394</v>
      </c>
      <c r="AK52">
        <v>-0.003798376036376254</v>
      </c>
      <c r="AL52">
        <v>66.16838812817225</v>
      </c>
      <c r="AM52">
        <f>(AO52 - AN52 + DX52*1E3/(8.314*(DZ52+273.15)) * AQ52/DW52 * AP52) * DW52/(100*DK52) * 1000/(1000 - AO52)</f>
        <v>0</v>
      </c>
      <c r="AN52">
        <v>28.71555602399151</v>
      </c>
      <c r="AO52">
        <v>34.30646606060606</v>
      </c>
      <c r="AP52">
        <v>-1.615071411852602E-05</v>
      </c>
      <c r="AQ52">
        <v>108.9072681507339</v>
      </c>
      <c r="AR52">
        <v>0</v>
      </c>
      <c r="AS52">
        <v>0</v>
      </c>
      <c r="AT52">
        <f>IF(AR52*$H$15&gt;=AV52,1.0,(AV52/(AV52-AR52*$H$15)))</f>
        <v>0</v>
      </c>
      <c r="AU52">
        <f>(AT52-1)*100</f>
        <v>0</v>
      </c>
      <c r="AV52">
        <f>MAX(0,($B$15+$C$15*EE52)/(1+$D$15*EE52)*DX52/(DZ52+273)*$E$15)</f>
        <v>0</v>
      </c>
      <c r="AW52" t="s">
        <v>437</v>
      </c>
      <c r="AX52">
        <v>0</v>
      </c>
      <c r="AY52">
        <v>0.7</v>
      </c>
      <c r="AZ52">
        <v>0.7</v>
      </c>
      <c r="BA52">
        <f>1-AY52/AZ52</f>
        <v>0</v>
      </c>
      <c r="BB52">
        <v>-1</v>
      </c>
      <c r="BC52" t="s">
        <v>545</v>
      </c>
      <c r="BD52">
        <v>8144.63</v>
      </c>
      <c r="BE52">
        <v>256.40104</v>
      </c>
      <c r="BF52">
        <v>284.77</v>
      </c>
      <c r="BG52">
        <f>1-BE52/BF52</f>
        <v>0</v>
      </c>
      <c r="BH52">
        <v>0.5</v>
      </c>
      <c r="BI52">
        <f>DH52</f>
        <v>0</v>
      </c>
      <c r="BJ52">
        <f>K52</f>
        <v>0</v>
      </c>
      <c r="BK52">
        <f>BG52*BH52*BI52</f>
        <v>0</v>
      </c>
      <c r="BL52">
        <f>(BJ52-BB52)/BI52</f>
        <v>0</v>
      </c>
      <c r="BM52">
        <f>(AZ52-BF52)/BF52</f>
        <v>0</v>
      </c>
      <c r="BN52">
        <f>AY52/(BA52+AY52/BF52)</f>
        <v>0</v>
      </c>
      <c r="BO52" t="s">
        <v>437</v>
      </c>
      <c r="BP52">
        <v>0</v>
      </c>
      <c r="BQ52">
        <f>IF(BP52&lt;&gt;0, BP52, BN52)</f>
        <v>0</v>
      </c>
      <c r="BR52">
        <f>1-BQ52/BF52</f>
        <v>0</v>
      </c>
      <c r="BS52">
        <f>(BF52-BE52)/(BF52-BQ52)</f>
        <v>0</v>
      </c>
      <c r="BT52">
        <f>(AZ52-BF52)/(AZ52-BQ52)</f>
        <v>0</v>
      </c>
      <c r="BU52">
        <f>(BF52-BE52)/(BF52-AY52)</f>
        <v>0</v>
      </c>
      <c r="BV52">
        <f>(AZ52-BF52)/(AZ52-AY52)</f>
        <v>0</v>
      </c>
      <c r="BW52">
        <f>(BS52*BQ52/BE52)</f>
        <v>0</v>
      </c>
      <c r="BX52">
        <f>(1-BW52)</f>
        <v>0</v>
      </c>
      <c r="DG52">
        <f>$B$13*EF52+$C$13*EG52+$F$13*ER52*(1-EU52)</f>
        <v>0</v>
      </c>
      <c r="DH52">
        <f>DG52*DI52</f>
        <v>0</v>
      </c>
      <c r="DI52">
        <f>($B$13*$D$11+$C$13*$D$11+$F$13*((FE52+EW52)/MAX(FE52+EW52+FF52, 0.1)*$I$11+FF52/MAX(FE52+EW52+FF52, 0.1)*$J$11))/($B$13+$C$13+$F$13)</f>
        <v>0</v>
      </c>
      <c r="DJ52">
        <f>($B$13*$K$11+$C$13*$K$11+$F$13*((FE52+EW52)/MAX(FE52+EW52+FF52, 0.1)*$P$11+FF52/MAX(FE52+EW52+FF52, 0.1)*$Q$11))/($B$13+$C$13+$F$13)</f>
        <v>0</v>
      </c>
      <c r="DK52">
        <v>2</v>
      </c>
      <c r="DL52">
        <v>0.5</v>
      </c>
      <c r="DM52" t="s">
        <v>439</v>
      </c>
      <c r="DN52">
        <v>2</v>
      </c>
      <c r="DO52" t="b">
        <v>1</v>
      </c>
      <c r="DP52">
        <v>1702591328.849999</v>
      </c>
      <c r="DQ52">
        <v>415.7936333333333</v>
      </c>
      <c r="DR52">
        <v>420.0003666666667</v>
      </c>
      <c r="DS52">
        <v>34.32359666666666</v>
      </c>
      <c r="DT52">
        <v>28.74177333333333</v>
      </c>
      <c r="DU52">
        <v>414.5298</v>
      </c>
      <c r="DV52">
        <v>34.02640999999999</v>
      </c>
      <c r="DW52">
        <v>499.9981333333333</v>
      </c>
      <c r="DX52">
        <v>90.90738999999999</v>
      </c>
      <c r="DY52">
        <v>0.09997203666666668</v>
      </c>
      <c r="DZ52">
        <v>46.19768000000001</v>
      </c>
      <c r="EA52">
        <v>44.60102333333332</v>
      </c>
      <c r="EB52">
        <v>999.9000000000002</v>
      </c>
      <c r="EC52">
        <v>0</v>
      </c>
      <c r="ED52">
        <v>0</v>
      </c>
      <c r="EE52">
        <v>9998.062333333335</v>
      </c>
      <c r="EF52">
        <v>0</v>
      </c>
      <c r="EG52">
        <v>18.83224333333333</v>
      </c>
      <c r="EH52">
        <v>-4.206689</v>
      </c>
      <c r="EI52">
        <v>430.5723666666667</v>
      </c>
      <c r="EJ52">
        <v>432.4290666666666</v>
      </c>
      <c r="EK52">
        <v>5.581813666666668</v>
      </c>
      <c r="EL52">
        <v>420.0003666666667</v>
      </c>
      <c r="EM52">
        <v>28.74177333333333</v>
      </c>
      <c r="EN52">
        <v>3.120267333333334</v>
      </c>
      <c r="EO52">
        <v>2.61284</v>
      </c>
      <c r="EP52">
        <v>24.68401</v>
      </c>
      <c r="EQ52">
        <v>21.74699666666667</v>
      </c>
      <c r="ER52">
        <v>1499.988333333333</v>
      </c>
      <c r="ES52">
        <v>0.9729973333333334</v>
      </c>
      <c r="ET52">
        <v>0.02700268333333334</v>
      </c>
      <c r="EU52">
        <v>0</v>
      </c>
      <c r="EV52">
        <v>256.3761666666666</v>
      </c>
      <c r="EW52">
        <v>4.999599999999998</v>
      </c>
      <c r="EX52">
        <v>3923.911999999999</v>
      </c>
      <c r="EY52">
        <v>14076.28333333333</v>
      </c>
      <c r="EZ52">
        <v>41.34966666666664</v>
      </c>
      <c r="FA52">
        <v>41.78306666666665</v>
      </c>
      <c r="FB52">
        <v>41.24153333333332</v>
      </c>
      <c r="FC52">
        <v>41.78719999999999</v>
      </c>
      <c r="FD52">
        <v>44.52066666666666</v>
      </c>
      <c r="FE52">
        <v>1454.619333333334</v>
      </c>
      <c r="FF52">
        <v>40.36900000000001</v>
      </c>
      <c r="FG52">
        <v>0</v>
      </c>
      <c r="FH52">
        <v>544</v>
      </c>
      <c r="FI52">
        <v>0</v>
      </c>
      <c r="FJ52">
        <v>256.40104</v>
      </c>
      <c r="FK52">
        <v>-0.2278461458735764</v>
      </c>
      <c r="FL52">
        <v>-9.568461569458165</v>
      </c>
      <c r="FM52">
        <v>3923.858</v>
      </c>
      <c r="FN52">
        <v>15</v>
      </c>
      <c r="FO52">
        <v>0</v>
      </c>
      <c r="FP52" t="s">
        <v>440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-4.20723780487805</v>
      </c>
      <c r="GC52">
        <v>0.1702327526132309</v>
      </c>
      <c r="GD52">
        <v>0.03773195601791053</v>
      </c>
      <c r="GE52">
        <v>1</v>
      </c>
      <c r="GF52">
        <v>256.423794117647</v>
      </c>
      <c r="GG52">
        <v>-0.7329106152628023</v>
      </c>
      <c r="GH52">
        <v>0.2211695888322352</v>
      </c>
      <c r="GI52">
        <v>1</v>
      </c>
      <c r="GJ52">
        <v>5.572662195121952</v>
      </c>
      <c r="GK52">
        <v>0.1732777003484158</v>
      </c>
      <c r="GL52">
        <v>0.0175032652719839</v>
      </c>
      <c r="GM52">
        <v>0</v>
      </c>
      <c r="GN52">
        <v>2</v>
      </c>
      <c r="GO52">
        <v>3</v>
      </c>
      <c r="GP52" t="s">
        <v>441</v>
      </c>
      <c r="GQ52">
        <v>3.10431</v>
      </c>
      <c r="GR52">
        <v>2.75809</v>
      </c>
      <c r="GS52">
        <v>0.0873094</v>
      </c>
      <c r="GT52">
        <v>0.0881839</v>
      </c>
      <c r="GU52">
        <v>0.138414</v>
      </c>
      <c r="GV52">
        <v>0.123725</v>
      </c>
      <c r="GW52">
        <v>23695.6</v>
      </c>
      <c r="GX52">
        <v>22015.1</v>
      </c>
      <c r="GY52">
        <v>26526.7</v>
      </c>
      <c r="GZ52">
        <v>24375.1</v>
      </c>
      <c r="HA52">
        <v>36619.9</v>
      </c>
      <c r="HB52">
        <v>31603.1</v>
      </c>
      <c r="HC52">
        <v>46396.9</v>
      </c>
      <c r="HD52">
        <v>38600.9</v>
      </c>
      <c r="HE52">
        <v>1.87768</v>
      </c>
      <c r="HF52">
        <v>1.86308</v>
      </c>
      <c r="HG52">
        <v>0.316694</v>
      </c>
      <c r="HH52">
        <v>0</v>
      </c>
      <c r="HI52">
        <v>39.5123</v>
      </c>
      <c r="HJ52">
        <v>999.9</v>
      </c>
      <c r="HK52">
        <v>55.5</v>
      </c>
      <c r="HL52">
        <v>32.7</v>
      </c>
      <c r="HM52">
        <v>30.3245</v>
      </c>
      <c r="HN52">
        <v>60.1657</v>
      </c>
      <c r="HO52">
        <v>22.6162</v>
      </c>
      <c r="HP52">
        <v>1</v>
      </c>
      <c r="HQ52">
        <v>0.242411</v>
      </c>
      <c r="HR52">
        <v>-6.66667</v>
      </c>
      <c r="HS52">
        <v>20.1677</v>
      </c>
      <c r="HT52">
        <v>5.22163</v>
      </c>
      <c r="HU52">
        <v>11.9837</v>
      </c>
      <c r="HV52">
        <v>4.9654</v>
      </c>
      <c r="HW52">
        <v>3.27575</v>
      </c>
      <c r="HX52">
        <v>9999</v>
      </c>
      <c r="HY52">
        <v>9999</v>
      </c>
      <c r="HZ52">
        <v>9999</v>
      </c>
      <c r="IA52">
        <v>545.7</v>
      </c>
      <c r="IB52">
        <v>1.86404</v>
      </c>
      <c r="IC52">
        <v>1.8602</v>
      </c>
      <c r="ID52">
        <v>1.85844</v>
      </c>
      <c r="IE52">
        <v>1.85979</v>
      </c>
      <c r="IF52">
        <v>1.85989</v>
      </c>
      <c r="IG52">
        <v>1.85839</v>
      </c>
      <c r="IH52">
        <v>1.85745</v>
      </c>
      <c r="II52">
        <v>1.85242</v>
      </c>
      <c r="IJ52">
        <v>0</v>
      </c>
      <c r="IK52">
        <v>0</v>
      </c>
      <c r="IL52">
        <v>0</v>
      </c>
      <c r="IM52">
        <v>0</v>
      </c>
      <c r="IN52" t="s">
        <v>442</v>
      </c>
      <c r="IO52" t="s">
        <v>443</v>
      </c>
      <c r="IP52" t="s">
        <v>444</v>
      </c>
      <c r="IQ52" t="s">
        <v>444</v>
      </c>
      <c r="IR52" t="s">
        <v>444</v>
      </c>
      <c r="IS52" t="s">
        <v>444</v>
      </c>
      <c r="IT52">
        <v>0</v>
      </c>
      <c r="IU52">
        <v>100</v>
      </c>
      <c r="IV52">
        <v>100</v>
      </c>
      <c r="IW52">
        <v>1.264</v>
      </c>
      <c r="IX52">
        <v>0.2972</v>
      </c>
      <c r="IY52">
        <v>0.3971615310492796</v>
      </c>
      <c r="IZ52">
        <v>0.002194383670526158</v>
      </c>
      <c r="JA52">
        <v>-2.614430836048478E-07</v>
      </c>
      <c r="JB52">
        <v>2.831566818974657E-11</v>
      </c>
      <c r="JC52">
        <v>0.2971757232965693</v>
      </c>
      <c r="JD52">
        <v>0</v>
      </c>
      <c r="JE52">
        <v>0</v>
      </c>
      <c r="JF52">
        <v>0</v>
      </c>
      <c r="JG52">
        <v>6</v>
      </c>
      <c r="JH52">
        <v>2002</v>
      </c>
      <c r="JI52">
        <v>0</v>
      </c>
      <c r="JJ52">
        <v>28</v>
      </c>
      <c r="JK52">
        <v>28376522.3</v>
      </c>
      <c r="JL52">
        <v>28376522.3</v>
      </c>
      <c r="JM52">
        <v>1.14136</v>
      </c>
      <c r="JN52">
        <v>2.64526</v>
      </c>
      <c r="JO52">
        <v>1.49658</v>
      </c>
      <c r="JP52">
        <v>2.33643</v>
      </c>
      <c r="JQ52">
        <v>1.54907</v>
      </c>
      <c r="JR52">
        <v>2.48413</v>
      </c>
      <c r="JS52">
        <v>37.3378</v>
      </c>
      <c r="JT52">
        <v>24.0175</v>
      </c>
      <c r="JU52">
        <v>18</v>
      </c>
      <c r="JV52">
        <v>497.544</v>
      </c>
      <c r="JW52">
        <v>503.956</v>
      </c>
      <c r="JX52">
        <v>51.0947</v>
      </c>
      <c r="JY52">
        <v>30.3841</v>
      </c>
      <c r="JZ52">
        <v>29.9991</v>
      </c>
      <c r="KA52">
        <v>30.4608</v>
      </c>
      <c r="KB52">
        <v>30.4073</v>
      </c>
      <c r="KC52">
        <v>22.9533</v>
      </c>
      <c r="KD52">
        <v>0</v>
      </c>
      <c r="KE52">
        <v>100</v>
      </c>
      <c r="KF52">
        <v>345.453</v>
      </c>
      <c r="KG52">
        <v>420</v>
      </c>
      <c r="KH52">
        <v>34.2711</v>
      </c>
      <c r="KI52">
        <v>101.383</v>
      </c>
      <c r="KJ52">
        <v>93.0565</v>
      </c>
    </row>
    <row r="53" spans="1:296">
      <c r="A53">
        <v>35</v>
      </c>
      <c r="B53">
        <v>1702591560.6</v>
      </c>
      <c r="C53">
        <v>10179.59999990463</v>
      </c>
      <c r="D53" t="s">
        <v>546</v>
      </c>
      <c r="E53" t="s">
        <v>547</v>
      </c>
      <c r="F53">
        <v>5</v>
      </c>
      <c r="G53" t="s">
        <v>499</v>
      </c>
      <c r="H53">
        <v>1702591552.599999</v>
      </c>
      <c r="I53">
        <f>(J53)/1000</f>
        <v>0</v>
      </c>
      <c r="J53">
        <f>IF(DO53, AM53, AG53)</f>
        <v>0</v>
      </c>
      <c r="K53">
        <f>IF(DO53, AH53, AF53)</f>
        <v>0</v>
      </c>
      <c r="L53">
        <f>DQ53 - IF(AT53&gt;1, K53*DK53*100.0/(AV53*EE53), 0)</f>
        <v>0</v>
      </c>
      <c r="M53">
        <f>((S53-I53/2)*L53-K53)/(S53+I53/2)</f>
        <v>0</v>
      </c>
      <c r="N53">
        <f>M53*(DX53+DY53)/1000.0</f>
        <v>0</v>
      </c>
      <c r="O53">
        <f>(DQ53 - IF(AT53&gt;1, K53*DK53*100.0/(AV53*EE53), 0))*(DX53+DY53)/1000.0</f>
        <v>0</v>
      </c>
      <c r="P53">
        <f>2.0/((1/R53-1/Q53)+SIGN(R53)*SQRT((1/R53-1/Q53)*(1/R53-1/Q53) + 4*DL53/((DL53+1)*(DL53+1))*(2*1/R53*1/Q53-1/Q53*1/Q53)))</f>
        <v>0</v>
      </c>
      <c r="Q53">
        <f>IF(LEFT(DM53,1)&lt;&gt;"0",IF(LEFT(DM53,1)="1",3.0,DN53),$D$5+$E$5*(EE53*DX53/($K$5*1000))+$F$5*(EE53*DX53/($K$5*1000))*MAX(MIN(DK53,$J$5),$I$5)*MAX(MIN(DK53,$J$5),$I$5)+$G$5*MAX(MIN(DK53,$J$5),$I$5)*(EE53*DX53/($K$5*1000))+$H$5*(EE53*DX53/($K$5*1000))*(EE53*DX53/($K$5*1000)))</f>
        <v>0</v>
      </c>
      <c r="R53">
        <f>I53*(1000-(1000*0.61365*exp(17.502*V53/(240.97+V53))/(DX53+DY53)+DS53)/2)/(1000*0.61365*exp(17.502*V53/(240.97+V53))/(DX53+DY53)-DS53)</f>
        <v>0</v>
      </c>
      <c r="S53">
        <f>1/((DL53+1)/(P53/1.6)+1/(Q53/1.37)) + DL53/((DL53+1)/(P53/1.6) + DL53/(Q53/1.37))</f>
        <v>0</v>
      </c>
      <c r="T53">
        <f>(DG53*DJ53)</f>
        <v>0</v>
      </c>
      <c r="U53">
        <f>(DZ53+(T53+2*0.95*5.67E-8*(((DZ53+$B$9)+273)^4-(DZ53+273)^4)-44100*I53)/(1.84*29.3*Q53+8*0.95*5.67E-8*(DZ53+273)^3))</f>
        <v>0</v>
      </c>
      <c r="V53">
        <f>($C$9*EA53+$D$9*EB53+$E$9*U53)</f>
        <v>0</v>
      </c>
      <c r="W53">
        <f>0.61365*exp(17.502*V53/(240.97+V53))</f>
        <v>0</v>
      </c>
      <c r="X53">
        <f>(Y53/Z53*100)</f>
        <v>0</v>
      </c>
      <c r="Y53">
        <f>DS53*(DX53+DY53)/1000</f>
        <v>0</v>
      </c>
      <c r="Z53">
        <f>0.61365*exp(17.502*DZ53/(240.97+DZ53))</f>
        <v>0</v>
      </c>
      <c r="AA53">
        <f>(W53-DS53*(DX53+DY53)/1000)</f>
        <v>0</v>
      </c>
      <c r="AB53">
        <f>(-I53*44100)</f>
        <v>0</v>
      </c>
      <c r="AC53">
        <f>2*29.3*Q53*0.92*(DZ53-V53)</f>
        <v>0</v>
      </c>
      <c r="AD53">
        <f>2*0.95*5.67E-8*(((DZ53+$B$9)+273)^4-(V53+273)^4)</f>
        <v>0</v>
      </c>
      <c r="AE53">
        <f>T53+AD53+AB53+AC53</f>
        <v>0</v>
      </c>
      <c r="AF53">
        <f>DW53*AT53*(DR53-DQ53*(1000-AT53*DT53)/(1000-AT53*DS53))/(100*DK53)</f>
        <v>0</v>
      </c>
      <c r="AG53">
        <f>1000*DW53*AT53*(DS53-DT53)/(100*DK53*(1000-AT53*DS53))</f>
        <v>0</v>
      </c>
      <c r="AH53">
        <f>(AI53 - AJ53 - DX53*1E3/(8.314*(DZ53+273.15)) * AL53/DW53 * AK53) * DW53/(100*DK53) * (1000 - DT53)/1000</f>
        <v>0</v>
      </c>
      <c r="AI53">
        <v>432.1720603937638</v>
      </c>
      <c r="AJ53">
        <v>430.8499212121212</v>
      </c>
      <c r="AK53">
        <v>-0.002471901602030334</v>
      </c>
      <c r="AL53">
        <v>66.16838812817225</v>
      </c>
      <c r="AM53">
        <f>(AO53 - AN53 + DX53*1E3/(8.314*(DZ53+273.15)) * AQ53/DW53 * AP53) * DW53/(100*DK53) * 1000/(1000 - AO53)</f>
        <v>0</v>
      </c>
      <c r="AN53">
        <v>28.1872645909712</v>
      </c>
      <c r="AO53">
        <v>34.05198606060605</v>
      </c>
      <c r="AP53">
        <v>2.39830030648523E-05</v>
      </c>
      <c r="AQ53">
        <v>108.9072681507339</v>
      </c>
      <c r="AR53">
        <v>0</v>
      </c>
      <c r="AS53">
        <v>0</v>
      </c>
      <c r="AT53">
        <f>IF(AR53*$H$15&gt;=AV53,1.0,(AV53/(AV53-AR53*$H$15)))</f>
        <v>0</v>
      </c>
      <c r="AU53">
        <f>(AT53-1)*100</f>
        <v>0</v>
      </c>
      <c r="AV53">
        <f>MAX(0,($B$15+$C$15*EE53)/(1+$D$15*EE53)*DX53/(DZ53+273)*$E$15)</f>
        <v>0</v>
      </c>
      <c r="AW53" t="s">
        <v>437</v>
      </c>
      <c r="AX53">
        <v>0</v>
      </c>
      <c r="AY53">
        <v>0.7</v>
      </c>
      <c r="AZ53">
        <v>0.7</v>
      </c>
      <c r="BA53">
        <f>1-AY53/AZ53</f>
        <v>0</v>
      </c>
      <c r="BB53">
        <v>-1</v>
      </c>
      <c r="BC53" t="s">
        <v>548</v>
      </c>
      <c r="BD53">
        <v>8145.61</v>
      </c>
      <c r="BE53">
        <v>255.9873076923077</v>
      </c>
      <c r="BF53">
        <v>279.44</v>
      </c>
      <c r="BG53">
        <f>1-BE53/BF53</f>
        <v>0</v>
      </c>
      <c r="BH53">
        <v>0.5</v>
      </c>
      <c r="BI53">
        <f>DH53</f>
        <v>0</v>
      </c>
      <c r="BJ53">
        <f>K53</f>
        <v>0</v>
      </c>
      <c r="BK53">
        <f>BG53*BH53*BI53</f>
        <v>0</v>
      </c>
      <c r="BL53">
        <f>(BJ53-BB53)/BI53</f>
        <v>0</v>
      </c>
      <c r="BM53">
        <f>(AZ53-BF53)/BF53</f>
        <v>0</v>
      </c>
      <c r="BN53">
        <f>AY53/(BA53+AY53/BF53)</f>
        <v>0</v>
      </c>
      <c r="BO53" t="s">
        <v>437</v>
      </c>
      <c r="BP53">
        <v>0</v>
      </c>
      <c r="BQ53">
        <f>IF(BP53&lt;&gt;0, BP53, BN53)</f>
        <v>0</v>
      </c>
      <c r="BR53">
        <f>1-BQ53/BF53</f>
        <v>0</v>
      </c>
      <c r="BS53">
        <f>(BF53-BE53)/(BF53-BQ53)</f>
        <v>0</v>
      </c>
      <c r="BT53">
        <f>(AZ53-BF53)/(AZ53-BQ53)</f>
        <v>0</v>
      </c>
      <c r="BU53">
        <f>(BF53-BE53)/(BF53-AY53)</f>
        <v>0</v>
      </c>
      <c r="BV53">
        <f>(AZ53-BF53)/(AZ53-AY53)</f>
        <v>0</v>
      </c>
      <c r="BW53">
        <f>(BS53*BQ53/BE53)</f>
        <v>0</v>
      </c>
      <c r="BX53">
        <f>(1-BW53)</f>
        <v>0</v>
      </c>
      <c r="DG53">
        <f>$B$13*EF53+$C$13*EG53+$F$13*ER53*(1-EU53)</f>
        <v>0</v>
      </c>
      <c r="DH53">
        <f>DG53*DI53</f>
        <v>0</v>
      </c>
      <c r="DI53">
        <f>($B$13*$D$11+$C$13*$D$11+$F$13*((FE53+EW53)/MAX(FE53+EW53+FF53, 0.1)*$I$11+FF53/MAX(FE53+EW53+FF53, 0.1)*$J$11))/($B$13+$C$13+$F$13)</f>
        <v>0</v>
      </c>
      <c r="DJ53">
        <f>($B$13*$K$11+$C$13*$K$11+$F$13*((FE53+EW53)/MAX(FE53+EW53+FF53, 0.1)*$P$11+FF53/MAX(FE53+EW53+FF53, 0.1)*$Q$11))/($B$13+$C$13+$F$13)</f>
        <v>0</v>
      </c>
      <c r="DK53">
        <v>2</v>
      </c>
      <c r="DL53">
        <v>0.5</v>
      </c>
      <c r="DM53" t="s">
        <v>439</v>
      </c>
      <c r="DN53">
        <v>2</v>
      </c>
      <c r="DO53" t="b">
        <v>1</v>
      </c>
      <c r="DP53">
        <v>1702591552.599999</v>
      </c>
      <c r="DQ53">
        <v>416.2064516129032</v>
      </c>
      <c r="DR53">
        <v>420.0185161290323</v>
      </c>
      <c r="DS53">
        <v>34.05004838709677</v>
      </c>
      <c r="DT53">
        <v>28.19835483870968</v>
      </c>
      <c r="DU53">
        <v>414.9417096774194</v>
      </c>
      <c r="DV53">
        <v>33.75286451612904</v>
      </c>
      <c r="DW53">
        <v>500.0184193548387</v>
      </c>
      <c r="DX53">
        <v>90.90267096774193</v>
      </c>
      <c r="DY53">
        <v>0.1000080967741935</v>
      </c>
      <c r="DZ53">
        <v>46.37919677419355</v>
      </c>
      <c r="EA53">
        <v>44.72381290322581</v>
      </c>
      <c r="EB53">
        <v>999.9000000000003</v>
      </c>
      <c r="EC53">
        <v>0</v>
      </c>
      <c r="ED53">
        <v>0</v>
      </c>
      <c r="EE53">
        <v>9998.725161290324</v>
      </c>
      <c r="EF53">
        <v>0</v>
      </c>
      <c r="EG53">
        <v>18.28742258064516</v>
      </c>
      <c r="EH53">
        <v>-3.812103870967742</v>
      </c>
      <c r="EI53">
        <v>430.8779354838709</v>
      </c>
      <c r="EJ53">
        <v>432.2060967741935</v>
      </c>
      <c r="EK53">
        <v>5.851690322580644</v>
      </c>
      <c r="EL53">
        <v>420.0185161290323</v>
      </c>
      <c r="EM53">
        <v>28.19835483870968</v>
      </c>
      <c r="EN53">
        <v>3.095237419354839</v>
      </c>
      <c r="EO53">
        <v>2.563305483870967</v>
      </c>
      <c r="EP53">
        <v>24.54931612903226</v>
      </c>
      <c r="EQ53">
        <v>21.43413870967742</v>
      </c>
      <c r="ER53">
        <v>1499.996451612903</v>
      </c>
      <c r="ES53">
        <v>0.9730068709677417</v>
      </c>
      <c r="ET53">
        <v>0.02699306129032258</v>
      </c>
      <c r="EU53">
        <v>0</v>
      </c>
      <c r="EV53">
        <v>255.9804516129032</v>
      </c>
      <c r="EW53">
        <v>4.999599999999997</v>
      </c>
      <c r="EX53">
        <v>3909.001612903226</v>
      </c>
      <c r="EY53">
        <v>14076.4</v>
      </c>
      <c r="EZ53">
        <v>41.09851612903225</v>
      </c>
      <c r="FA53">
        <v>41.43699999999998</v>
      </c>
      <c r="FB53">
        <v>41.02803225806451</v>
      </c>
      <c r="FC53">
        <v>41.44938709677418</v>
      </c>
      <c r="FD53">
        <v>44.22758064516128</v>
      </c>
      <c r="FE53">
        <v>1454.644838709677</v>
      </c>
      <c r="FF53">
        <v>40.35161290322579</v>
      </c>
      <c r="FG53">
        <v>0</v>
      </c>
      <c r="FH53">
        <v>223.6000001430511</v>
      </c>
      <c r="FI53">
        <v>0</v>
      </c>
      <c r="FJ53">
        <v>255.9873076923077</v>
      </c>
      <c r="FK53">
        <v>-0.09394871043771978</v>
      </c>
      <c r="FL53">
        <v>-12.23111112087509</v>
      </c>
      <c r="FM53">
        <v>3908.920000000001</v>
      </c>
      <c r="FN53">
        <v>15</v>
      </c>
      <c r="FO53">
        <v>0</v>
      </c>
      <c r="FP53" t="s">
        <v>440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-3.79663487804878</v>
      </c>
      <c r="GC53">
        <v>-0.1778870383275254</v>
      </c>
      <c r="GD53">
        <v>0.03164464707339557</v>
      </c>
      <c r="GE53">
        <v>1</v>
      </c>
      <c r="GF53">
        <v>255.9980882352941</v>
      </c>
      <c r="GG53">
        <v>-0.1088617174409095</v>
      </c>
      <c r="GH53">
        <v>0.2046958098434649</v>
      </c>
      <c r="GI53">
        <v>1</v>
      </c>
      <c r="GJ53">
        <v>5.845635121951219</v>
      </c>
      <c r="GK53">
        <v>0.1142170034843298</v>
      </c>
      <c r="GL53">
        <v>0.01190641559421641</v>
      </c>
      <c r="GM53">
        <v>0</v>
      </c>
      <c r="GN53">
        <v>2</v>
      </c>
      <c r="GO53">
        <v>3</v>
      </c>
      <c r="GP53" t="s">
        <v>441</v>
      </c>
      <c r="GQ53">
        <v>3.10412</v>
      </c>
      <c r="GR53">
        <v>2.75812</v>
      </c>
      <c r="GS53">
        <v>0.0874524</v>
      </c>
      <c r="GT53">
        <v>0.0882742</v>
      </c>
      <c r="GU53">
        <v>0.137837</v>
      </c>
      <c r="GV53">
        <v>0.122281</v>
      </c>
      <c r="GW53">
        <v>23711.3</v>
      </c>
      <c r="GX53">
        <v>22028</v>
      </c>
      <c r="GY53">
        <v>26547.1</v>
      </c>
      <c r="GZ53">
        <v>24390.2</v>
      </c>
      <c r="HA53">
        <v>36669.6</v>
      </c>
      <c r="HB53">
        <v>31671.7</v>
      </c>
      <c r="HC53">
        <v>46431.9</v>
      </c>
      <c r="HD53">
        <v>38621.8</v>
      </c>
      <c r="HE53">
        <v>1.88232</v>
      </c>
      <c r="HF53">
        <v>1.86957</v>
      </c>
      <c r="HG53">
        <v>0.318386</v>
      </c>
      <c r="HH53">
        <v>0</v>
      </c>
      <c r="HI53">
        <v>39.6521</v>
      </c>
      <c r="HJ53">
        <v>999.9</v>
      </c>
      <c r="HK53">
        <v>55.2</v>
      </c>
      <c r="HL53">
        <v>32.6</v>
      </c>
      <c r="HM53">
        <v>29.9963</v>
      </c>
      <c r="HN53">
        <v>59.7857</v>
      </c>
      <c r="HO53">
        <v>22.8886</v>
      </c>
      <c r="HP53">
        <v>1</v>
      </c>
      <c r="HQ53">
        <v>0.203974</v>
      </c>
      <c r="HR53">
        <v>-6.66667</v>
      </c>
      <c r="HS53">
        <v>20.1685</v>
      </c>
      <c r="HT53">
        <v>5.22148</v>
      </c>
      <c r="HU53">
        <v>11.9812</v>
      </c>
      <c r="HV53">
        <v>4.96535</v>
      </c>
      <c r="HW53">
        <v>3.27588</v>
      </c>
      <c r="HX53">
        <v>9999</v>
      </c>
      <c r="HY53">
        <v>9999</v>
      </c>
      <c r="HZ53">
        <v>9999</v>
      </c>
      <c r="IA53">
        <v>545.7</v>
      </c>
      <c r="IB53">
        <v>1.86401</v>
      </c>
      <c r="IC53">
        <v>1.86014</v>
      </c>
      <c r="ID53">
        <v>1.85838</v>
      </c>
      <c r="IE53">
        <v>1.85978</v>
      </c>
      <c r="IF53">
        <v>1.85989</v>
      </c>
      <c r="IG53">
        <v>1.85837</v>
      </c>
      <c r="IH53">
        <v>1.85744</v>
      </c>
      <c r="II53">
        <v>1.85241</v>
      </c>
      <c r="IJ53">
        <v>0</v>
      </c>
      <c r="IK53">
        <v>0</v>
      </c>
      <c r="IL53">
        <v>0</v>
      </c>
      <c r="IM53">
        <v>0</v>
      </c>
      <c r="IN53" t="s">
        <v>442</v>
      </c>
      <c r="IO53" t="s">
        <v>443</v>
      </c>
      <c r="IP53" t="s">
        <v>444</v>
      </c>
      <c r="IQ53" t="s">
        <v>444</v>
      </c>
      <c r="IR53" t="s">
        <v>444</v>
      </c>
      <c r="IS53" t="s">
        <v>444</v>
      </c>
      <c r="IT53">
        <v>0</v>
      </c>
      <c r="IU53">
        <v>100</v>
      </c>
      <c r="IV53">
        <v>100</v>
      </c>
      <c r="IW53">
        <v>1.265</v>
      </c>
      <c r="IX53">
        <v>0.2972</v>
      </c>
      <c r="IY53">
        <v>0.3971615310492796</v>
      </c>
      <c r="IZ53">
        <v>0.002194383670526158</v>
      </c>
      <c r="JA53">
        <v>-2.614430836048478E-07</v>
      </c>
      <c r="JB53">
        <v>2.831566818974657E-11</v>
      </c>
      <c r="JC53">
        <v>0.2971757232965693</v>
      </c>
      <c r="JD53">
        <v>0</v>
      </c>
      <c r="JE53">
        <v>0</v>
      </c>
      <c r="JF53">
        <v>0</v>
      </c>
      <c r="JG53">
        <v>6</v>
      </c>
      <c r="JH53">
        <v>2002</v>
      </c>
      <c r="JI53">
        <v>0</v>
      </c>
      <c r="JJ53">
        <v>28</v>
      </c>
      <c r="JK53">
        <v>28376526</v>
      </c>
      <c r="JL53">
        <v>28376526</v>
      </c>
      <c r="JM53">
        <v>1.14136</v>
      </c>
      <c r="JN53">
        <v>2.65259</v>
      </c>
      <c r="JO53">
        <v>1.49658</v>
      </c>
      <c r="JP53">
        <v>2.33643</v>
      </c>
      <c r="JQ53">
        <v>1.54907</v>
      </c>
      <c r="JR53">
        <v>2.45728</v>
      </c>
      <c r="JS53">
        <v>37.0986</v>
      </c>
      <c r="JT53">
        <v>24.0262</v>
      </c>
      <c r="JU53">
        <v>18</v>
      </c>
      <c r="JV53">
        <v>497.045</v>
      </c>
      <c r="JW53">
        <v>504.767</v>
      </c>
      <c r="JX53">
        <v>51.1957</v>
      </c>
      <c r="JY53">
        <v>29.9514</v>
      </c>
      <c r="JZ53">
        <v>29.9994</v>
      </c>
      <c r="KA53">
        <v>30.0288</v>
      </c>
      <c r="KB53">
        <v>29.9795</v>
      </c>
      <c r="KC53">
        <v>22.957</v>
      </c>
      <c r="KD53">
        <v>0</v>
      </c>
      <c r="KE53">
        <v>100</v>
      </c>
      <c r="KF53">
        <v>147.691</v>
      </c>
      <c r="KG53">
        <v>420</v>
      </c>
      <c r="KH53">
        <v>34.2711</v>
      </c>
      <c r="KI53">
        <v>101.46</v>
      </c>
      <c r="KJ53">
        <v>93.10980000000001</v>
      </c>
    </row>
    <row r="54" spans="1:296">
      <c r="A54">
        <v>36</v>
      </c>
      <c r="B54">
        <v>1702591746.1</v>
      </c>
      <c r="C54">
        <v>10365.09999990463</v>
      </c>
      <c r="D54" t="s">
        <v>549</v>
      </c>
      <c r="E54" t="s">
        <v>550</v>
      </c>
      <c r="F54">
        <v>5</v>
      </c>
      <c r="G54" t="s">
        <v>499</v>
      </c>
      <c r="H54">
        <v>1702591738.349999</v>
      </c>
      <c r="I54">
        <f>(J54)/1000</f>
        <v>0</v>
      </c>
      <c r="J54">
        <f>IF(DO54, AM54, AG54)</f>
        <v>0</v>
      </c>
      <c r="K54">
        <f>IF(DO54, AH54, AF54)</f>
        <v>0</v>
      </c>
      <c r="L54">
        <f>DQ54 - IF(AT54&gt;1, K54*DK54*100.0/(AV54*EE54), 0)</f>
        <v>0</v>
      </c>
      <c r="M54">
        <f>((S54-I54/2)*L54-K54)/(S54+I54/2)</f>
        <v>0</v>
      </c>
      <c r="N54">
        <f>M54*(DX54+DY54)/1000.0</f>
        <v>0</v>
      </c>
      <c r="O54">
        <f>(DQ54 - IF(AT54&gt;1, K54*DK54*100.0/(AV54*EE54), 0))*(DX54+DY54)/1000.0</f>
        <v>0</v>
      </c>
      <c r="P54">
        <f>2.0/((1/R54-1/Q54)+SIGN(R54)*SQRT((1/R54-1/Q54)*(1/R54-1/Q54) + 4*DL54/((DL54+1)*(DL54+1))*(2*1/R54*1/Q54-1/Q54*1/Q54)))</f>
        <v>0</v>
      </c>
      <c r="Q54">
        <f>IF(LEFT(DM54,1)&lt;&gt;"0",IF(LEFT(DM54,1)="1",3.0,DN54),$D$5+$E$5*(EE54*DX54/($K$5*1000))+$F$5*(EE54*DX54/($K$5*1000))*MAX(MIN(DK54,$J$5),$I$5)*MAX(MIN(DK54,$J$5),$I$5)+$G$5*MAX(MIN(DK54,$J$5),$I$5)*(EE54*DX54/($K$5*1000))+$H$5*(EE54*DX54/($K$5*1000))*(EE54*DX54/($K$5*1000)))</f>
        <v>0</v>
      </c>
      <c r="R54">
        <f>I54*(1000-(1000*0.61365*exp(17.502*V54/(240.97+V54))/(DX54+DY54)+DS54)/2)/(1000*0.61365*exp(17.502*V54/(240.97+V54))/(DX54+DY54)-DS54)</f>
        <v>0</v>
      </c>
      <c r="S54">
        <f>1/((DL54+1)/(P54/1.6)+1/(Q54/1.37)) + DL54/((DL54+1)/(P54/1.6) + DL54/(Q54/1.37))</f>
        <v>0</v>
      </c>
      <c r="T54">
        <f>(DG54*DJ54)</f>
        <v>0</v>
      </c>
      <c r="U54">
        <f>(DZ54+(T54+2*0.95*5.67E-8*(((DZ54+$B$9)+273)^4-(DZ54+273)^4)-44100*I54)/(1.84*29.3*Q54+8*0.95*5.67E-8*(DZ54+273)^3))</f>
        <v>0</v>
      </c>
      <c r="V54">
        <f>($C$9*EA54+$D$9*EB54+$E$9*U54)</f>
        <v>0</v>
      </c>
      <c r="W54">
        <f>0.61365*exp(17.502*V54/(240.97+V54))</f>
        <v>0</v>
      </c>
      <c r="X54">
        <f>(Y54/Z54*100)</f>
        <v>0</v>
      </c>
      <c r="Y54">
        <f>DS54*(DX54+DY54)/1000</f>
        <v>0</v>
      </c>
      <c r="Z54">
        <f>0.61365*exp(17.502*DZ54/(240.97+DZ54))</f>
        <v>0</v>
      </c>
      <c r="AA54">
        <f>(W54-DS54*(DX54+DY54)/1000)</f>
        <v>0</v>
      </c>
      <c r="AB54">
        <f>(-I54*44100)</f>
        <v>0</v>
      </c>
      <c r="AC54">
        <f>2*29.3*Q54*0.92*(DZ54-V54)</f>
        <v>0</v>
      </c>
      <c r="AD54">
        <f>2*0.95*5.67E-8*(((DZ54+$B$9)+273)^4-(V54+273)^4)</f>
        <v>0</v>
      </c>
      <c r="AE54">
        <f>T54+AD54+AB54+AC54</f>
        <v>0</v>
      </c>
      <c r="AF54">
        <f>DW54*AT54*(DR54-DQ54*(1000-AT54*DT54)/(1000-AT54*DS54))/(100*DK54)</f>
        <v>0</v>
      </c>
      <c r="AG54">
        <f>1000*DW54*AT54*(DS54-DT54)/(100*DK54*(1000-AT54*DS54))</f>
        <v>0</v>
      </c>
      <c r="AH54">
        <f>(AI54 - AJ54 - DX54*1E3/(8.314*(DZ54+273.15)) * AL54/DW54 * AK54) * DW54/(100*DK54) * (1000 - DT54)/1000</f>
        <v>0</v>
      </c>
      <c r="AI54">
        <v>432.0617404614517</v>
      </c>
      <c r="AJ54">
        <v>430.9388606060605</v>
      </c>
      <c r="AK54">
        <v>-0.02076900010459211</v>
      </c>
      <c r="AL54">
        <v>66.16838812817225</v>
      </c>
      <c r="AM54">
        <f>(AO54 - AN54 + DX54*1E3/(8.314*(DZ54+273.15)) * AQ54/DW54 * AP54) * DW54/(100*DK54) * 1000/(1000 - AO54)</f>
        <v>0</v>
      </c>
      <c r="AN54">
        <v>27.89483327934036</v>
      </c>
      <c r="AO54">
        <v>33.90008363636363</v>
      </c>
      <c r="AP54">
        <v>-3.792834138257187E-05</v>
      </c>
      <c r="AQ54">
        <v>108.9072681507339</v>
      </c>
      <c r="AR54">
        <v>0</v>
      </c>
      <c r="AS54">
        <v>0</v>
      </c>
      <c r="AT54">
        <f>IF(AR54*$H$15&gt;=AV54,1.0,(AV54/(AV54-AR54*$H$15)))</f>
        <v>0</v>
      </c>
      <c r="AU54">
        <f>(AT54-1)*100</f>
        <v>0</v>
      </c>
      <c r="AV54">
        <f>MAX(0,($B$15+$C$15*EE54)/(1+$D$15*EE54)*DX54/(DZ54+273)*$E$15)</f>
        <v>0</v>
      </c>
      <c r="AW54" t="s">
        <v>437</v>
      </c>
      <c r="AX54">
        <v>0</v>
      </c>
      <c r="AY54">
        <v>0.7</v>
      </c>
      <c r="AZ54">
        <v>0.7</v>
      </c>
      <c r="BA54">
        <f>1-AY54/AZ54</f>
        <v>0</v>
      </c>
      <c r="BB54">
        <v>-1</v>
      </c>
      <c r="BC54" t="s">
        <v>551</v>
      </c>
      <c r="BD54">
        <v>8146.96</v>
      </c>
      <c r="BE54">
        <v>254.7601923076923</v>
      </c>
      <c r="BF54">
        <v>276.06</v>
      </c>
      <c r="BG54">
        <f>1-BE54/BF54</f>
        <v>0</v>
      </c>
      <c r="BH54">
        <v>0.5</v>
      </c>
      <c r="BI54">
        <f>DH54</f>
        <v>0</v>
      </c>
      <c r="BJ54">
        <f>K54</f>
        <v>0</v>
      </c>
      <c r="BK54">
        <f>BG54*BH54*BI54</f>
        <v>0</v>
      </c>
      <c r="BL54">
        <f>(BJ54-BB54)/BI54</f>
        <v>0</v>
      </c>
      <c r="BM54">
        <f>(AZ54-BF54)/BF54</f>
        <v>0</v>
      </c>
      <c r="BN54">
        <f>AY54/(BA54+AY54/BF54)</f>
        <v>0</v>
      </c>
      <c r="BO54" t="s">
        <v>437</v>
      </c>
      <c r="BP54">
        <v>0</v>
      </c>
      <c r="BQ54">
        <f>IF(BP54&lt;&gt;0, BP54, BN54)</f>
        <v>0</v>
      </c>
      <c r="BR54">
        <f>1-BQ54/BF54</f>
        <v>0</v>
      </c>
      <c r="BS54">
        <f>(BF54-BE54)/(BF54-BQ54)</f>
        <v>0</v>
      </c>
      <c r="BT54">
        <f>(AZ54-BF54)/(AZ54-BQ54)</f>
        <v>0</v>
      </c>
      <c r="BU54">
        <f>(BF54-BE54)/(BF54-AY54)</f>
        <v>0</v>
      </c>
      <c r="BV54">
        <f>(AZ54-BF54)/(AZ54-AY54)</f>
        <v>0</v>
      </c>
      <c r="BW54">
        <f>(BS54*BQ54/BE54)</f>
        <v>0</v>
      </c>
      <c r="BX54">
        <f>(1-BW54)</f>
        <v>0</v>
      </c>
      <c r="DG54">
        <f>$B$13*EF54+$C$13*EG54+$F$13*ER54*(1-EU54)</f>
        <v>0</v>
      </c>
      <c r="DH54">
        <f>DG54*DI54</f>
        <v>0</v>
      </c>
      <c r="DI54">
        <f>($B$13*$D$11+$C$13*$D$11+$F$13*((FE54+EW54)/MAX(FE54+EW54+FF54, 0.1)*$I$11+FF54/MAX(FE54+EW54+FF54, 0.1)*$J$11))/($B$13+$C$13+$F$13)</f>
        <v>0</v>
      </c>
      <c r="DJ54">
        <f>($B$13*$K$11+$C$13*$K$11+$F$13*((FE54+EW54)/MAX(FE54+EW54+FF54, 0.1)*$P$11+FF54/MAX(FE54+EW54+FF54, 0.1)*$Q$11))/($B$13+$C$13+$F$13)</f>
        <v>0</v>
      </c>
      <c r="DK54">
        <v>2</v>
      </c>
      <c r="DL54">
        <v>0.5</v>
      </c>
      <c r="DM54" t="s">
        <v>439</v>
      </c>
      <c r="DN54">
        <v>2</v>
      </c>
      <c r="DO54" t="b">
        <v>1</v>
      </c>
      <c r="DP54">
        <v>1702591738.349999</v>
      </c>
      <c r="DQ54">
        <v>416.3872000000001</v>
      </c>
      <c r="DR54">
        <v>420.0076666666667</v>
      </c>
      <c r="DS54">
        <v>33.90669333333334</v>
      </c>
      <c r="DT54">
        <v>27.91699333333333</v>
      </c>
      <c r="DU54">
        <v>415.1222</v>
      </c>
      <c r="DV54">
        <v>33.60950666666667</v>
      </c>
      <c r="DW54">
        <v>500.0039</v>
      </c>
      <c r="DX54">
        <v>90.89550333333332</v>
      </c>
      <c r="DY54">
        <v>0.1000033333333333</v>
      </c>
      <c r="DZ54">
        <v>46.36460333333334</v>
      </c>
      <c r="EA54">
        <v>44.64944</v>
      </c>
      <c r="EB54">
        <v>999.9000000000002</v>
      </c>
      <c r="EC54">
        <v>0</v>
      </c>
      <c r="ED54">
        <v>0</v>
      </c>
      <c r="EE54">
        <v>9999.470666666666</v>
      </c>
      <c r="EF54">
        <v>0</v>
      </c>
      <c r="EG54">
        <v>18.33753</v>
      </c>
      <c r="EH54">
        <v>-3.620295333333333</v>
      </c>
      <c r="EI54">
        <v>431.0010333333333</v>
      </c>
      <c r="EJ54">
        <v>432.0696333333333</v>
      </c>
      <c r="EK54">
        <v>5.989694999999999</v>
      </c>
      <c r="EL54">
        <v>420.0076666666667</v>
      </c>
      <c r="EM54">
        <v>27.91699333333333</v>
      </c>
      <c r="EN54">
        <v>3.081965</v>
      </c>
      <c r="EO54">
        <v>2.537529333333333</v>
      </c>
      <c r="EP54">
        <v>24.47750000000001</v>
      </c>
      <c r="EQ54">
        <v>21.26923</v>
      </c>
      <c r="ER54">
        <v>1500.008333333333</v>
      </c>
      <c r="ES54">
        <v>0.9730044999999997</v>
      </c>
      <c r="ET54">
        <v>0.02699528666666666</v>
      </c>
      <c r="EU54">
        <v>0</v>
      </c>
      <c r="EV54">
        <v>254.7469</v>
      </c>
      <c r="EW54">
        <v>4.999599999999998</v>
      </c>
      <c r="EX54">
        <v>3885.889</v>
      </c>
      <c r="EY54">
        <v>14076.51666666666</v>
      </c>
      <c r="EZ54">
        <v>40.93316666666666</v>
      </c>
      <c r="FA54">
        <v>41.21429999999998</v>
      </c>
      <c r="FB54">
        <v>41.26013333333331</v>
      </c>
      <c r="FC54">
        <v>41.27483333333333</v>
      </c>
      <c r="FD54">
        <v>44.2456</v>
      </c>
      <c r="FE54">
        <v>1454.648333333333</v>
      </c>
      <c r="FF54">
        <v>40.35999999999999</v>
      </c>
      <c r="FG54">
        <v>0</v>
      </c>
      <c r="FH54">
        <v>184.5999999046326</v>
      </c>
      <c r="FI54">
        <v>0</v>
      </c>
      <c r="FJ54">
        <v>254.7601923076923</v>
      </c>
      <c r="FK54">
        <v>-0.456239315636553</v>
      </c>
      <c r="FL54">
        <v>-15.14461541041712</v>
      </c>
      <c r="FM54">
        <v>3885.861538461539</v>
      </c>
      <c r="FN54">
        <v>15</v>
      </c>
      <c r="FO54">
        <v>0</v>
      </c>
      <c r="FP54" t="s">
        <v>440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-3.628330243902439</v>
      </c>
      <c r="GC54">
        <v>0.03405616724738702</v>
      </c>
      <c r="GD54">
        <v>0.02888674516594027</v>
      </c>
      <c r="GE54">
        <v>1</v>
      </c>
      <c r="GF54">
        <v>254.8031764705883</v>
      </c>
      <c r="GG54">
        <v>-0.7626585192682662</v>
      </c>
      <c r="GH54">
        <v>0.1709317838802538</v>
      </c>
      <c r="GI54">
        <v>1</v>
      </c>
      <c r="GJ54">
        <v>5.988843658536585</v>
      </c>
      <c r="GK54">
        <v>0.08399456445993057</v>
      </c>
      <c r="GL54">
        <v>0.01308657825856512</v>
      </c>
      <c r="GM54">
        <v>1</v>
      </c>
      <c r="GN54">
        <v>3</v>
      </c>
      <c r="GO54">
        <v>3</v>
      </c>
      <c r="GP54" t="s">
        <v>454</v>
      </c>
      <c r="GQ54">
        <v>3.10413</v>
      </c>
      <c r="GR54">
        <v>2.75811</v>
      </c>
      <c r="GS54">
        <v>0.0875518</v>
      </c>
      <c r="GT54">
        <v>0.0883367</v>
      </c>
      <c r="GU54">
        <v>0.137513</v>
      </c>
      <c r="GV54">
        <v>0.121502</v>
      </c>
      <c r="GW54">
        <v>23721.4</v>
      </c>
      <c r="GX54">
        <v>22036.4</v>
      </c>
      <c r="GY54">
        <v>26560.1</v>
      </c>
      <c r="GZ54">
        <v>24399.9</v>
      </c>
      <c r="HA54">
        <v>36699.1</v>
      </c>
      <c r="HB54">
        <v>31710.4</v>
      </c>
      <c r="HC54">
        <v>46454.2</v>
      </c>
      <c r="HD54">
        <v>38635.6</v>
      </c>
      <c r="HE54">
        <v>1.88592</v>
      </c>
      <c r="HF54">
        <v>1.87453</v>
      </c>
      <c r="HG54">
        <v>0.308722</v>
      </c>
      <c r="HH54">
        <v>0</v>
      </c>
      <c r="HI54">
        <v>39.7051</v>
      </c>
      <c r="HJ54">
        <v>999.9</v>
      </c>
      <c r="HK54">
        <v>55</v>
      </c>
      <c r="HL54">
        <v>32.5</v>
      </c>
      <c r="HM54">
        <v>29.7231</v>
      </c>
      <c r="HN54">
        <v>60.5657</v>
      </c>
      <c r="HO54">
        <v>22.7724</v>
      </c>
      <c r="HP54">
        <v>1</v>
      </c>
      <c r="HQ54">
        <v>0.176077</v>
      </c>
      <c r="HR54">
        <v>-6.66667</v>
      </c>
      <c r="HS54">
        <v>20.1687</v>
      </c>
      <c r="HT54">
        <v>5.22283</v>
      </c>
      <c r="HU54">
        <v>11.9807</v>
      </c>
      <c r="HV54">
        <v>4.96565</v>
      </c>
      <c r="HW54">
        <v>3.27555</v>
      </c>
      <c r="HX54">
        <v>9999</v>
      </c>
      <c r="HY54">
        <v>9999</v>
      </c>
      <c r="HZ54">
        <v>9999</v>
      </c>
      <c r="IA54">
        <v>545.8</v>
      </c>
      <c r="IB54">
        <v>1.86401</v>
      </c>
      <c r="IC54">
        <v>1.86018</v>
      </c>
      <c r="ID54">
        <v>1.85839</v>
      </c>
      <c r="IE54">
        <v>1.85975</v>
      </c>
      <c r="IF54">
        <v>1.85989</v>
      </c>
      <c r="IG54">
        <v>1.85837</v>
      </c>
      <c r="IH54">
        <v>1.85745</v>
      </c>
      <c r="II54">
        <v>1.85241</v>
      </c>
      <c r="IJ54">
        <v>0</v>
      </c>
      <c r="IK54">
        <v>0</v>
      </c>
      <c r="IL54">
        <v>0</v>
      </c>
      <c r="IM54">
        <v>0</v>
      </c>
      <c r="IN54" t="s">
        <v>442</v>
      </c>
      <c r="IO54" t="s">
        <v>443</v>
      </c>
      <c r="IP54" t="s">
        <v>444</v>
      </c>
      <c r="IQ54" t="s">
        <v>444</v>
      </c>
      <c r="IR54" t="s">
        <v>444</v>
      </c>
      <c r="IS54" t="s">
        <v>444</v>
      </c>
      <c r="IT54">
        <v>0</v>
      </c>
      <c r="IU54">
        <v>100</v>
      </c>
      <c r="IV54">
        <v>100</v>
      </c>
      <c r="IW54">
        <v>1.265</v>
      </c>
      <c r="IX54">
        <v>0.2971</v>
      </c>
      <c r="IY54">
        <v>0.3971615310492796</v>
      </c>
      <c r="IZ54">
        <v>0.002194383670526158</v>
      </c>
      <c r="JA54">
        <v>-2.614430836048478E-07</v>
      </c>
      <c r="JB54">
        <v>2.831566818974657E-11</v>
      </c>
      <c r="JC54">
        <v>0.2971757232965693</v>
      </c>
      <c r="JD54">
        <v>0</v>
      </c>
      <c r="JE54">
        <v>0</v>
      </c>
      <c r="JF54">
        <v>0</v>
      </c>
      <c r="JG54">
        <v>6</v>
      </c>
      <c r="JH54">
        <v>2002</v>
      </c>
      <c r="JI54">
        <v>0</v>
      </c>
      <c r="JJ54">
        <v>28</v>
      </c>
      <c r="JK54">
        <v>28376529.1</v>
      </c>
      <c r="JL54">
        <v>28376529.1</v>
      </c>
      <c r="JM54">
        <v>1.14258</v>
      </c>
      <c r="JN54">
        <v>2.64648</v>
      </c>
      <c r="JO54">
        <v>1.49658</v>
      </c>
      <c r="JP54">
        <v>2.33643</v>
      </c>
      <c r="JQ54">
        <v>1.54907</v>
      </c>
      <c r="JR54">
        <v>2.44629</v>
      </c>
      <c r="JS54">
        <v>36.908</v>
      </c>
      <c r="JT54">
        <v>24.0262</v>
      </c>
      <c r="JU54">
        <v>18</v>
      </c>
      <c r="JV54">
        <v>496.593</v>
      </c>
      <c r="JW54">
        <v>505.221</v>
      </c>
      <c r="JX54">
        <v>51.1223</v>
      </c>
      <c r="JY54">
        <v>29.6239</v>
      </c>
      <c r="JZ54">
        <v>29.9994</v>
      </c>
      <c r="KA54">
        <v>29.6887</v>
      </c>
      <c r="KB54">
        <v>29.6375</v>
      </c>
      <c r="KC54">
        <v>22.9606</v>
      </c>
      <c r="KD54">
        <v>0</v>
      </c>
      <c r="KE54">
        <v>100</v>
      </c>
      <c r="KF54">
        <v>131.916</v>
      </c>
      <c r="KG54">
        <v>420</v>
      </c>
      <c r="KH54">
        <v>34.2711</v>
      </c>
      <c r="KI54">
        <v>101.509</v>
      </c>
      <c r="KJ54">
        <v>93.1444</v>
      </c>
    </row>
    <row r="55" spans="1:296">
      <c r="A55">
        <v>37</v>
      </c>
      <c r="B55">
        <v>1702593197</v>
      </c>
      <c r="C55">
        <v>11816</v>
      </c>
      <c r="D55" t="s">
        <v>552</v>
      </c>
      <c r="E55" t="s">
        <v>553</v>
      </c>
      <c r="F55">
        <v>5</v>
      </c>
      <c r="G55" t="s">
        <v>499</v>
      </c>
      <c r="H55">
        <v>1702593189.25</v>
      </c>
      <c r="I55">
        <f>(J55)/1000</f>
        <v>0</v>
      </c>
      <c r="J55">
        <f>IF(DO55, AM55, AG55)</f>
        <v>0</v>
      </c>
      <c r="K55">
        <f>IF(DO55, AH55, AF55)</f>
        <v>0</v>
      </c>
      <c r="L55">
        <f>DQ55 - IF(AT55&gt;1, K55*DK55*100.0/(AV55*EE55), 0)</f>
        <v>0</v>
      </c>
      <c r="M55">
        <f>((S55-I55/2)*L55-K55)/(S55+I55/2)</f>
        <v>0</v>
      </c>
      <c r="N55">
        <f>M55*(DX55+DY55)/1000.0</f>
        <v>0</v>
      </c>
      <c r="O55">
        <f>(DQ55 - IF(AT55&gt;1, K55*DK55*100.0/(AV55*EE55), 0))*(DX55+DY55)/1000.0</f>
        <v>0</v>
      </c>
      <c r="P55">
        <f>2.0/((1/R55-1/Q55)+SIGN(R55)*SQRT((1/R55-1/Q55)*(1/R55-1/Q55) + 4*DL55/((DL55+1)*(DL55+1))*(2*1/R55*1/Q55-1/Q55*1/Q55)))</f>
        <v>0</v>
      </c>
      <c r="Q55">
        <f>IF(LEFT(DM55,1)&lt;&gt;"0",IF(LEFT(DM55,1)="1",3.0,DN55),$D$5+$E$5*(EE55*DX55/($K$5*1000))+$F$5*(EE55*DX55/($K$5*1000))*MAX(MIN(DK55,$J$5),$I$5)*MAX(MIN(DK55,$J$5),$I$5)+$G$5*MAX(MIN(DK55,$J$5),$I$5)*(EE55*DX55/($K$5*1000))+$H$5*(EE55*DX55/($K$5*1000))*(EE55*DX55/($K$5*1000)))</f>
        <v>0</v>
      </c>
      <c r="R55">
        <f>I55*(1000-(1000*0.61365*exp(17.502*V55/(240.97+V55))/(DX55+DY55)+DS55)/2)/(1000*0.61365*exp(17.502*V55/(240.97+V55))/(DX55+DY55)-DS55)</f>
        <v>0</v>
      </c>
      <c r="S55">
        <f>1/((DL55+1)/(P55/1.6)+1/(Q55/1.37)) + DL55/((DL55+1)/(P55/1.6) + DL55/(Q55/1.37))</f>
        <v>0</v>
      </c>
      <c r="T55">
        <f>(DG55*DJ55)</f>
        <v>0</v>
      </c>
      <c r="U55">
        <f>(DZ55+(T55+2*0.95*5.67E-8*(((DZ55+$B$9)+273)^4-(DZ55+273)^4)-44100*I55)/(1.84*29.3*Q55+8*0.95*5.67E-8*(DZ55+273)^3))</f>
        <v>0</v>
      </c>
      <c r="V55">
        <f>($C$9*EA55+$D$9*EB55+$E$9*U55)</f>
        <v>0</v>
      </c>
      <c r="W55">
        <f>0.61365*exp(17.502*V55/(240.97+V55))</f>
        <v>0</v>
      </c>
      <c r="X55">
        <f>(Y55/Z55*100)</f>
        <v>0</v>
      </c>
      <c r="Y55">
        <f>DS55*(DX55+DY55)/1000</f>
        <v>0</v>
      </c>
      <c r="Z55">
        <f>0.61365*exp(17.502*DZ55/(240.97+DZ55))</f>
        <v>0</v>
      </c>
      <c r="AA55">
        <f>(W55-DS55*(DX55+DY55)/1000)</f>
        <v>0</v>
      </c>
      <c r="AB55">
        <f>(-I55*44100)</f>
        <v>0</v>
      </c>
      <c r="AC55">
        <f>2*29.3*Q55*0.92*(DZ55-V55)</f>
        <v>0</v>
      </c>
      <c r="AD55">
        <f>2*0.95*5.67E-8*(((DZ55+$B$9)+273)^4-(V55+273)^4)</f>
        <v>0</v>
      </c>
      <c r="AE55">
        <f>T55+AD55+AB55+AC55</f>
        <v>0</v>
      </c>
      <c r="AF55">
        <f>DW55*AT55*(DR55-DQ55*(1000-AT55*DT55)/(1000-AT55*DS55))/(100*DK55)</f>
        <v>0</v>
      </c>
      <c r="AG55">
        <f>1000*DW55*AT55*(DS55-DT55)/(100*DK55*(1000-AT55*DS55))</f>
        <v>0</v>
      </c>
      <c r="AH55">
        <f>(AI55 - AJ55 - DX55*1E3/(8.314*(DZ55+273.15)) * AL55/DW55 * AK55) * DW55/(100*DK55) * (1000 - DT55)/1000</f>
        <v>0</v>
      </c>
      <c r="AI55">
        <v>424.6085273888932</v>
      </c>
      <c r="AJ55">
        <v>423.5639878787877</v>
      </c>
      <c r="AK55">
        <v>0.005540216762822897</v>
      </c>
      <c r="AL55">
        <v>66.17508223920018</v>
      </c>
      <c r="AM55">
        <f>(AO55 - AN55 + DX55*1E3/(8.314*(DZ55+273.15)) * AQ55/DW55 * AP55) * DW55/(100*DK55) * 1000/(1000 - AO55)</f>
        <v>0</v>
      </c>
      <c r="AN55">
        <v>10.81926943929028</v>
      </c>
      <c r="AO55">
        <v>10.90328666666666</v>
      </c>
      <c r="AP55">
        <v>-7.162691418677249E-05</v>
      </c>
      <c r="AQ55">
        <v>108.911012619094</v>
      </c>
      <c r="AR55">
        <v>0</v>
      </c>
      <c r="AS55">
        <v>0</v>
      </c>
      <c r="AT55">
        <f>IF(AR55*$H$15&gt;=AV55,1.0,(AV55/(AV55-AR55*$H$15)))</f>
        <v>0</v>
      </c>
      <c r="AU55">
        <f>(AT55-1)*100</f>
        <v>0</v>
      </c>
      <c r="AV55">
        <f>MAX(0,($B$15+$C$15*EE55)/(1+$D$15*EE55)*DX55/(DZ55+273)*$E$15)</f>
        <v>0</v>
      </c>
      <c r="AW55" t="s">
        <v>437</v>
      </c>
      <c r="AX55">
        <v>0</v>
      </c>
      <c r="AY55">
        <v>0.7</v>
      </c>
      <c r="AZ55">
        <v>0.7</v>
      </c>
      <c r="BA55">
        <f>1-AY55/AZ55</f>
        <v>0</v>
      </c>
      <c r="BB55">
        <v>-1</v>
      </c>
      <c r="BC55" t="s">
        <v>554</v>
      </c>
      <c r="BD55">
        <v>8178.6</v>
      </c>
      <c r="BE55">
        <v>262.031</v>
      </c>
      <c r="BF55">
        <v>266.28</v>
      </c>
      <c r="BG55">
        <f>1-BE55/BF55</f>
        <v>0</v>
      </c>
      <c r="BH55">
        <v>0.5</v>
      </c>
      <c r="BI55">
        <f>DH55</f>
        <v>0</v>
      </c>
      <c r="BJ55">
        <f>K55</f>
        <v>0</v>
      </c>
      <c r="BK55">
        <f>BG55*BH55*BI55</f>
        <v>0</v>
      </c>
      <c r="BL55">
        <f>(BJ55-BB55)/BI55</f>
        <v>0</v>
      </c>
      <c r="BM55">
        <f>(AZ55-BF55)/BF55</f>
        <v>0</v>
      </c>
      <c r="BN55">
        <f>AY55/(BA55+AY55/BF55)</f>
        <v>0</v>
      </c>
      <c r="BO55" t="s">
        <v>437</v>
      </c>
      <c r="BP55">
        <v>0</v>
      </c>
      <c r="BQ55">
        <f>IF(BP55&lt;&gt;0, BP55, BN55)</f>
        <v>0</v>
      </c>
      <c r="BR55">
        <f>1-BQ55/BF55</f>
        <v>0</v>
      </c>
      <c r="BS55">
        <f>(BF55-BE55)/(BF55-BQ55)</f>
        <v>0</v>
      </c>
      <c r="BT55">
        <f>(AZ55-BF55)/(AZ55-BQ55)</f>
        <v>0</v>
      </c>
      <c r="BU55">
        <f>(BF55-BE55)/(BF55-AY55)</f>
        <v>0</v>
      </c>
      <c r="BV55">
        <f>(AZ55-BF55)/(AZ55-AY55)</f>
        <v>0</v>
      </c>
      <c r="BW55">
        <f>(BS55*BQ55/BE55)</f>
        <v>0</v>
      </c>
      <c r="BX55">
        <f>(1-BW55)</f>
        <v>0</v>
      </c>
      <c r="DG55">
        <f>$B$13*EF55+$C$13*EG55+$F$13*ER55*(1-EU55)</f>
        <v>0</v>
      </c>
      <c r="DH55">
        <f>DG55*DI55</f>
        <v>0</v>
      </c>
      <c r="DI55">
        <f>($B$13*$D$11+$C$13*$D$11+$F$13*((FE55+EW55)/MAX(FE55+EW55+FF55, 0.1)*$I$11+FF55/MAX(FE55+EW55+FF55, 0.1)*$J$11))/($B$13+$C$13+$F$13)</f>
        <v>0</v>
      </c>
      <c r="DJ55">
        <f>($B$13*$K$11+$C$13*$K$11+$F$13*((FE55+EW55)/MAX(FE55+EW55+FF55, 0.1)*$P$11+FF55/MAX(FE55+EW55+FF55, 0.1)*$Q$11))/($B$13+$C$13+$F$13)</f>
        <v>0</v>
      </c>
      <c r="DK55">
        <v>2</v>
      </c>
      <c r="DL55">
        <v>0.5</v>
      </c>
      <c r="DM55" t="s">
        <v>439</v>
      </c>
      <c r="DN55">
        <v>2</v>
      </c>
      <c r="DO55" t="b">
        <v>1</v>
      </c>
      <c r="DP55">
        <v>1702593189.25</v>
      </c>
      <c r="DQ55">
        <v>418.9336666666666</v>
      </c>
      <c r="DR55">
        <v>420.0146</v>
      </c>
      <c r="DS55">
        <v>10.90390666666667</v>
      </c>
      <c r="DT55">
        <v>10.82153</v>
      </c>
      <c r="DU55">
        <v>417.6635666666667</v>
      </c>
      <c r="DV55">
        <v>10.8949</v>
      </c>
      <c r="DW55">
        <v>499.9998666666668</v>
      </c>
      <c r="DX55">
        <v>90.88715999999999</v>
      </c>
      <c r="DY55">
        <v>0.09996070999999999</v>
      </c>
      <c r="DZ55">
        <v>17.16064666666666</v>
      </c>
      <c r="EA55">
        <v>18.07792333333333</v>
      </c>
      <c r="EB55">
        <v>999.9000000000002</v>
      </c>
      <c r="EC55">
        <v>0</v>
      </c>
      <c r="ED55">
        <v>0</v>
      </c>
      <c r="EE55">
        <v>10002.519</v>
      </c>
      <c r="EF55">
        <v>0</v>
      </c>
      <c r="EG55">
        <v>18.72132</v>
      </c>
      <c r="EH55">
        <v>-1.080876</v>
      </c>
      <c r="EI55">
        <v>423.5518666666667</v>
      </c>
      <c r="EJ55">
        <v>424.6094</v>
      </c>
      <c r="EK55">
        <v>0.08239013333333335</v>
      </c>
      <c r="EL55">
        <v>420.0146</v>
      </c>
      <c r="EM55">
        <v>10.82153</v>
      </c>
      <c r="EN55">
        <v>0.9910258000000002</v>
      </c>
      <c r="EO55">
        <v>0.9835376333333333</v>
      </c>
      <c r="EP55">
        <v>6.785105333333332</v>
      </c>
      <c r="EQ55">
        <v>6.674748</v>
      </c>
      <c r="ER55">
        <v>1500.013</v>
      </c>
      <c r="ES55">
        <v>0.9729979666666669</v>
      </c>
      <c r="ET55">
        <v>0.02700222</v>
      </c>
      <c r="EU55">
        <v>0</v>
      </c>
      <c r="EV55">
        <v>262.0178666666666</v>
      </c>
      <c r="EW55">
        <v>4.999599999999998</v>
      </c>
      <c r="EX55">
        <v>3951.005666666666</v>
      </c>
      <c r="EY55">
        <v>14076.52666666667</v>
      </c>
      <c r="EZ55">
        <v>36.75823333333333</v>
      </c>
      <c r="FA55">
        <v>38.58096666666665</v>
      </c>
      <c r="FB55">
        <v>37.52686666666666</v>
      </c>
      <c r="FC55">
        <v>37.96849999999999</v>
      </c>
      <c r="FD55">
        <v>37.47686666666665</v>
      </c>
      <c r="FE55">
        <v>1454.643</v>
      </c>
      <c r="FF55">
        <v>40.36999999999998</v>
      </c>
      <c r="FG55">
        <v>0</v>
      </c>
      <c r="FH55">
        <v>1450.399999856949</v>
      </c>
      <c r="FI55">
        <v>0</v>
      </c>
      <c r="FJ55">
        <v>262.031</v>
      </c>
      <c r="FK55">
        <v>0.9187692435438092</v>
      </c>
      <c r="FL55">
        <v>3.451965836940422</v>
      </c>
      <c r="FM55">
        <v>3950.949615384615</v>
      </c>
      <c r="FN55">
        <v>15</v>
      </c>
      <c r="FO55">
        <v>0</v>
      </c>
      <c r="FP55" t="s">
        <v>440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-1.075856585365853</v>
      </c>
      <c r="GC55">
        <v>-0.1367581881533114</v>
      </c>
      <c r="GD55">
        <v>0.04565079170685023</v>
      </c>
      <c r="GE55">
        <v>1</v>
      </c>
      <c r="GF55">
        <v>261.9969117647059</v>
      </c>
      <c r="GG55">
        <v>0.9351718924943769</v>
      </c>
      <c r="GH55">
        <v>0.1946082592478405</v>
      </c>
      <c r="GI55">
        <v>1</v>
      </c>
      <c r="GJ55">
        <v>0.09585704146341463</v>
      </c>
      <c r="GK55">
        <v>-0.2339377672473869</v>
      </c>
      <c r="GL55">
        <v>0.02823225335619317</v>
      </c>
      <c r="GM55">
        <v>0</v>
      </c>
      <c r="GN55">
        <v>2</v>
      </c>
      <c r="GO55">
        <v>3</v>
      </c>
      <c r="GP55" t="s">
        <v>441</v>
      </c>
      <c r="GQ55">
        <v>3.09994</v>
      </c>
      <c r="GR55">
        <v>2.75804</v>
      </c>
      <c r="GS55">
        <v>0.0879059</v>
      </c>
      <c r="GT55">
        <v>0.088364</v>
      </c>
      <c r="GU55">
        <v>0.0611586</v>
      </c>
      <c r="GV55">
        <v>0.0613719</v>
      </c>
      <c r="GW55">
        <v>23714.3</v>
      </c>
      <c r="GX55">
        <v>22045.4</v>
      </c>
      <c r="GY55">
        <v>26563</v>
      </c>
      <c r="GZ55">
        <v>24410.2</v>
      </c>
      <c r="HA55">
        <v>39982.9</v>
      </c>
      <c r="HB55">
        <v>33917.3</v>
      </c>
      <c r="HC55">
        <v>46460.6</v>
      </c>
      <c r="HD55">
        <v>38664.5</v>
      </c>
      <c r="HE55">
        <v>1.88528</v>
      </c>
      <c r="HF55">
        <v>1.85445</v>
      </c>
      <c r="HG55">
        <v>-0.0133179</v>
      </c>
      <c r="HH55">
        <v>0</v>
      </c>
      <c r="HI55">
        <v>18.2507</v>
      </c>
      <c r="HJ55">
        <v>999.9</v>
      </c>
      <c r="HK55">
        <v>40.3</v>
      </c>
      <c r="HL55">
        <v>32.1</v>
      </c>
      <c r="HM55">
        <v>21.2929</v>
      </c>
      <c r="HN55">
        <v>62.466</v>
      </c>
      <c r="HO55">
        <v>23.8902</v>
      </c>
      <c r="HP55">
        <v>1</v>
      </c>
      <c r="HQ55">
        <v>0.174675</v>
      </c>
      <c r="HR55">
        <v>9.28105</v>
      </c>
      <c r="HS55">
        <v>20.0419</v>
      </c>
      <c r="HT55">
        <v>5.21864</v>
      </c>
      <c r="HU55">
        <v>11.986</v>
      </c>
      <c r="HV55">
        <v>4.96505</v>
      </c>
      <c r="HW55">
        <v>3.2746</v>
      </c>
      <c r="HX55">
        <v>9999</v>
      </c>
      <c r="HY55">
        <v>9999</v>
      </c>
      <c r="HZ55">
        <v>9999</v>
      </c>
      <c r="IA55">
        <v>546.2</v>
      </c>
      <c r="IB55">
        <v>1.86401</v>
      </c>
      <c r="IC55">
        <v>1.8601</v>
      </c>
      <c r="ID55">
        <v>1.85837</v>
      </c>
      <c r="IE55">
        <v>1.85974</v>
      </c>
      <c r="IF55">
        <v>1.85989</v>
      </c>
      <c r="IG55">
        <v>1.85837</v>
      </c>
      <c r="IH55">
        <v>1.85742</v>
      </c>
      <c r="II55">
        <v>1.85241</v>
      </c>
      <c r="IJ55">
        <v>0</v>
      </c>
      <c r="IK55">
        <v>0</v>
      </c>
      <c r="IL55">
        <v>0</v>
      </c>
      <c r="IM55">
        <v>0</v>
      </c>
      <c r="IN55" t="s">
        <v>442</v>
      </c>
      <c r="IO55" t="s">
        <v>443</v>
      </c>
      <c r="IP55" t="s">
        <v>444</v>
      </c>
      <c r="IQ55" t="s">
        <v>444</v>
      </c>
      <c r="IR55" t="s">
        <v>444</v>
      </c>
      <c r="IS55" t="s">
        <v>444</v>
      </c>
      <c r="IT55">
        <v>0</v>
      </c>
      <c r="IU55">
        <v>100</v>
      </c>
      <c r="IV55">
        <v>100</v>
      </c>
      <c r="IW55">
        <v>1.271</v>
      </c>
      <c r="IX55">
        <v>0.008999999999999999</v>
      </c>
      <c r="IY55">
        <v>0.3971615310492796</v>
      </c>
      <c r="IZ55">
        <v>0.002194383670526158</v>
      </c>
      <c r="JA55">
        <v>-2.614430836048478E-07</v>
      </c>
      <c r="JB55">
        <v>2.831566818974657E-11</v>
      </c>
      <c r="JC55">
        <v>-0.02387284111826243</v>
      </c>
      <c r="JD55">
        <v>-0.004919592197158782</v>
      </c>
      <c r="JE55">
        <v>0.0008186423644796414</v>
      </c>
      <c r="JF55">
        <v>-8.268116151049551E-06</v>
      </c>
      <c r="JG55">
        <v>6</v>
      </c>
      <c r="JH55">
        <v>2002</v>
      </c>
      <c r="JI55">
        <v>0</v>
      </c>
      <c r="JJ55">
        <v>28</v>
      </c>
      <c r="JK55">
        <v>28376553.3</v>
      </c>
      <c r="JL55">
        <v>28376553.3</v>
      </c>
      <c r="JM55">
        <v>1.12305</v>
      </c>
      <c r="JN55">
        <v>2.65137</v>
      </c>
      <c r="JO55">
        <v>1.49658</v>
      </c>
      <c r="JP55">
        <v>2.33521</v>
      </c>
      <c r="JQ55">
        <v>1.54907</v>
      </c>
      <c r="JR55">
        <v>2.39136</v>
      </c>
      <c r="JS55">
        <v>36.4814</v>
      </c>
      <c r="JT55">
        <v>23.9387</v>
      </c>
      <c r="JU55">
        <v>18</v>
      </c>
      <c r="JV55">
        <v>490.821</v>
      </c>
      <c r="JW55">
        <v>485.699</v>
      </c>
      <c r="JX55">
        <v>11.724</v>
      </c>
      <c r="JY55">
        <v>29.0851</v>
      </c>
      <c r="JZ55">
        <v>30.0009</v>
      </c>
      <c r="KA55">
        <v>28.988</v>
      </c>
      <c r="KB55">
        <v>28.8945</v>
      </c>
      <c r="KC55">
        <v>22.586</v>
      </c>
      <c r="KD55">
        <v>43.8094</v>
      </c>
      <c r="KE55">
        <v>32.5606</v>
      </c>
      <c r="KF55">
        <v>7.31139</v>
      </c>
      <c r="KG55">
        <v>420</v>
      </c>
      <c r="KH55">
        <v>10.8041</v>
      </c>
      <c r="KI55">
        <v>101.522</v>
      </c>
      <c r="KJ55">
        <v>93.2024</v>
      </c>
    </row>
    <row r="56" spans="1:296">
      <c r="A56">
        <v>38</v>
      </c>
      <c r="B56">
        <v>1702593309</v>
      </c>
      <c r="C56">
        <v>11928</v>
      </c>
      <c r="D56" t="s">
        <v>555</v>
      </c>
      <c r="E56" t="s">
        <v>556</v>
      </c>
      <c r="F56">
        <v>5</v>
      </c>
      <c r="G56" t="s">
        <v>557</v>
      </c>
      <c r="H56">
        <v>1702593301</v>
      </c>
      <c r="I56">
        <f>(J56)/1000</f>
        <v>0</v>
      </c>
      <c r="J56">
        <f>IF(DO56, AM56, AG56)</f>
        <v>0</v>
      </c>
      <c r="K56">
        <f>IF(DO56, AH56, AF56)</f>
        <v>0</v>
      </c>
      <c r="L56">
        <f>DQ56 - IF(AT56&gt;1, K56*DK56*100.0/(AV56*EE56), 0)</f>
        <v>0</v>
      </c>
      <c r="M56">
        <f>((S56-I56/2)*L56-K56)/(S56+I56/2)</f>
        <v>0</v>
      </c>
      <c r="N56">
        <f>M56*(DX56+DY56)/1000.0</f>
        <v>0</v>
      </c>
      <c r="O56">
        <f>(DQ56 - IF(AT56&gt;1, K56*DK56*100.0/(AV56*EE56), 0))*(DX56+DY56)/1000.0</f>
        <v>0</v>
      </c>
      <c r="P56">
        <f>2.0/((1/R56-1/Q56)+SIGN(R56)*SQRT((1/R56-1/Q56)*(1/R56-1/Q56) + 4*DL56/((DL56+1)*(DL56+1))*(2*1/R56*1/Q56-1/Q56*1/Q56)))</f>
        <v>0</v>
      </c>
      <c r="Q56">
        <f>IF(LEFT(DM56,1)&lt;&gt;"0",IF(LEFT(DM56,1)="1",3.0,DN56),$D$5+$E$5*(EE56*DX56/($K$5*1000))+$F$5*(EE56*DX56/($K$5*1000))*MAX(MIN(DK56,$J$5),$I$5)*MAX(MIN(DK56,$J$5),$I$5)+$G$5*MAX(MIN(DK56,$J$5),$I$5)*(EE56*DX56/($K$5*1000))+$H$5*(EE56*DX56/($K$5*1000))*(EE56*DX56/($K$5*1000)))</f>
        <v>0</v>
      </c>
      <c r="R56">
        <f>I56*(1000-(1000*0.61365*exp(17.502*V56/(240.97+V56))/(DX56+DY56)+DS56)/2)/(1000*0.61365*exp(17.502*V56/(240.97+V56))/(DX56+DY56)-DS56)</f>
        <v>0</v>
      </c>
      <c r="S56">
        <f>1/((DL56+1)/(P56/1.6)+1/(Q56/1.37)) + DL56/((DL56+1)/(P56/1.6) + DL56/(Q56/1.37))</f>
        <v>0</v>
      </c>
      <c r="T56">
        <f>(DG56*DJ56)</f>
        <v>0</v>
      </c>
      <c r="U56">
        <f>(DZ56+(T56+2*0.95*5.67E-8*(((DZ56+$B$9)+273)^4-(DZ56+273)^4)-44100*I56)/(1.84*29.3*Q56+8*0.95*5.67E-8*(DZ56+273)^3))</f>
        <v>0</v>
      </c>
      <c r="V56">
        <f>($C$9*EA56+$D$9*EB56+$E$9*U56)</f>
        <v>0</v>
      </c>
      <c r="W56">
        <f>0.61365*exp(17.502*V56/(240.97+V56))</f>
        <v>0</v>
      </c>
      <c r="X56">
        <f>(Y56/Z56*100)</f>
        <v>0</v>
      </c>
      <c r="Y56">
        <f>DS56*(DX56+DY56)/1000</f>
        <v>0</v>
      </c>
      <c r="Z56">
        <f>0.61365*exp(17.502*DZ56/(240.97+DZ56))</f>
        <v>0</v>
      </c>
      <c r="AA56">
        <f>(W56-DS56*(DX56+DY56)/1000)</f>
        <v>0</v>
      </c>
      <c r="AB56">
        <f>(-I56*44100)</f>
        <v>0</v>
      </c>
      <c r="AC56">
        <f>2*29.3*Q56*0.92*(DZ56-V56)</f>
        <v>0</v>
      </c>
      <c r="AD56">
        <f>2*0.95*5.67E-8*(((DZ56+$B$9)+273)^4-(V56+273)^4)</f>
        <v>0</v>
      </c>
      <c r="AE56">
        <f>T56+AD56+AB56+AC56</f>
        <v>0</v>
      </c>
      <c r="AF56">
        <f>DW56*AT56*(DR56-DQ56*(1000-AT56*DT56)/(1000-AT56*DS56))/(100*DK56)</f>
        <v>0</v>
      </c>
      <c r="AG56">
        <f>1000*DW56*AT56*(DS56-DT56)/(100*DK56*(1000-AT56*DS56))</f>
        <v>0</v>
      </c>
      <c r="AH56">
        <f>(AI56 - AJ56 - DX56*1E3/(8.314*(DZ56+273.15)) * AL56/DW56 * AK56) * DW56/(100*DK56) * (1000 - DT56)/1000</f>
        <v>0</v>
      </c>
      <c r="AI56">
        <v>424.4396431911337</v>
      </c>
      <c r="AJ56">
        <v>423.3696787878785</v>
      </c>
      <c r="AK56">
        <v>-0.0002849390398533825</v>
      </c>
      <c r="AL56">
        <v>66.17508223920018</v>
      </c>
      <c r="AM56">
        <f>(AO56 - AN56 + DX56*1E3/(8.314*(DZ56+273.15)) * AQ56/DW56 * AP56) * DW56/(100*DK56) * 1000/(1000 - AO56)</f>
        <v>0</v>
      </c>
      <c r="AN56">
        <v>10.50810949987099</v>
      </c>
      <c r="AO56">
        <v>10.64488484848485</v>
      </c>
      <c r="AP56">
        <v>1.757520249451656E-05</v>
      </c>
      <c r="AQ56">
        <v>108.911012619094</v>
      </c>
      <c r="AR56">
        <v>0</v>
      </c>
      <c r="AS56">
        <v>0</v>
      </c>
      <c r="AT56">
        <f>IF(AR56*$H$15&gt;=AV56,1.0,(AV56/(AV56-AR56*$H$15)))</f>
        <v>0</v>
      </c>
      <c r="AU56">
        <f>(AT56-1)*100</f>
        <v>0</v>
      </c>
      <c r="AV56">
        <f>MAX(0,($B$15+$C$15*EE56)/(1+$D$15*EE56)*DX56/(DZ56+273)*$E$15)</f>
        <v>0</v>
      </c>
      <c r="AW56" t="s">
        <v>437</v>
      </c>
      <c r="AX56">
        <v>0</v>
      </c>
      <c r="AY56">
        <v>0.7</v>
      </c>
      <c r="AZ56">
        <v>0.7</v>
      </c>
      <c r="BA56">
        <f>1-AY56/AZ56</f>
        <v>0</v>
      </c>
      <c r="BB56">
        <v>-1</v>
      </c>
      <c r="BC56" t="s">
        <v>558</v>
      </c>
      <c r="BD56">
        <v>8177</v>
      </c>
      <c r="BE56">
        <v>261.6361923076923</v>
      </c>
      <c r="BF56">
        <v>265.91</v>
      </c>
      <c r="BG56">
        <f>1-BE56/BF56</f>
        <v>0</v>
      </c>
      <c r="BH56">
        <v>0.5</v>
      </c>
      <c r="BI56">
        <f>DH56</f>
        <v>0</v>
      </c>
      <c r="BJ56">
        <f>K56</f>
        <v>0</v>
      </c>
      <c r="BK56">
        <f>BG56*BH56*BI56</f>
        <v>0</v>
      </c>
      <c r="BL56">
        <f>(BJ56-BB56)/BI56</f>
        <v>0</v>
      </c>
      <c r="BM56">
        <f>(AZ56-BF56)/BF56</f>
        <v>0</v>
      </c>
      <c r="BN56">
        <f>AY56/(BA56+AY56/BF56)</f>
        <v>0</v>
      </c>
      <c r="BO56" t="s">
        <v>437</v>
      </c>
      <c r="BP56">
        <v>0</v>
      </c>
      <c r="BQ56">
        <f>IF(BP56&lt;&gt;0, BP56, BN56)</f>
        <v>0</v>
      </c>
      <c r="BR56">
        <f>1-BQ56/BF56</f>
        <v>0</v>
      </c>
      <c r="BS56">
        <f>(BF56-BE56)/(BF56-BQ56)</f>
        <v>0</v>
      </c>
      <c r="BT56">
        <f>(AZ56-BF56)/(AZ56-BQ56)</f>
        <v>0</v>
      </c>
      <c r="BU56">
        <f>(BF56-BE56)/(BF56-AY56)</f>
        <v>0</v>
      </c>
      <c r="BV56">
        <f>(AZ56-BF56)/(AZ56-AY56)</f>
        <v>0</v>
      </c>
      <c r="BW56">
        <f>(BS56*BQ56/BE56)</f>
        <v>0</v>
      </c>
      <c r="BX56">
        <f>(1-BW56)</f>
        <v>0</v>
      </c>
      <c r="DG56">
        <f>$B$13*EF56+$C$13*EG56+$F$13*ER56*(1-EU56)</f>
        <v>0</v>
      </c>
      <c r="DH56">
        <f>DG56*DI56</f>
        <v>0</v>
      </c>
      <c r="DI56">
        <f>($B$13*$D$11+$C$13*$D$11+$F$13*((FE56+EW56)/MAX(FE56+EW56+FF56, 0.1)*$I$11+FF56/MAX(FE56+EW56+FF56, 0.1)*$J$11))/($B$13+$C$13+$F$13)</f>
        <v>0</v>
      </c>
      <c r="DJ56">
        <f>($B$13*$K$11+$C$13*$K$11+$F$13*((FE56+EW56)/MAX(FE56+EW56+FF56, 0.1)*$P$11+FF56/MAX(FE56+EW56+FF56, 0.1)*$Q$11))/($B$13+$C$13+$F$13)</f>
        <v>0</v>
      </c>
      <c r="DK56">
        <v>2</v>
      </c>
      <c r="DL56">
        <v>0.5</v>
      </c>
      <c r="DM56" t="s">
        <v>439</v>
      </c>
      <c r="DN56">
        <v>2</v>
      </c>
      <c r="DO56" t="b">
        <v>1</v>
      </c>
      <c r="DP56">
        <v>1702593301</v>
      </c>
      <c r="DQ56">
        <v>418.8992258064516</v>
      </c>
      <c r="DR56">
        <v>420.0110645161291</v>
      </c>
      <c r="DS56">
        <v>10.64575806451613</v>
      </c>
      <c r="DT56">
        <v>10.49602903225807</v>
      </c>
      <c r="DU56">
        <v>417.6291612903225</v>
      </c>
      <c r="DV56">
        <v>10.63926451612903</v>
      </c>
      <c r="DW56">
        <v>500.0210967741935</v>
      </c>
      <c r="DX56">
        <v>90.88819032258064</v>
      </c>
      <c r="DY56">
        <v>0.1000213322580645</v>
      </c>
      <c r="DZ56">
        <v>17.03548387096774</v>
      </c>
      <c r="EA56">
        <v>17.94543225806452</v>
      </c>
      <c r="EB56">
        <v>999.9000000000003</v>
      </c>
      <c r="EC56">
        <v>0</v>
      </c>
      <c r="ED56">
        <v>0</v>
      </c>
      <c r="EE56">
        <v>10002.99870967742</v>
      </c>
      <c r="EF56">
        <v>0</v>
      </c>
      <c r="EG56">
        <v>18.60992580645161</v>
      </c>
      <c r="EH56">
        <v>-1.111923032258064</v>
      </c>
      <c r="EI56">
        <v>423.4065161290323</v>
      </c>
      <c r="EJ56">
        <v>424.4661935483871</v>
      </c>
      <c r="EK56">
        <v>0.1497339677419355</v>
      </c>
      <c r="EL56">
        <v>420.0110645161291</v>
      </c>
      <c r="EM56">
        <v>10.49602903225807</v>
      </c>
      <c r="EN56">
        <v>0.9675735483870966</v>
      </c>
      <c r="EO56">
        <v>0.9539645161290322</v>
      </c>
      <c r="EP56">
        <v>6.437030645161291</v>
      </c>
      <c r="EQ56">
        <v>6.231604516129033</v>
      </c>
      <c r="ER56">
        <v>1500.016451612903</v>
      </c>
      <c r="ES56">
        <v>0.9729986774193552</v>
      </c>
      <c r="ET56">
        <v>0.0270016</v>
      </c>
      <c r="EU56">
        <v>0</v>
      </c>
      <c r="EV56">
        <v>261.6478709677419</v>
      </c>
      <c r="EW56">
        <v>4.999599999999997</v>
      </c>
      <c r="EX56">
        <v>3948.246451612903</v>
      </c>
      <c r="EY56">
        <v>14076.54838709678</v>
      </c>
      <c r="EZ56">
        <v>36.8808064516129</v>
      </c>
      <c r="FA56">
        <v>38.73374193548388</v>
      </c>
      <c r="FB56">
        <v>37.51990322580644</v>
      </c>
      <c r="FC56">
        <v>38.07029032258063</v>
      </c>
      <c r="FD56">
        <v>37.31632258064516</v>
      </c>
      <c r="FE56">
        <v>1454.646451612904</v>
      </c>
      <c r="FF56">
        <v>40.36999999999998</v>
      </c>
      <c r="FG56">
        <v>0</v>
      </c>
      <c r="FH56">
        <v>111.4000000953674</v>
      </c>
      <c r="FI56">
        <v>0</v>
      </c>
      <c r="FJ56">
        <v>261.6361923076923</v>
      </c>
      <c r="FK56">
        <v>-1.308615385341072</v>
      </c>
      <c r="FL56">
        <v>-9.256068357485313</v>
      </c>
      <c r="FM56">
        <v>3948.164615384615</v>
      </c>
      <c r="FN56">
        <v>15</v>
      </c>
      <c r="FO56">
        <v>0</v>
      </c>
      <c r="FP56" t="s">
        <v>440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-1.1222241</v>
      </c>
      <c r="GC56">
        <v>0.2199625440900582</v>
      </c>
      <c r="GD56">
        <v>0.0655141526819969</v>
      </c>
      <c r="GE56">
        <v>1</v>
      </c>
      <c r="GF56">
        <v>261.6892058823529</v>
      </c>
      <c r="GG56">
        <v>-1.06354469110495</v>
      </c>
      <c r="GH56">
        <v>0.2019973470139928</v>
      </c>
      <c r="GI56">
        <v>0</v>
      </c>
      <c r="GJ56">
        <v>0.1601384</v>
      </c>
      <c r="GK56">
        <v>-0.213053020637899</v>
      </c>
      <c r="GL56">
        <v>0.02460344173464355</v>
      </c>
      <c r="GM56">
        <v>0</v>
      </c>
      <c r="GN56">
        <v>1</v>
      </c>
      <c r="GO56">
        <v>3</v>
      </c>
      <c r="GP56" t="s">
        <v>559</v>
      </c>
      <c r="GQ56">
        <v>3.09979</v>
      </c>
      <c r="GR56">
        <v>2.75809</v>
      </c>
      <c r="GS56">
        <v>0.0878555</v>
      </c>
      <c r="GT56">
        <v>0.08829720000000001</v>
      </c>
      <c r="GU56">
        <v>0.0600243</v>
      </c>
      <c r="GV56">
        <v>0.0600139</v>
      </c>
      <c r="GW56">
        <v>23705.8</v>
      </c>
      <c r="GX56">
        <v>22039.2</v>
      </c>
      <c r="GY56">
        <v>26552.7</v>
      </c>
      <c r="GZ56">
        <v>24402.3</v>
      </c>
      <c r="HA56">
        <v>40016.5</v>
      </c>
      <c r="HB56">
        <v>33956.4</v>
      </c>
      <c r="HC56">
        <v>46443.2</v>
      </c>
      <c r="HD56">
        <v>38653</v>
      </c>
      <c r="HE56">
        <v>1.88352</v>
      </c>
      <c r="HF56">
        <v>1.851</v>
      </c>
      <c r="HG56">
        <v>0.00184402</v>
      </c>
      <c r="HH56">
        <v>0</v>
      </c>
      <c r="HI56">
        <v>17.9737</v>
      </c>
      <c r="HJ56">
        <v>999.9</v>
      </c>
      <c r="HK56">
        <v>38.2</v>
      </c>
      <c r="HL56">
        <v>32.2</v>
      </c>
      <c r="HM56">
        <v>20.2979</v>
      </c>
      <c r="HN56">
        <v>62.3361</v>
      </c>
      <c r="HO56">
        <v>24.0905</v>
      </c>
      <c r="HP56">
        <v>1</v>
      </c>
      <c r="HQ56">
        <v>0.180777</v>
      </c>
      <c r="HR56">
        <v>6.4792</v>
      </c>
      <c r="HS56">
        <v>20.1655</v>
      </c>
      <c r="HT56">
        <v>5.22043</v>
      </c>
      <c r="HU56">
        <v>11.986</v>
      </c>
      <c r="HV56">
        <v>4.9652</v>
      </c>
      <c r="HW56">
        <v>3.2751</v>
      </c>
      <c r="HX56">
        <v>9999</v>
      </c>
      <c r="HY56">
        <v>9999</v>
      </c>
      <c r="HZ56">
        <v>9999</v>
      </c>
      <c r="IA56">
        <v>546.2</v>
      </c>
      <c r="IB56">
        <v>1.86401</v>
      </c>
      <c r="IC56">
        <v>1.86008</v>
      </c>
      <c r="ID56">
        <v>1.85837</v>
      </c>
      <c r="IE56">
        <v>1.85974</v>
      </c>
      <c r="IF56">
        <v>1.85989</v>
      </c>
      <c r="IG56">
        <v>1.85837</v>
      </c>
      <c r="IH56">
        <v>1.85741</v>
      </c>
      <c r="II56">
        <v>1.85241</v>
      </c>
      <c r="IJ56">
        <v>0</v>
      </c>
      <c r="IK56">
        <v>0</v>
      </c>
      <c r="IL56">
        <v>0</v>
      </c>
      <c r="IM56">
        <v>0</v>
      </c>
      <c r="IN56" t="s">
        <v>442</v>
      </c>
      <c r="IO56" t="s">
        <v>443</v>
      </c>
      <c r="IP56" t="s">
        <v>444</v>
      </c>
      <c r="IQ56" t="s">
        <v>444</v>
      </c>
      <c r="IR56" t="s">
        <v>444</v>
      </c>
      <c r="IS56" t="s">
        <v>444</v>
      </c>
      <c r="IT56">
        <v>0</v>
      </c>
      <c r="IU56">
        <v>100</v>
      </c>
      <c r="IV56">
        <v>100</v>
      </c>
      <c r="IW56">
        <v>1.27</v>
      </c>
      <c r="IX56">
        <v>0.0065</v>
      </c>
      <c r="IY56">
        <v>0.3971615310492796</v>
      </c>
      <c r="IZ56">
        <v>0.002194383670526158</v>
      </c>
      <c r="JA56">
        <v>-2.614430836048478E-07</v>
      </c>
      <c r="JB56">
        <v>2.831566818974657E-11</v>
      </c>
      <c r="JC56">
        <v>-0.02387284111826243</v>
      </c>
      <c r="JD56">
        <v>-0.004919592197158782</v>
      </c>
      <c r="JE56">
        <v>0.0008186423644796414</v>
      </c>
      <c r="JF56">
        <v>-8.268116151049551E-06</v>
      </c>
      <c r="JG56">
        <v>6</v>
      </c>
      <c r="JH56">
        <v>2002</v>
      </c>
      <c r="JI56">
        <v>0</v>
      </c>
      <c r="JJ56">
        <v>28</v>
      </c>
      <c r="JK56">
        <v>28376555.1</v>
      </c>
      <c r="JL56">
        <v>28376555.1</v>
      </c>
      <c r="JM56">
        <v>1.12305</v>
      </c>
      <c r="JN56">
        <v>2.65625</v>
      </c>
      <c r="JO56">
        <v>1.49658</v>
      </c>
      <c r="JP56">
        <v>2.33521</v>
      </c>
      <c r="JQ56">
        <v>1.54907</v>
      </c>
      <c r="JR56">
        <v>2.43896</v>
      </c>
      <c r="JS56">
        <v>36.5523</v>
      </c>
      <c r="JT56">
        <v>24.0175</v>
      </c>
      <c r="JU56">
        <v>18</v>
      </c>
      <c r="JV56">
        <v>491.139</v>
      </c>
      <c r="JW56">
        <v>484.828</v>
      </c>
      <c r="JX56">
        <v>13.2232</v>
      </c>
      <c r="JY56">
        <v>29.2799</v>
      </c>
      <c r="JZ56">
        <v>30.0011</v>
      </c>
      <c r="KA56">
        <v>29.1642</v>
      </c>
      <c r="KB56">
        <v>29.0624</v>
      </c>
      <c r="KC56">
        <v>22.5775</v>
      </c>
      <c r="KD56">
        <v>41.8295</v>
      </c>
      <c r="KE56">
        <v>26.4039</v>
      </c>
      <c r="KF56">
        <v>13.2189</v>
      </c>
      <c r="KG56">
        <v>420</v>
      </c>
      <c r="KH56">
        <v>10.6332</v>
      </c>
      <c r="KI56">
        <v>101.484</v>
      </c>
      <c r="KJ56">
        <v>93.17359999999999</v>
      </c>
    </row>
    <row r="57" spans="1:296">
      <c r="A57">
        <v>39</v>
      </c>
      <c r="B57">
        <v>1702593463</v>
      </c>
      <c r="C57">
        <v>12082</v>
      </c>
      <c r="D57" t="s">
        <v>560</v>
      </c>
      <c r="E57" t="s">
        <v>561</v>
      </c>
      <c r="F57">
        <v>5</v>
      </c>
      <c r="G57" t="s">
        <v>557</v>
      </c>
      <c r="H57">
        <v>1702593455</v>
      </c>
      <c r="I57">
        <f>(J57)/1000</f>
        <v>0</v>
      </c>
      <c r="J57">
        <f>IF(DO57, AM57, AG57)</f>
        <v>0</v>
      </c>
      <c r="K57">
        <f>IF(DO57, AH57, AF57)</f>
        <v>0</v>
      </c>
      <c r="L57">
        <f>DQ57 - IF(AT57&gt;1, K57*DK57*100.0/(AV57*EE57), 0)</f>
        <v>0</v>
      </c>
      <c r="M57">
        <f>((S57-I57/2)*L57-K57)/(S57+I57/2)</f>
        <v>0</v>
      </c>
      <c r="N57">
        <f>M57*(DX57+DY57)/1000.0</f>
        <v>0</v>
      </c>
      <c r="O57">
        <f>(DQ57 - IF(AT57&gt;1, K57*DK57*100.0/(AV57*EE57), 0))*(DX57+DY57)/1000.0</f>
        <v>0</v>
      </c>
      <c r="P57">
        <f>2.0/((1/R57-1/Q57)+SIGN(R57)*SQRT((1/R57-1/Q57)*(1/R57-1/Q57) + 4*DL57/((DL57+1)*(DL57+1))*(2*1/R57*1/Q57-1/Q57*1/Q57)))</f>
        <v>0</v>
      </c>
      <c r="Q57">
        <f>IF(LEFT(DM57,1)&lt;&gt;"0",IF(LEFT(DM57,1)="1",3.0,DN57),$D$5+$E$5*(EE57*DX57/($K$5*1000))+$F$5*(EE57*DX57/($K$5*1000))*MAX(MIN(DK57,$J$5),$I$5)*MAX(MIN(DK57,$J$5),$I$5)+$G$5*MAX(MIN(DK57,$J$5),$I$5)*(EE57*DX57/($K$5*1000))+$H$5*(EE57*DX57/($K$5*1000))*(EE57*DX57/($K$5*1000)))</f>
        <v>0</v>
      </c>
      <c r="R57">
        <f>I57*(1000-(1000*0.61365*exp(17.502*V57/(240.97+V57))/(DX57+DY57)+DS57)/2)/(1000*0.61365*exp(17.502*V57/(240.97+V57))/(DX57+DY57)-DS57)</f>
        <v>0</v>
      </c>
      <c r="S57">
        <f>1/((DL57+1)/(P57/1.6)+1/(Q57/1.37)) + DL57/((DL57+1)/(P57/1.6) + DL57/(Q57/1.37))</f>
        <v>0</v>
      </c>
      <c r="T57">
        <f>(DG57*DJ57)</f>
        <v>0</v>
      </c>
      <c r="U57">
        <f>(DZ57+(T57+2*0.95*5.67E-8*(((DZ57+$B$9)+273)^4-(DZ57+273)^4)-44100*I57)/(1.84*29.3*Q57+8*0.95*5.67E-8*(DZ57+273)^3))</f>
        <v>0</v>
      </c>
      <c r="V57">
        <f>($C$9*EA57+$D$9*EB57+$E$9*U57)</f>
        <v>0</v>
      </c>
      <c r="W57">
        <f>0.61365*exp(17.502*V57/(240.97+V57))</f>
        <v>0</v>
      </c>
      <c r="X57">
        <f>(Y57/Z57*100)</f>
        <v>0</v>
      </c>
      <c r="Y57">
        <f>DS57*(DX57+DY57)/1000</f>
        <v>0</v>
      </c>
      <c r="Z57">
        <f>0.61365*exp(17.502*DZ57/(240.97+DZ57))</f>
        <v>0</v>
      </c>
      <c r="AA57">
        <f>(W57-DS57*(DX57+DY57)/1000)</f>
        <v>0</v>
      </c>
      <c r="AB57">
        <f>(-I57*44100)</f>
        <v>0</v>
      </c>
      <c r="AC57">
        <f>2*29.3*Q57*0.92*(DZ57-V57)</f>
        <v>0</v>
      </c>
      <c r="AD57">
        <f>2*0.95*5.67E-8*(((DZ57+$B$9)+273)^4-(V57+273)^4)</f>
        <v>0</v>
      </c>
      <c r="AE57">
        <f>T57+AD57+AB57+AC57</f>
        <v>0</v>
      </c>
      <c r="AF57">
        <f>DW57*AT57*(DR57-DQ57*(1000-AT57*DT57)/(1000-AT57*DS57))/(100*DK57)</f>
        <v>0</v>
      </c>
      <c r="AG57">
        <f>1000*DW57*AT57*(DS57-DT57)/(100*DK57*(1000-AT57*DS57))</f>
        <v>0</v>
      </c>
      <c r="AH57">
        <f>(AI57 - AJ57 - DX57*1E3/(8.314*(DZ57+273.15)) * AL57/DW57 * AK57) * DW57/(100*DK57) * (1000 - DT57)/1000</f>
        <v>0</v>
      </c>
      <c r="AI57">
        <v>424.5490283646725</v>
      </c>
      <c r="AJ57">
        <v>423.4089939393939</v>
      </c>
      <c r="AK57">
        <v>0.0001767338622487939</v>
      </c>
      <c r="AL57">
        <v>66.17508223920018</v>
      </c>
      <c r="AM57">
        <f>(AO57 - AN57 + DX57*1E3/(8.314*(DZ57+273.15)) * AQ57/DW57 * AP57) * DW57/(100*DK57) * 1000/(1000 - AO57)</f>
        <v>0</v>
      </c>
      <c r="AN57">
        <v>10.68407007613198</v>
      </c>
      <c r="AO57">
        <v>10.7797696969697</v>
      </c>
      <c r="AP57">
        <v>-2.25570497259179E-05</v>
      </c>
      <c r="AQ57">
        <v>108.911012619094</v>
      </c>
      <c r="AR57">
        <v>0</v>
      </c>
      <c r="AS57">
        <v>0</v>
      </c>
      <c r="AT57">
        <f>IF(AR57*$H$15&gt;=AV57,1.0,(AV57/(AV57-AR57*$H$15)))</f>
        <v>0</v>
      </c>
      <c r="AU57">
        <f>(AT57-1)*100</f>
        <v>0</v>
      </c>
      <c r="AV57">
        <f>MAX(0,($B$15+$C$15*EE57)/(1+$D$15*EE57)*DX57/(DZ57+273)*$E$15)</f>
        <v>0</v>
      </c>
      <c r="AW57" t="s">
        <v>437</v>
      </c>
      <c r="AX57">
        <v>0</v>
      </c>
      <c r="AY57">
        <v>0.7</v>
      </c>
      <c r="AZ57">
        <v>0.7</v>
      </c>
      <c r="BA57">
        <f>1-AY57/AZ57</f>
        <v>0</v>
      </c>
      <c r="BB57">
        <v>-1</v>
      </c>
      <c r="BC57" t="s">
        <v>562</v>
      </c>
      <c r="BD57">
        <v>8174.33</v>
      </c>
      <c r="BE57">
        <v>260.8789230769231</v>
      </c>
      <c r="BF57">
        <v>265.3</v>
      </c>
      <c r="BG57">
        <f>1-BE57/BF57</f>
        <v>0</v>
      </c>
      <c r="BH57">
        <v>0.5</v>
      </c>
      <c r="BI57">
        <f>DH57</f>
        <v>0</v>
      </c>
      <c r="BJ57">
        <f>K57</f>
        <v>0</v>
      </c>
      <c r="BK57">
        <f>BG57*BH57*BI57</f>
        <v>0</v>
      </c>
      <c r="BL57">
        <f>(BJ57-BB57)/BI57</f>
        <v>0</v>
      </c>
      <c r="BM57">
        <f>(AZ57-BF57)/BF57</f>
        <v>0</v>
      </c>
      <c r="BN57">
        <f>AY57/(BA57+AY57/BF57)</f>
        <v>0</v>
      </c>
      <c r="BO57" t="s">
        <v>437</v>
      </c>
      <c r="BP57">
        <v>0</v>
      </c>
      <c r="BQ57">
        <f>IF(BP57&lt;&gt;0, BP57, BN57)</f>
        <v>0</v>
      </c>
      <c r="BR57">
        <f>1-BQ57/BF57</f>
        <v>0</v>
      </c>
      <c r="BS57">
        <f>(BF57-BE57)/(BF57-BQ57)</f>
        <v>0</v>
      </c>
      <c r="BT57">
        <f>(AZ57-BF57)/(AZ57-BQ57)</f>
        <v>0</v>
      </c>
      <c r="BU57">
        <f>(BF57-BE57)/(BF57-AY57)</f>
        <v>0</v>
      </c>
      <c r="BV57">
        <f>(AZ57-BF57)/(AZ57-AY57)</f>
        <v>0</v>
      </c>
      <c r="BW57">
        <f>(BS57*BQ57/BE57)</f>
        <v>0</v>
      </c>
      <c r="BX57">
        <f>(1-BW57)</f>
        <v>0</v>
      </c>
      <c r="DG57">
        <f>$B$13*EF57+$C$13*EG57+$F$13*ER57*(1-EU57)</f>
        <v>0</v>
      </c>
      <c r="DH57">
        <f>DG57*DI57</f>
        <v>0</v>
      </c>
      <c r="DI57">
        <f>($B$13*$D$11+$C$13*$D$11+$F$13*((FE57+EW57)/MAX(FE57+EW57+FF57, 0.1)*$I$11+FF57/MAX(FE57+EW57+FF57, 0.1)*$J$11))/($B$13+$C$13+$F$13)</f>
        <v>0</v>
      </c>
      <c r="DJ57">
        <f>($B$13*$K$11+$C$13*$K$11+$F$13*((FE57+EW57)/MAX(FE57+EW57+FF57, 0.1)*$P$11+FF57/MAX(FE57+EW57+FF57, 0.1)*$Q$11))/($B$13+$C$13+$F$13)</f>
        <v>0</v>
      </c>
      <c r="DK57">
        <v>2</v>
      </c>
      <c r="DL57">
        <v>0.5</v>
      </c>
      <c r="DM57" t="s">
        <v>439</v>
      </c>
      <c r="DN57">
        <v>2</v>
      </c>
      <c r="DO57" t="b">
        <v>1</v>
      </c>
      <c r="DP57">
        <v>1702593455</v>
      </c>
      <c r="DQ57">
        <v>418.8269677419354</v>
      </c>
      <c r="DR57">
        <v>420.0261935483871</v>
      </c>
      <c r="DS57">
        <v>10.78494838709677</v>
      </c>
      <c r="DT57">
        <v>10.68354838709677</v>
      </c>
      <c r="DU57">
        <v>417.5570322580645</v>
      </c>
      <c r="DV57">
        <v>10.77710645161291</v>
      </c>
      <c r="DW57">
        <v>499.9984516129032</v>
      </c>
      <c r="DX57">
        <v>90.89444516129031</v>
      </c>
      <c r="DY57">
        <v>0.09996627419354839</v>
      </c>
      <c r="DZ57">
        <v>17.15932258064516</v>
      </c>
      <c r="EA57">
        <v>18.02023870967742</v>
      </c>
      <c r="EB57">
        <v>999.9000000000003</v>
      </c>
      <c r="EC57">
        <v>0</v>
      </c>
      <c r="ED57">
        <v>0</v>
      </c>
      <c r="EE57">
        <v>10000.80548387097</v>
      </c>
      <c r="EF57">
        <v>0</v>
      </c>
      <c r="EG57">
        <v>18.63480000000001</v>
      </c>
      <c r="EH57">
        <v>-1.199209677419355</v>
      </c>
      <c r="EI57">
        <v>423.3932258064516</v>
      </c>
      <c r="EJ57">
        <v>424.5620645161291</v>
      </c>
      <c r="EK57">
        <v>0.1014053129032258</v>
      </c>
      <c r="EL57">
        <v>420.0261935483871</v>
      </c>
      <c r="EM57">
        <v>10.68354838709677</v>
      </c>
      <c r="EN57">
        <v>0.9802919677419354</v>
      </c>
      <c r="EO57">
        <v>0.9710749032258064</v>
      </c>
      <c r="EP57">
        <v>6.626707741935483</v>
      </c>
      <c r="EQ57">
        <v>6.489461290322581</v>
      </c>
      <c r="ER57">
        <v>1499.993548387097</v>
      </c>
      <c r="ES57">
        <v>0.9729995161290325</v>
      </c>
      <c r="ET57">
        <v>0.02700067419354838</v>
      </c>
      <c r="EU57">
        <v>0</v>
      </c>
      <c r="EV57">
        <v>260.8970967741936</v>
      </c>
      <c r="EW57">
        <v>4.999599999999997</v>
      </c>
      <c r="EX57">
        <v>3940.88064516129</v>
      </c>
      <c r="EY57">
        <v>14076.34193548387</v>
      </c>
      <c r="EZ57">
        <v>37.16106451612902</v>
      </c>
      <c r="FA57">
        <v>38.9878064516129</v>
      </c>
      <c r="FB57">
        <v>37.56625806451612</v>
      </c>
      <c r="FC57">
        <v>38.3746129032258</v>
      </c>
      <c r="FD57">
        <v>37.74774193548387</v>
      </c>
      <c r="FE57">
        <v>1454.623870967741</v>
      </c>
      <c r="FF57">
        <v>40.36999999999998</v>
      </c>
      <c r="FG57">
        <v>0</v>
      </c>
      <c r="FH57">
        <v>153.4000000953674</v>
      </c>
      <c r="FI57">
        <v>0</v>
      </c>
      <c r="FJ57">
        <v>260.8789230769231</v>
      </c>
      <c r="FK57">
        <v>-0.8319999947181212</v>
      </c>
      <c r="FL57">
        <v>-4.156239331469748</v>
      </c>
      <c r="FM57">
        <v>3940.848076923077</v>
      </c>
      <c r="FN57">
        <v>15</v>
      </c>
      <c r="FO57">
        <v>0</v>
      </c>
      <c r="FP57" t="s">
        <v>440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-1.19650075</v>
      </c>
      <c r="GC57">
        <v>-0.09948866791744955</v>
      </c>
      <c r="GD57">
        <v>0.05442077532466347</v>
      </c>
      <c r="GE57">
        <v>1</v>
      </c>
      <c r="GF57">
        <v>260.8878823529412</v>
      </c>
      <c r="GG57">
        <v>-0.4220626432740312</v>
      </c>
      <c r="GH57">
        <v>0.1889436213306031</v>
      </c>
      <c r="GI57">
        <v>1</v>
      </c>
      <c r="GJ57">
        <v>0.1069134375</v>
      </c>
      <c r="GK57">
        <v>-0.06798628030018761</v>
      </c>
      <c r="GL57">
        <v>0.01037724382178831</v>
      </c>
      <c r="GM57">
        <v>1</v>
      </c>
      <c r="GN57">
        <v>3</v>
      </c>
      <c r="GO57">
        <v>3</v>
      </c>
      <c r="GP57" t="s">
        <v>454</v>
      </c>
      <c r="GQ57">
        <v>3.09989</v>
      </c>
      <c r="GR57">
        <v>2.75811</v>
      </c>
      <c r="GS57">
        <v>0.0878148</v>
      </c>
      <c r="GT57">
        <v>0.0882718</v>
      </c>
      <c r="GU57">
        <v>0.06058</v>
      </c>
      <c r="GV57">
        <v>0.0608565</v>
      </c>
      <c r="GW57">
        <v>23696.6</v>
      </c>
      <c r="GX57">
        <v>22030.9</v>
      </c>
      <c r="GY57">
        <v>26541.6</v>
      </c>
      <c r="GZ57">
        <v>24393</v>
      </c>
      <c r="HA57">
        <v>39976.1</v>
      </c>
      <c r="HB57">
        <v>33913.7</v>
      </c>
      <c r="HC57">
        <v>46423.8</v>
      </c>
      <c r="HD57">
        <v>38639.2</v>
      </c>
      <c r="HE57">
        <v>1.88133</v>
      </c>
      <c r="HF57">
        <v>1.84892</v>
      </c>
      <c r="HG57">
        <v>0.00607222</v>
      </c>
      <c r="HH57">
        <v>0</v>
      </c>
      <c r="HI57">
        <v>17.9253</v>
      </c>
      <c r="HJ57">
        <v>999.9</v>
      </c>
      <c r="HK57">
        <v>35.9</v>
      </c>
      <c r="HL57">
        <v>32.3</v>
      </c>
      <c r="HM57">
        <v>19.1829</v>
      </c>
      <c r="HN57">
        <v>62.3861</v>
      </c>
      <c r="HO57">
        <v>23.742</v>
      </c>
      <c r="HP57">
        <v>1</v>
      </c>
      <c r="HQ57">
        <v>0.203887</v>
      </c>
      <c r="HR57">
        <v>7.81173</v>
      </c>
      <c r="HS57">
        <v>20.1104</v>
      </c>
      <c r="HT57">
        <v>5.21954</v>
      </c>
      <c r="HU57">
        <v>11.986</v>
      </c>
      <c r="HV57">
        <v>4.96575</v>
      </c>
      <c r="HW57">
        <v>3.27527</v>
      </c>
      <c r="HX57">
        <v>9999</v>
      </c>
      <c r="HY57">
        <v>9999</v>
      </c>
      <c r="HZ57">
        <v>9999</v>
      </c>
      <c r="IA57">
        <v>546.2</v>
      </c>
      <c r="IB57">
        <v>1.86401</v>
      </c>
      <c r="IC57">
        <v>1.86012</v>
      </c>
      <c r="ID57">
        <v>1.85837</v>
      </c>
      <c r="IE57">
        <v>1.85975</v>
      </c>
      <c r="IF57">
        <v>1.85989</v>
      </c>
      <c r="IG57">
        <v>1.85837</v>
      </c>
      <c r="IH57">
        <v>1.85741</v>
      </c>
      <c r="II57">
        <v>1.8524</v>
      </c>
      <c r="IJ57">
        <v>0</v>
      </c>
      <c r="IK57">
        <v>0</v>
      </c>
      <c r="IL57">
        <v>0</v>
      </c>
      <c r="IM57">
        <v>0</v>
      </c>
      <c r="IN57" t="s">
        <v>442</v>
      </c>
      <c r="IO57" t="s">
        <v>443</v>
      </c>
      <c r="IP57" t="s">
        <v>444</v>
      </c>
      <c r="IQ57" t="s">
        <v>444</v>
      </c>
      <c r="IR57" t="s">
        <v>444</v>
      </c>
      <c r="IS57" t="s">
        <v>444</v>
      </c>
      <c r="IT57">
        <v>0</v>
      </c>
      <c r="IU57">
        <v>100</v>
      </c>
      <c r="IV57">
        <v>100</v>
      </c>
      <c r="IW57">
        <v>1.27</v>
      </c>
      <c r="IX57">
        <v>0.0078</v>
      </c>
      <c r="IY57">
        <v>0.3971615310492796</v>
      </c>
      <c r="IZ57">
        <v>0.002194383670526158</v>
      </c>
      <c r="JA57">
        <v>-2.614430836048478E-07</v>
      </c>
      <c r="JB57">
        <v>2.831566818974657E-11</v>
      </c>
      <c r="JC57">
        <v>-0.02387284111826243</v>
      </c>
      <c r="JD57">
        <v>-0.004919592197158782</v>
      </c>
      <c r="JE57">
        <v>0.0008186423644796414</v>
      </c>
      <c r="JF57">
        <v>-8.268116151049551E-06</v>
      </c>
      <c r="JG57">
        <v>6</v>
      </c>
      <c r="JH57">
        <v>2002</v>
      </c>
      <c r="JI57">
        <v>0</v>
      </c>
      <c r="JJ57">
        <v>28</v>
      </c>
      <c r="JK57">
        <v>28376557.7</v>
      </c>
      <c r="JL57">
        <v>28376557.7</v>
      </c>
      <c r="JM57">
        <v>1.12183</v>
      </c>
      <c r="JN57">
        <v>2.65991</v>
      </c>
      <c r="JO57">
        <v>1.49658</v>
      </c>
      <c r="JP57">
        <v>2.33521</v>
      </c>
      <c r="JQ57">
        <v>1.54907</v>
      </c>
      <c r="JR57">
        <v>2.34497</v>
      </c>
      <c r="JS57">
        <v>36.6943</v>
      </c>
      <c r="JT57">
        <v>23.9737</v>
      </c>
      <c r="JU57">
        <v>18</v>
      </c>
      <c r="JV57">
        <v>491.402</v>
      </c>
      <c r="JW57">
        <v>485.253</v>
      </c>
      <c r="JX57">
        <v>12.4918</v>
      </c>
      <c r="JY57">
        <v>29.4278</v>
      </c>
      <c r="JZ57">
        <v>30.0005</v>
      </c>
      <c r="KA57">
        <v>29.3687</v>
      </c>
      <c r="KB57">
        <v>29.28</v>
      </c>
      <c r="KC57">
        <v>22.5653</v>
      </c>
      <c r="KD57">
        <v>37.5348</v>
      </c>
      <c r="KE57">
        <v>19.5102</v>
      </c>
      <c r="KF57">
        <v>12.4862</v>
      </c>
      <c r="KG57">
        <v>420</v>
      </c>
      <c r="KH57">
        <v>10.7563</v>
      </c>
      <c r="KI57">
        <v>101.441</v>
      </c>
      <c r="KJ57">
        <v>93.1395</v>
      </c>
    </row>
    <row r="58" spans="1:296">
      <c r="A58">
        <v>40</v>
      </c>
      <c r="B58">
        <v>1702593742.6</v>
      </c>
      <c r="C58">
        <v>12361.59999990463</v>
      </c>
      <c r="D58" t="s">
        <v>563</v>
      </c>
      <c r="E58" t="s">
        <v>564</v>
      </c>
      <c r="F58">
        <v>5</v>
      </c>
      <c r="G58" t="s">
        <v>557</v>
      </c>
      <c r="H58">
        <v>1702593734.849999</v>
      </c>
      <c r="I58">
        <f>(J58)/1000</f>
        <v>0</v>
      </c>
      <c r="J58">
        <f>IF(DO58, AM58, AG58)</f>
        <v>0</v>
      </c>
      <c r="K58">
        <f>IF(DO58, AH58, AF58)</f>
        <v>0</v>
      </c>
      <c r="L58">
        <f>DQ58 - IF(AT58&gt;1, K58*DK58*100.0/(AV58*EE58), 0)</f>
        <v>0</v>
      </c>
      <c r="M58">
        <f>((S58-I58/2)*L58-K58)/(S58+I58/2)</f>
        <v>0</v>
      </c>
      <c r="N58">
        <f>M58*(DX58+DY58)/1000.0</f>
        <v>0</v>
      </c>
      <c r="O58">
        <f>(DQ58 - IF(AT58&gt;1, K58*DK58*100.0/(AV58*EE58), 0))*(DX58+DY58)/1000.0</f>
        <v>0</v>
      </c>
      <c r="P58">
        <f>2.0/((1/R58-1/Q58)+SIGN(R58)*SQRT((1/R58-1/Q58)*(1/R58-1/Q58) + 4*DL58/((DL58+1)*(DL58+1))*(2*1/R58*1/Q58-1/Q58*1/Q58)))</f>
        <v>0</v>
      </c>
      <c r="Q58">
        <f>IF(LEFT(DM58,1)&lt;&gt;"0",IF(LEFT(DM58,1)="1",3.0,DN58),$D$5+$E$5*(EE58*DX58/($K$5*1000))+$F$5*(EE58*DX58/($K$5*1000))*MAX(MIN(DK58,$J$5),$I$5)*MAX(MIN(DK58,$J$5),$I$5)+$G$5*MAX(MIN(DK58,$J$5),$I$5)*(EE58*DX58/($K$5*1000))+$H$5*(EE58*DX58/($K$5*1000))*(EE58*DX58/($K$5*1000)))</f>
        <v>0</v>
      </c>
      <c r="R58">
        <f>I58*(1000-(1000*0.61365*exp(17.502*V58/(240.97+V58))/(DX58+DY58)+DS58)/2)/(1000*0.61365*exp(17.502*V58/(240.97+V58))/(DX58+DY58)-DS58)</f>
        <v>0</v>
      </c>
      <c r="S58">
        <f>1/((DL58+1)/(P58/1.6)+1/(Q58/1.37)) + DL58/((DL58+1)/(P58/1.6) + DL58/(Q58/1.37))</f>
        <v>0</v>
      </c>
      <c r="T58">
        <f>(DG58*DJ58)</f>
        <v>0</v>
      </c>
      <c r="U58">
        <f>(DZ58+(T58+2*0.95*5.67E-8*(((DZ58+$B$9)+273)^4-(DZ58+273)^4)-44100*I58)/(1.84*29.3*Q58+8*0.95*5.67E-8*(DZ58+273)^3))</f>
        <v>0</v>
      </c>
      <c r="V58">
        <f>($C$9*EA58+$D$9*EB58+$E$9*U58)</f>
        <v>0</v>
      </c>
      <c r="W58">
        <f>0.61365*exp(17.502*V58/(240.97+V58))</f>
        <v>0</v>
      </c>
      <c r="X58">
        <f>(Y58/Z58*100)</f>
        <v>0</v>
      </c>
      <c r="Y58">
        <f>DS58*(DX58+DY58)/1000</f>
        <v>0</v>
      </c>
      <c r="Z58">
        <f>0.61365*exp(17.502*DZ58/(240.97+DZ58))</f>
        <v>0</v>
      </c>
      <c r="AA58">
        <f>(W58-DS58*(DX58+DY58)/1000)</f>
        <v>0</v>
      </c>
      <c r="AB58">
        <f>(-I58*44100)</f>
        <v>0</v>
      </c>
      <c r="AC58">
        <f>2*29.3*Q58*0.92*(DZ58-V58)</f>
        <v>0</v>
      </c>
      <c r="AD58">
        <f>2*0.95*5.67E-8*(((DZ58+$B$9)+273)^4-(V58+273)^4)</f>
        <v>0</v>
      </c>
      <c r="AE58">
        <f>T58+AD58+AB58+AC58</f>
        <v>0</v>
      </c>
      <c r="AF58">
        <f>DW58*AT58*(DR58-DQ58*(1000-AT58*DT58)/(1000-AT58*DS58))/(100*DK58)</f>
        <v>0</v>
      </c>
      <c r="AG58">
        <f>1000*DW58*AT58*(DS58-DT58)/(100*DK58*(1000-AT58*DS58))</f>
        <v>0</v>
      </c>
      <c r="AH58">
        <f>(AI58 - AJ58 - DX58*1E3/(8.314*(DZ58+273.15)) * AL58/DW58 * AK58) * DW58/(100*DK58) * (1000 - DT58)/1000</f>
        <v>0</v>
      </c>
      <c r="AI58">
        <v>426.5971504770807</v>
      </c>
      <c r="AJ58">
        <v>425.0160727272726</v>
      </c>
      <c r="AK58">
        <v>-0.002634739795332271</v>
      </c>
      <c r="AL58">
        <v>66.17508223920018</v>
      </c>
      <c r="AM58">
        <f>(AO58 - AN58 + DX58*1E3/(8.314*(DZ58+273.15)) * AQ58/DW58 * AP58) * DW58/(100*DK58) * 1000/(1000 - AO58)</f>
        <v>0</v>
      </c>
      <c r="AN58">
        <v>15.53700516126055</v>
      </c>
      <c r="AO58">
        <v>15.82979212121212</v>
      </c>
      <c r="AP58">
        <v>-0.008678624950642234</v>
      </c>
      <c r="AQ58">
        <v>108.911012619094</v>
      </c>
      <c r="AR58">
        <v>0</v>
      </c>
      <c r="AS58">
        <v>0</v>
      </c>
      <c r="AT58">
        <f>IF(AR58*$H$15&gt;=AV58,1.0,(AV58/(AV58-AR58*$H$15)))</f>
        <v>0</v>
      </c>
      <c r="AU58">
        <f>(AT58-1)*100</f>
        <v>0</v>
      </c>
      <c r="AV58">
        <f>MAX(0,($B$15+$C$15*EE58)/(1+$D$15*EE58)*DX58/(DZ58+273)*$E$15)</f>
        <v>0</v>
      </c>
      <c r="AW58" t="s">
        <v>437</v>
      </c>
      <c r="AX58">
        <v>0</v>
      </c>
      <c r="AY58">
        <v>0.7</v>
      </c>
      <c r="AZ58">
        <v>0.7</v>
      </c>
      <c r="BA58">
        <f>1-AY58/AZ58</f>
        <v>0</v>
      </c>
      <c r="BB58">
        <v>-1</v>
      </c>
      <c r="BC58" t="s">
        <v>565</v>
      </c>
      <c r="BD58">
        <v>8175.56</v>
      </c>
      <c r="BE58">
        <v>250.81812</v>
      </c>
      <c r="BF58">
        <v>257.54</v>
      </c>
      <c r="BG58">
        <f>1-BE58/BF58</f>
        <v>0</v>
      </c>
      <c r="BH58">
        <v>0.5</v>
      </c>
      <c r="BI58">
        <f>DH58</f>
        <v>0</v>
      </c>
      <c r="BJ58">
        <f>K58</f>
        <v>0</v>
      </c>
      <c r="BK58">
        <f>BG58*BH58*BI58</f>
        <v>0</v>
      </c>
      <c r="BL58">
        <f>(BJ58-BB58)/BI58</f>
        <v>0</v>
      </c>
      <c r="BM58">
        <f>(AZ58-BF58)/BF58</f>
        <v>0</v>
      </c>
      <c r="BN58">
        <f>AY58/(BA58+AY58/BF58)</f>
        <v>0</v>
      </c>
      <c r="BO58" t="s">
        <v>437</v>
      </c>
      <c r="BP58">
        <v>0</v>
      </c>
      <c r="BQ58">
        <f>IF(BP58&lt;&gt;0, BP58, BN58)</f>
        <v>0</v>
      </c>
      <c r="BR58">
        <f>1-BQ58/BF58</f>
        <v>0</v>
      </c>
      <c r="BS58">
        <f>(BF58-BE58)/(BF58-BQ58)</f>
        <v>0</v>
      </c>
      <c r="BT58">
        <f>(AZ58-BF58)/(AZ58-BQ58)</f>
        <v>0</v>
      </c>
      <c r="BU58">
        <f>(BF58-BE58)/(BF58-AY58)</f>
        <v>0</v>
      </c>
      <c r="BV58">
        <f>(AZ58-BF58)/(AZ58-AY58)</f>
        <v>0</v>
      </c>
      <c r="BW58">
        <f>(BS58*BQ58/BE58)</f>
        <v>0</v>
      </c>
      <c r="BX58">
        <f>(1-BW58)</f>
        <v>0</v>
      </c>
      <c r="DG58">
        <f>$B$13*EF58+$C$13*EG58+$F$13*ER58*(1-EU58)</f>
        <v>0</v>
      </c>
      <c r="DH58">
        <f>DG58*DI58</f>
        <v>0</v>
      </c>
      <c r="DI58">
        <f>($B$13*$D$11+$C$13*$D$11+$F$13*((FE58+EW58)/MAX(FE58+EW58+FF58, 0.1)*$I$11+FF58/MAX(FE58+EW58+FF58, 0.1)*$J$11))/($B$13+$C$13+$F$13)</f>
        <v>0</v>
      </c>
      <c r="DJ58">
        <f>($B$13*$K$11+$C$13*$K$11+$F$13*((FE58+EW58)/MAX(FE58+EW58+FF58, 0.1)*$P$11+FF58/MAX(FE58+EW58+FF58, 0.1)*$Q$11))/($B$13+$C$13+$F$13)</f>
        <v>0</v>
      </c>
      <c r="DK58">
        <v>2</v>
      </c>
      <c r="DL58">
        <v>0.5</v>
      </c>
      <c r="DM58" t="s">
        <v>439</v>
      </c>
      <c r="DN58">
        <v>2</v>
      </c>
      <c r="DO58" t="b">
        <v>1</v>
      </c>
      <c r="DP58">
        <v>1702593734.849999</v>
      </c>
      <c r="DQ58">
        <v>418.3409333333335</v>
      </c>
      <c r="DR58">
        <v>420.0025333333334</v>
      </c>
      <c r="DS58">
        <v>15.91373666666667</v>
      </c>
      <c r="DT58">
        <v>15.54167666666667</v>
      </c>
      <c r="DU58">
        <v>417.0720000000001</v>
      </c>
      <c r="DV58">
        <v>15.84294333333333</v>
      </c>
      <c r="DW58">
        <v>500.0057333333334</v>
      </c>
      <c r="DX58">
        <v>90.90732000000001</v>
      </c>
      <c r="DY58">
        <v>0.09995683666666669</v>
      </c>
      <c r="DZ58">
        <v>23.45926666666667</v>
      </c>
      <c r="EA58">
        <v>23.98196666666667</v>
      </c>
      <c r="EB58">
        <v>999.9000000000002</v>
      </c>
      <c r="EC58">
        <v>0</v>
      </c>
      <c r="ED58">
        <v>0</v>
      </c>
      <c r="EE58">
        <v>10001.05933333333</v>
      </c>
      <c r="EF58">
        <v>0</v>
      </c>
      <c r="EG58">
        <v>18.26575333333334</v>
      </c>
      <c r="EH58">
        <v>-1.661710333333333</v>
      </c>
      <c r="EI58">
        <v>425.1058</v>
      </c>
      <c r="EJ58">
        <v>426.6332000000001</v>
      </c>
      <c r="EK58">
        <v>0.3720615000000001</v>
      </c>
      <c r="EL58">
        <v>420.0025333333334</v>
      </c>
      <c r="EM58">
        <v>15.54167666666667</v>
      </c>
      <c r="EN58">
        <v>1.446675333333333</v>
      </c>
      <c r="EO58">
        <v>1.412851666666666</v>
      </c>
      <c r="EP58">
        <v>12.41581666666667</v>
      </c>
      <c r="EQ58">
        <v>12.05627333333333</v>
      </c>
      <c r="ER58">
        <v>1499.990666666666</v>
      </c>
      <c r="ES58">
        <v>0.9730045333333331</v>
      </c>
      <c r="ET58">
        <v>0.02699516333333333</v>
      </c>
      <c r="EU58">
        <v>0</v>
      </c>
      <c r="EV58">
        <v>250.8579666666667</v>
      </c>
      <c r="EW58">
        <v>4.999599999999998</v>
      </c>
      <c r="EX58">
        <v>3803.251333333334</v>
      </c>
      <c r="EY58">
        <v>14076.33666666667</v>
      </c>
      <c r="EZ58">
        <v>37.72683333333332</v>
      </c>
      <c r="FA58">
        <v>39.42883333333332</v>
      </c>
      <c r="FB58">
        <v>38.56853333333333</v>
      </c>
      <c r="FC58">
        <v>38.89353333333332</v>
      </c>
      <c r="FD58">
        <v>38.90803333333334</v>
      </c>
      <c r="FE58">
        <v>1454.630666666666</v>
      </c>
      <c r="FF58">
        <v>40.35999999999999</v>
      </c>
      <c r="FG58">
        <v>0</v>
      </c>
      <c r="FH58">
        <v>278.7999999523163</v>
      </c>
      <c r="FI58">
        <v>0</v>
      </c>
      <c r="FJ58">
        <v>250.81812</v>
      </c>
      <c r="FK58">
        <v>-0.6783845974490474</v>
      </c>
      <c r="FL58">
        <v>-7.55846152031882</v>
      </c>
      <c r="FM58">
        <v>3803.1732</v>
      </c>
      <c r="FN58">
        <v>15</v>
      </c>
      <c r="FO58">
        <v>0</v>
      </c>
      <c r="FP58" t="s">
        <v>440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-1.65542225</v>
      </c>
      <c r="GC58">
        <v>0.02223861163227409</v>
      </c>
      <c r="GD58">
        <v>0.04122544654018316</v>
      </c>
      <c r="GE58">
        <v>1</v>
      </c>
      <c r="GF58">
        <v>250.846</v>
      </c>
      <c r="GG58">
        <v>-0.2313827341493927</v>
      </c>
      <c r="GH58">
        <v>0.2602404996288189</v>
      </c>
      <c r="GI58">
        <v>1</v>
      </c>
      <c r="GJ58">
        <v>0.4427315500000001</v>
      </c>
      <c r="GK58">
        <v>-1.161941673545968</v>
      </c>
      <c r="GL58">
        <v>0.1150624839017805</v>
      </c>
      <c r="GM58">
        <v>0</v>
      </c>
      <c r="GN58">
        <v>2</v>
      </c>
      <c r="GO58">
        <v>3</v>
      </c>
      <c r="GP58" t="s">
        <v>441</v>
      </c>
      <c r="GQ58">
        <v>3.10117</v>
      </c>
      <c r="GR58">
        <v>2.75816</v>
      </c>
      <c r="GS58">
        <v>0.0877135</v>
      </c>
      <c r="GT58">
        <v>0.0882406</v>
      </c>
      <c r="GU58">
        <v>0.0806673</v>
      </c>
      <c r="GV58">
        <v>0.0804035</v>
      </c>
      <c r="GW58">
        <v>23686</v>
      </c>
      <c r="GX58">
        <v>22018.9</v>
      </c>
      <c r="GY58">
        <v>26527.2</v>
      </c>
      <c r="GZ58">
        <v>24379.5</v>
      </c>
      <c r="HA58">
        <v>39095.5</v>
      </c>
      <c r="HB58">
        <v>33187.7</v>
      </c>
      <c r="HC58">
        <v>46398.6</v>
      </c>
      <c r="HD58">
        <v>38618.9</v>
      </c>
      <c r="HE58">
        <v>1.87967</v>
      </c>
      <c r="HF58">
        <v>1.85238</v>
      </c>
      <c r="HG58">
        <v>0.127919</v>
      </c>
      <c r="HH58">
        <v>0</v>
      </c>
      <c r="HI58">
        <v>21.9099</v>
      </c>
      <c r="HJ58">
        <v>999.9</v>
      </c>
      <c r="HK58">
        <v>35.8</v>
      </c>
      <c r="HL58">
        <v>32.6</v>
      </c>
      <c r="HM58">
        <v>19.452</v>
      </c>
      <c r="HN58">
        <v>60.9025</v>
      </c>
      <c r="HO58">
        <v>23.3373</v>
      </c>
      <c r="HP58">
        <v>1</v>
      </c>
      <c r="HQ58">
        <v>0.207459</v>
      </c>
      <c r="HR58">
        <v>3.89291</v>
      </c>
      <c r="HS58">
        <v>20.2377</v>
      </c>
      <c r="HT58">
        <v>5.22163</v>
      </c>
      <c r="HU58">
        <v>11.9813</v>
      </c>
      <c r="HV58">
        <v>4.9653</v>
      </c>
      <c r="HW58">
        <v>3.27543</v>
      </c>
      <c r="HX58">
        <v>9999</v>
      </c>
      <c r="HY58">
        <v>9999</v>
      </c>
      <c r="HZ58">
        <v>9999</v>
      </c>
      <c r="IA58">
        <v>546.3</v>
      </c>
      <c r="IB58">
        <v>1.86401</v>
      </c>
      <c r="IC58">
        <v>1.86016</v>
      </c>
      <c r="ID58">
        <v>1.8584</v>
      </c>
      <c r="IE58">
        <v>1.85974</v>
      </c>
      <c r="IF58">
        <v>1.85989</v>
      </c>
      <c r="IG58">
        <v>1.85837</v>
      </c>
      <c r="IH58">
        <v>1.85743</v>
      </c>
      <c r="II58">
        <v>1.85241</v>
      </c>
      <c r="IJ58">
        <v>0</v>
      </c>
      <c r="IK58">
        <v>0</v>
      </c>
      <c r="IL58">
        <v>0</v>
      </c>
      <c r="IM58">
        <v>0</v>
      </c>
      <c r="IN58" t="s">
        <v>442</v>
      </c>
      <c r="IO58" t="s">
        <v>443</v>
      </c>
      <c r="IP58" t="s">
        <v>444</v>
      </c>
      <c r="IQ58" t="s">
        <v>444</v>
      </c>
      <c r="IR58" t="s">
        <v>444</v>
      </c>
      <c r="IS58" t="s">
        <v>444</v>
      </c>
      <c r="IT58">
        <v>0</v>
      </c>
      <c r="IU58">
        <v>100</v>
      </c>
      <c r="IV58">
        <v>100</v>
      </c>
      <c r="IW58">
        <v>1.269</v>
      </c>
      <c r="IX58">
        <v>0.06950000000000001</v>
      </c>
      <c r="IY58">
        <v>0.3971615310492796</v>
      </c>
      <c r="IZ58">
        <v>0.002194383670526158</v>
      </c>
      <c r="JA58">
        <v>-2.614430836048478E-07</v>
      </c>
      <c r="JB58">
        <v>2.831566818974657E-11</v>
      </c>
      <c r="JC58">
        <v>-0.02387284111826243</v>
      </c>
      <c r="JD58">
        <v>-0.004919592197158782</v>
      </c>
      <c r="JE58">
        <v>0.0008186423644796414</v>
      </c>
      <c r="JF58">
        <v>-8.268116151049551E-06</v>
      </c>
      <c r="JG58">
        <v>6</v>
      </c>
      <c r="JH58">
        <v>2002</v>
      </c>
      <c r="JI58">
        <v>0</v>
      </c>
      <c r="JJ58">
        <v>28</v>
      </c>
      <c r="JK58">
        <v>28376562.4</v>
      </c>
      <c r="JL58">
        <v>28376562.4</v>
      </c>
      <c r="JM58">
        <v>1.12549</v>
      </c>
      <c r="JN58">
        <v>2.64282</v>
      </c>
      <c r="JO58">
        <v>1.49658</v>
      </c>
      <c r="JP58">
        <v>2.33521</v>
      </c>
      <c r="JQ58">
        <v>1.54907</v>
      </c>
      <c r="JR58">
        <v>2.43652</v>
      </c>
      <c r="JS58">
        <v>36.908</v>
      </c>
      <c r="JT58">
        <v>24.0437</v>
      </c>
      <c r="JU58">
        <v>18</v>
      </c>
      <c r="JV58">
        <v>492.913</v>
      </c>
      <c r="JW58">
        <v>490.304</v>
      </c>
      <c r="JX58">
        <v>20.8078</v>
      </c>
      <c r="JY58">
        <v>29.7195</v>
      </c>
      <c r="JZ58">
        <v>30.0013</v>
      </c>
      <c r="KA58">
        <v>29.6951</v>
      </c>
      <c r="KB58">
        <v>29.6208</v>
      </c>
      <c r="KC58">
        <v>22.6387</v>
      </c>
      <c r="KD58">
        <v>15.5656</v>
      </c>
      <c r="KE58">
        <v>24.2542</v>
      </c>
      <c r="KF58">
        <v>20.433</v>
      </c>
      <c r="KG58">
        <v>420</v>
      </c>
      <c r="KH58">
        <v>15.6567</v>
      </c>
      <c r="KI58">
        <v>101.386</v>
      </c>
      <c r="KJ58">
        <v>93.0895</v>
      </c>
    </row>
    <row r="59" spans="1:296">
      <c r="A59">
        <v>41</v>
      </c>
      <c r="B59">
        <v>1702593813.1</v>
      </c>
      <c r="C59">
        <v>12432.09999990463</v>
      </c>
      <c r="D59" t="s">
        <v>566</v>
      </c>
      <c r="E59" t="s">
        <v>567</v>
      </c>
      <c r="F59">
        <v>5</v>
      </c>
      <c r="G59" t="s">
        <v>557</v>
      </c>
      <c r="H59">
        <v>1702593805.349999</v>
      </c>
      <c r="I59">
        <f>(J59)/1000</f>
        <v>0</v>
      </c>
      <c r="J59">
        <f>IF(DO59, AM59, AG59)</f>
        <v>0</v>
      </c>
      <c r="K59">
        <f>IF(DO59, AH59, AF59)</f>
        <v>0</v>
      </c>
      <c r="L59">
        <f>DQ59 - IF(AT59&gt;1, K59*DK59*100.0/(AV59*EE59), 0)</f>
        <v>0</v>
      </c>
      <c r="M59">
        <f>((S59-I59/2)*L59-K59)/(S59+I59/2)</f>
        <v>0</v>
      </c>
      <c r="N59">
        <f>M59*(DX59+DY59)/1000.0</f>
        <v>0</v>
      </c>
      <c r="O59">
        <f>(DQ59 - IF(AT59&gt;1, K59*DK59*100.0/(AV59*EE59), 0))*(DX59+DY59)/1000.0</f>
        <v>0</v>
      </c>
      <c r="P59">
        <f>2.0/((1/R59-1/Q59)+SIGN(R59)*SQRT((1/R59-1/Q59)*(1/R59-1/Q59) + 4*DL59/((DL59+1)*(DL59+1))*(2*1/R59*1/Q59-1/Q59*1/Q59)))</f>
        <v>0</v>
      </c>
      <c r="Q59">
        <f>IF(LEFT(DM59,1)&lt;&gt;"0",IF(LEFT(DM59,1)="1",3.0,DN59),$D$5+$E$5*(EE59*DX59/($K$5*1000))+$F$5*(EE59*DX59/($K$5*1000))*MAX(MIN(DK59,$J$5),$I$5)*MAX(MIN(DK59,$J$5),$I$5)+$G$5*MAX(MIN(DK59,$J$5),$I$5)*(EE59*DX59/($K$5*1000))+$H$5*(EE59*DX59/($K$5*1000))*(EE59*DX59/($K$5*1000)))</f>
        <v>0</v>
      </c>
      <c r="R59">
        <f>I59*(1000-(1000*0.61365*exp(17.502*V59/(240.97+V59))/(DX59+DY59)+DS59)/2)/(1000*0.61365*exp(17.502*V59/(240.97+V59))/(DX59+DY59)-DS59)</f>
        <v>0</v>
      </c>
      <c r="S59">
        <f>1/((DL59+1)/(P59/1.6)+1/(Q59/1.37)) + DL59/((DL59+1)/(P59/1.6) + DL59/(Q59/1.37))</f>
        <v>0</v>
      </c>
      <c r="T59">
        <f>(DG59*DJ59)</f>
        <v>0</v>
      </c>
      <c r="U59">
        <f>(DZ59+(T59+2*0.95*5.67E-8*(((DZ59+$B$9)+273)^4-(DZ59+273)^4)-44100*I59)/(1.84*29.3*Q59+8*0.95*5.67E-8*(DZ59+273)^3))</f>
        <v>0</v>
      </c>
      <c r="V59">
        <f>($C$9*EA59+$D$9*EB59+$E$9*U59)</f>
        <v>0</v>
      </c>
      <c r="W59">
        <f>0.61365*exp(17.502*V59/(240.97+V59))</f>
        <v>0</v>
      </c>
      <c r="X59">
        <f>(Y59/Z59*100)</f>
        <v>0</v>
      </c>
      <c r="Y59">
        <f>DS59*(DX59+DY59)/1000</f>
        <v>0</v>
      </c>
      <c r="Z59">
        <f>0.61365*exp(17.502*DZ59/(240.97+DZ59))</f>
        <v>0</v>
      </c>
      <c r="AA59">
        <f>(W59-DS59*(DX59+DY59)/1000)</f>
        <v>0</v>
      </c>
      <c r="AB59">
        <f>(-I59*44100)</f>
        <v>0</v>
      </c>
      <c r="AC59">
        <f>2*29.3*Q59*0.92*(DZ59-V59)</f>
        <v>0</v>
      </c>
      <c r="AD59">
        <f>2*0.95*5.67E-8*(((DZ59+$B$9)+273)^4-(V59+273)^4)</f>
        <v>0</v>
      </c>
      <c r="AE59">
        <f>T59+AD59+AB59+AC59</f>
        <v>0</v>
      </c>
      <c r="AF59">
        <f>DW59*AT59*(DR59-DQ59*(1000-AT59*DT59)/(1000-AT59*DS59))/(100*DK59)</f>
        <v>0</v>
      </c>
      <c r="AG59">
        <f>1000*DW59*AT59*(DS59-DT59)/(100*DK59*(1000-AT59*DS59))</f>
        <v>0</v>
      </c>
      <c r="AH59">
        <f>(AI59 - AJ59 - DX59*1E3/(8.314*(DZ59+273.15)) * AL59/DW59 * AK59) * DW59/(100*DK59) * (1000 - DT59)/1000</f>
        <v>0</v>
      </c>
      <c r="AI59">
        <v>426.7258589069853</v>
      </c>
      <c r="AJ59">
        <v>424.9917212121211</v>
      </c>
      <c r="AK59">
        <v>-0.0001717057837480524</v>
      </c>
      <c r="AL59">
        <v>66.17508223920018</v>
      </c>
      <c r="AM59">
        <f>(AO59 - AN59 + DX59*1E3/(8.314*(DZ59+273.15)) * AQ59/DW59 * AP59) * DW59/(100*DK59) * 1000/(1000 - AO59)</f>
        <v>0</v>
      </c>
      <c r="AN59">
        <v>15.80066213301762</v>
      </c>
      <c r="AO59">
        <v>15.95015151515151</v>
      </c>
      <c r="AP59">
        <v>7.897641625730475E-05</v>
      </c>
      <c r="AQ59">
        <v>108.911012619094</v>
      </c>
      <c r="AR59">
        <v>0</v>
      </c>
      <c r="AS59">
        <v>0</v>
      </c>
      <c r="AT59">
        <f>IF(AR59*$H$15&gt;=AV59,1.0,(AV59/(AV59-AR59*$H$15)))</f>
        <v>0</v>
      </c>
      <c r="AU59">
        <f>(AT59-1)*100</f>
        <v>0</v>
      </c>
      <c r="AV59">
        <f>MAX(0,($B$15+$C$15*EE59)/(1+$D$15*EE59)*DX59/(DZ59+273)*$E$15)</f>
        <v>0</v>
      </c>
      <c r="AW59" t="s">
        <v>437</v>
      </c>
      <c r="AX59">
        <v>0</v>
      </c>
      <c r="AY59">
        <v>0.7</v>
      </c>
      <c r="AZ59">
        <v>0.7</v>
      </c>
      <c r="BA59">
        <f>1-AY59/AZ59</f>
        <v>0</v>
      </c>
      <c r="BB59">
        <v>-1</v>
      </c>
      <c r="BC59" t="s">
        <v>568</v>
      </c>
      <c r="BD59">
        <v>8170.08</v>
      </c>
      <c r="BE59">
        <v>250.28316</v>
      </c>
      <c r="BF59">
        <v>257.31</v>
      </c>
      <c r="BG59">
        <f>1-BE59/BF59</f>
        <v>0</v>
      </c>
      <c r="BH59">
        <v>0.5</v>
      </c>
      <c r="BI59">
        <f>DH59</f>
        <v>0</v>
      </c>
      <c r="BJ59">
        <f>K59</f>
        <v>0</v>
      </c>
      <c r="BK59">
        <f>BG59*BH59*BI59</f>
        <v>0</v>
      </c>
      <c r="BL59">
        <f>(BJ59-BB59)/BI59</f>
        <v>0</v>
      </c>
      <c r="BM59">
        <f>(AZ59-BF59)/BF59</f>
        <v>0</v>
      </c>
      <c r="BN59">
        <f>AY59/(BA59+AY59/BF59)</f>
        <v>0</v>
      </c>
      <c r="BO59" t="s">
        <v>437</v>
      </c>
      <c r="BP59">
        <v>0</v>
      </c>
      <c r="BQ59">
        <f>IF(BP59&lt;&gt;0, BP59, BN59)</f>
        <v>0</v>
      </c>
      <c r="BR59">
        <f>1-BQ59/BF59</f>
        <v>0</v>
      </c>
      <c r="BS59">
        <f>(BF59-BE59)/(BF59-BQ59)</f>
        <v>0</v>
      </c>
      <c r="BT59">
        <f>(AZ59-BF59)/(AZ59-BQ59)</f>
        <v>0</v>
      </c>
      <c r="BU59">
        <f>(BF59-BE59)/(BF59-AY59)</f>
        <v>0</v>
      </c>
      <c r="BV59">
        <f>(AZ59-BF59)/(AZ59-AY59)</f>
        <v>0</v>
      </c>
      <c r="BW59">
        <f>(BS59*BQ59/BE59)</f>
        <v>0</v>
      </c>
      <c r="BX59">
        <f>(1-BW59)</f>
        <v>0</v>
      </c>
      <c r="DG59">
        <f>$B$13*EF59+$C$13*EG59+$F$13*ER59*(1-EU59)</f>
        <v>0</v>
      </c>
      <c r="DH59">
        <f>DG59*DI59</f>
        <v>0</v>
      </c>
      <c r="DI59">
        <f>($B$13*$D$11+$C$13*$D$11+$F$13*((FE59+EW59)/MAX(FE59+EW59+FF59, 0.1)*$I$11+FF59/MAX(FE59+EW59+FF59, 0.1)*$J$11))/($B$13+$C$13+$F$13)</f>
        <v>0</v>
      </c>
      <c r="DJ59">
        <f>($B$13*$K$11+$C$13*$K$11+$F$13*((FE59+EW59)/MAX(FE59+EW59+FF59, 0.1)*$P$11+FF59/MAX(FE59+EW59+FF59, 0.1)*$Q$11))/($B$13+$C$13+$F$13)</f>
        <v>0</v>
      </c>
      <c r="DK59">
        <v>2</v>
      </c>
      <c r="DL59">
        <v>0.5</v>
      </c>
      <c r="DM59" t="s">
        <v>439</v>
      </c>
      <c r="DN59">
        <v>2</v>
      </c>
      <c r="DO59" t="b">
        <v>1</v>
      </c>
      <c r="DP59">
        <v>1702593805.349999</v>
      </c>
      <c r="DQ59">
        <v>418.2298333333334</v>
      </c>
      <c r="DR59">
        <v>419.9893333333333</v>
      </c>
      <c r="DS59">
        <v>15.94218666666667</v>
      </c>
      <c r="DT59">
        <v>15.79832333333333</v>
      </c>
      <c r="DU59">
        <v>416.9610999999999</v>
      </c>
      <c r="DV59">
        <v>15.87098</v>
      </c>
      <c r="DW59">
        <v>499.9913</v>
      </c>
      <c r="DX59">
        <v>90.90908333333336</v>
      </c>
      <c r="DY59">
        <v>0.09998663333333332</v>
      </c>
      <c r="DZ59">
        <v>23.40547</v>
      </c>
      <c r="EA59">
        <v>24.05259666666667</v>
      </c>
      <c r="EB59">
        <v>999.9000000000002</v>
      </c>
      <c r="EC59">
        <v>0</v>
      </c>
      <c r="ED59">
        <v>0</v>
      </c>
      <c r="EE59">
        <v>9995.836666666666</v>
      </c>
      <c r="EF59">
        <v>0</v>
      </c>
      <c r="EG59">
        <v>17.98163333333333</v>
      </c>
      <c r="EH59">
        <v>-1.759505666666666</v>
      </c>
      <c r="EI59">
        <v>425.0054</v>
      </c>
      <c r="EJ59">
        <v>426.7310333333333</v>
      </c>
      <c r="EK59">
        <v>0.1438573</v>
      </c>
      <c r="EL59">
        <v>419.9893333333333</v>
      </c>
      <c r="EM59">
        <v>15.79832333333333</v>
      </c>
      <c r="EN59">
        <v>1.449288666666667</v>
      </c>
      <c r="EO59">
        <v>1.436211666666666</v>
      </c>
      <c r="EP59">
        <v>12.44340333333333</v>
      </c>
      <c r="EQ59">
        <v>12.30545</v>
      </c>
      <c r="ER59">
        <v>1500.006666666667</v>
      </c>
      <c r="ES59">
        <v>0.9730059333333332</v>
      </c>
      <c r="ET59">
        <v>0.02699394333333333</v>
      </c>
      <c r="EU59">
        <v>0</v>
      </c>
      <c r="EV59">
        <v>250.3146333333333</v>
      </c>
      <c r="EW59">
        <v>4.999599999999998</v>
      </c>
      <c r="EX59">
        <v>3798.788</v>
      </c>
      <c r="EY59">
        <v>14076.49666666667</v>
      </c>
      <c r="EZ59">
        <v>37.91633333333333</v>
      </c>
      <c r="FA59">
        <v>39.57676666666666</v>
      </c>
      <c r="FB59">
        <v>38.53926666666666</v>
      </c>
      <c r="FC59">
        <v>39.02693333333333</v>
      </c>
      <c r="FD59">
        <v>39.03316666666667</v>
      </c>
      <c r="FE59">
        <v>1454.647333333334</v>
      </c>
      <c r="FF59">
        <v>40.35999999999999</v>
      </c>
      <c r="FG59">
        <v>0</v>
      </c>
      <c r="FH59">
        <v>69.79999995231628</v>
      </c>
      <c r="FI59">
        <v>0</v>
      </c>
      <c r="FJ59">
        <v>250.28316</v>
      </c>
      <c r="FK59">
        <v>0.3433077098751919</v>
      </c>
      <c r="FL59">
        <v>0.05230770859038378</v>
      </c>
      <c r="FM59">
        <v>3798.79</v>
      </c>
      <c r="FN59">
        <v>15</v>
      </c>
      <c r="FO59">
        <v>0</v>
      </c>
      <c r="FP59" t="s">
        <v>440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-1.755663414634147</v>
      </c>
      <c r="GC59">
        <v>-0.09454160278745709</v>
      </c>
      <c r="GD59">
        <v>0.03448174466539566</v>
      </c>
      <c r="GE59">
        <v>1</v>
      </c>
      <c r="GF59">
        <v>250.2949117647058</v>
      </c>
      <c r="GG59">
        <v>0.2244308692467675</v>
      </c>
      <c r="GH59">
        <v>0.2513452474008673</v>
      </c>
      <c r="GI59">
        <v>1</v>
      </c>
      <c r="GJ59">
        <v>0.1406956829268293</v>
      </c>
      <c r="GK59">
        <v>0.05703974216027882</v>
      </c>
      <c r="GL59">
        <v>0.005860389329608275</v>
      </c>
      <c r="GM59">
        <v>1</v>
      </c>
      <c r="GN59">
        <v>3</v>
      </c>
      <c r="GO59">
        <v>3</v>
      </c>
      <c r="GP59" t="s">
        <v>454</v>
      </c>
      <c r="GQ59">
        <v>3.10105</v>
      </c>
      <c r="GR59">
        <v>2.75791</v>
      </c>
      <c r="GS59">
        <v>0.0876815</v>
      </c>
      <c r="GT59">
        <v>0.0882358</v>
      </c>
      <c r="GU59">
        <v>0.0811051</v>
      </c>
      <c r="GV59">
        <v>0.0813768</v>
      </c>
      <c r="GW59">
        <v>23683.5</v>
      </c>
      <c r="GX59">
        <v>22016.8</v>
      </c>
      <c r="GY59">
        <v>26523.8</v>
      </c>
      <c r="GZ59">
        <v>24377.4</v>
      </c>
      <c r="HA59">
        <v>39071.9</v>
      </c>
      <c r="HB59">
        <v>33149.6</v>
      </c>
      <c r="HC59">
        <v>46392.7</v>
      </c>
      <c r="HD59">
        <v>38615.5</v>
      </c>
      <c r="HE59">
        <v>1.87745</v>
      </c>
      <c r="HF59">
        <v>1.85165</v>
      </c>
      <c r="HG59">
        <v>0.104964</v>
      </c>
      <c r="HH59">
        <v>0</v>
      </c>
      <c r="HI59">
        <v>22.3032</v>
      </c>
      <c r="HJ59">
        <v>999.9</v>
      </c>
      <c r="HK59">
        <v>35.8</v>
      </c>
      <c r="HL59">
        <v>32.6</v>
      </c>
      <c r="HM59">
        <v>19.4526</v>
      </c>
      <c r="HN59">
        <v>61.4825</v>
      </c>
      <c r="HO59">
        <v>23.5938</v>
      </c>
      <c r="HP59">
        <v>1</v>
      </c>
      <c r="HQ59">
        <v>0.218811</v>
      </c>
      <c r="HR59">
        <v>4.43205</v>
      </c>
      <c r="HS59">
        <v>20.2234</v>
      </c>
      <c r="HT59">
        <v>5.21804</v>
      </c>
      <c r="HU59">
        <v>11.9801</v>
      </c>
      <c r="HV59">
        <v>4.9648</v>
      </c>
      <c r="HW59">
        <v>3.27483</v>
      </c>
      <c r="HX59">
        <v>9999</v>
      </c>
      <c r="HY59">
        <v>9999</v>
      </c>
      <c r="HZ59">
        <v>9999</v>
      </c>
      <c r="IA59">
        <v>546.3</v>
      </c>
      <c r="IB59">
        <v>1.86401</v>
      </c>
      <c r="IC59">
        <v>1.86013</v>
      </c>
      <c r="ID59">
        <v>1.85841</v>
      </c>
      <c r="IE59">
        <v>1.85976</v>
      </c>
      <c r="IF59">
        <v>1.85989</v>
      </c>
      <c r="IG59">
        <v>1.85837</v>
      </c>
      <c r="IH59">
        <v>1.85743</v>
      </c>
      <c r="II59">
        <v>1.85241</v>
      </c>
      <c r="IJ59">
        <v>0</v>
      </c>
      <c r="IK59">
        <v>0</v>
      </c>
      <c r="IL59">
        <v>0</v>
      </c>
      <c r="IM59">
        <v>0</v>
      </c>
      <c r="IN59" t="s">
        <v>442</v>
      </c>
      <c r="IO59" t="s">
        <v>443</v>
      </c>
      <c r="IP59" t="s">
        <v>444</v>
      </c>
      <c r="IQ59" t="s">
        <v>444</v>
      </c>
      <c r="IR59" t="s">
        <v>444</v>
      </c>
      <c r="IS59" t="s">
        <v>444</v>
      </c>
      <c r="IT59">
        <v>0</v>
      </c>
      <c r="IU59">
        <v>100</v>
      </c>
      <c r="IV59">
        <v>100</v>
      </c>
      <c r="IW59">
        <v>1.269</v>
      </c>
      <c r="IX59">
        <v>0.0713</v>
      </c>
      <c r="IY59">
        <v>0.3971615310492796</v>
      </c>
      <c r="IZ59">
        <v>0.002194383670526158</v>
      </c>
      <c r="JA59">
        <v>-2.614430836048478E-07</v>
      </c>
      <c r="JB59">
        <v>2.831566818974657E-11</v>
      </c>
      <c r="JC59">
        <v>-0.02387284111826243</v>
      </c>
      <c r="JD59">
        <v>-0.004919592197158782</v>
      </c>
      <c r="JE59">
        <v>0.0008186423644796414</v>
      </c>
      <c r="JF59">
        <v>-8.268116151049551E-06</v>
      </c>
      <c r="JG59">
        <v>6</v>
      </c>
      <c r="JH59">
        <v>2002</v>
      </c>
      <c r="JI59">
        <v>0</v>
      </c>
      <c r="JJ59">
        <v>28</v>
      </c>
      <c r="JK59">
        <v>28376563.6</v>
      </c>
      <c r="JL59">
        <v>28376563.6</v>
      </c>
      <c r="JM59">
        <v>1.12671</v>
      </c>
      <c r="JN59">
        <v>2.65625</v>
      </c>
      <c r="JO59">
        <v>1.49658</v>
      </c>
      <c r="JP59">
        <v>2.33521</v>
      </c>
      <c r="JQ59">
        <v>1.54907</v>
      </c>
      <c r="JR59">
        <v>2.37183</v>
      </c>
      <c r="JS59">
        <v>36.9317</v>
      </c>
      <c r="JT59">
        <v>24.0612</v>
      </c>
      <c r="JU59">
        <v>18</v>
      </c>
      <c r="JV59">
        <v>492.32</v>
      </c>
      <c r="JW59">
        <v>490.584</v>
      </c>
      <c r="JX59">
        <v>19.8157</v>
      </c>
      <c r="JY59">
        <v>29.8114</v>
      </c>
      <c r="JZ59">
        <v>30.0003</v>
      </c>
      <c r="KA59">
        <v>29.791</v>
      </c>
      <c r="KB59">
        <v>29.7132</v>
      </c>
      <c r="KC59">
        <v>22.6437</v>
      </c>
      <c r="KD59">
        <v>14.1081</v>
      </c>
      <c r="KE59">
        <v>24.2542</v>
      </c>
      <c r="KF59">
        <v>19.7916</v>
      </c>
      <c r="KG59">
        <v>420</v>
      </c>
      <c r="KH59">
        <v>15.7782</v>
      </c>
      <c r="KI59">
        <v>101.373</v>
      </c>
      <c r="KJ59">
        <v>93.08150000000001</v>
      </c>
    </row>
    <row r="60" spans="1:296">
      <c r="A60">
        <v>42</v>
      </c>
      <c r="B60">
        <v>1702593896.6</v>
      </c>
      <c r="C60">
        <v>12515.59999990463</v>
      </c>
      <c r="D60" t="s">
        <v>569</v>
      </c>
      <c r="E60" t="s">
        <v>570</v>
      </c>
      <c r="F60">
        <v>5</v>
      </c>
      <c r="G60" t="s">
        <v>557</v>
      </c>
      <c r="H60">
        <v>1702593888.849999</v>
      </c>
      <c r="I60">
        <f>(J60)/1000</f>
        <v>0</v>
      </c>
      <c r="J60">
        <f>IF(DO60, AM60, AG60)</f>
        <v>0</v>
      </c>
      <c r="K60">
        <f>IF(DO60, AH60, AF60)</f>
        <v>0</v>
      </c>
      <c r="L60">
        <f>DQ60 - IF(AT60&gt;1, K60*DK60*100.0/(AV60*EE60), 0)</f>
        <v>0</v>
      </c>
      <c r="M60">
        <f>((S60-I60/2)*L60-K60)/(S60+I60/2)</f>
        <v>0</v>
      </c>
      <c r="N60">
        <f>M60*(DX60+DY60)/1000.0</f>
        <v>0</v>
      </c>
      <c r="O60">
        <f>(DQ60 - IF(AT60&gt;1, K60*DK60*100.0/(AV60*EE60), 0))*(DX60+DY60)/1000.0</f>
        <v>0</v>
      </c>
      <c r="P60">
        <f>2.0/((1/R60-1/Q60)+SIGN(R60)*SQRT((1/R60-1/Q60)*(1/R60-1/Q60) + 4*DL60/((DL60+1)*(DL60+1))*(2*1/R60*1/Q60-1/Q60*1/Q60)))</f>
        <v>0</v>
      </c>
      <c r="Q60">
        <f>IF(LEFT(DM60,1)&lt;&gt;"0",IF(LEFT(DM60,1)="1",3.0,DN60),$D$5+$E$5*(EE60*DX60/($K$5*1000))+$F$5*(EE60*DX60/($K$5*1000))*MAX(MIN(DK60,$J$5),$I$5)*MAX(MIN(DK60,$J$5),$I$5)+$G$5*MAX(MIN(DK60,$J$5),$I$5)*(EE60*DX60/($K$5*1000))+$H$5*(EE60*DX60/($K$5*1000))*(EE60*DX60/($K$5*1000)))</f>
        <v>0</v>
      </c>
      <c r="R60">
        <f>I60*(1000-(1000*0.61365*exp(17.502*V60/(240.97+V60))/(DX60+DY60)+DS60)/2)/(1000*0.61365*exp(17.502*V60/(240.97+V60))/(DX60+DY60)-DS60)</f>
        <v>0</v>
      </c>
      <c r="S60">
        <f>1/((DL60+1)/(P60/1.6)+1/(Q60/1.37)) + DL60/((DL60+1)/(P60/1.6) + DL60/(Q60/1.37))</f>
        <v>0</v>
      </c>
      <c r="T60">
        <f>(DG60*DJ60)</f>
        <v>0</v>
      </c>
      <c r="U60">
        <f>(DZ60+(T60+2*0.95*5.67E-8*(((DZ60+$B$9)+273)^4-(DZ60+273)^4)-44100*I60)/(1.84*29.3*Q60+8*0.95*5.67E-8*(DZ60+273)^3))</f>
        <v>0</v>
      </c>
      <c r="V60">
        <f>($C$9*EA60+$D$9*EB60+$E$9*U60)</f>
        <v>0</v>
      </c>
      <c r="W60">
        <f>0.61365*exp(17.502*V60/(240.97+V60))</f>
        <v>0</v>
      </c>
      <c r="X60">
        <f>(Y60/Z60*100)</f>
        <v>0</v>
      </c>
      <c r="Y60">
        <f>DS60*(DX60+DY60)/1000</f>
        <v>0</v>
      </c>
      <c r="Z60">
        <f>0.61365*exp(17.502*DZ60/(240.97+DZ60))</f>
        <v>0</v>
      </c>
      <c r="AA60">
        <f>(W60-DS60*(DX60+DY60)/1000)</f>
        <v>0</v>
      </c>
      <c r="AB60">
        <f>(-I60*44100)</f>
        <v>0</v>
      </c>
      <c r="AC60">
        <f>2*29.3*Q60*0.92*(DZ60-V60)</f>
        <v>0</v>
      </c>
      <c r="AD60">
        <f>2*0.95*5.67E-8*(((DZ60+$B$9)+273)^4-(V60+273)^4)</f>
        <v>0</v>
      </c>
      <c r="AE60">
        <f>T60+AD60+AB60+AC60</f>
        <v>0</v>
      </c>
      <c r="AF60">
        <f>DW60*AT60*(DR60-DQ60*(1000-AT60*DT60)/(1000-AT60*DS60))/(100*DK60)</f>
        <v>0</v>
      </c>
      <c r="AG60">
        <f>1000*DW60*AT60*(DS60-DT60)/(100*DK60*(1000-AT60*DS60))</f>
        <v>0</v>
      </c>
      <c r="AH60">
        <f>(AI60 - AJ60 - DX60*1E3/(8.314*(DZ60+273.15)) * AL60/DW60 * AK60) * DW60/(100*DK60) * (1000 - DT60)/1000</f>
        <v>0</v>
      </c>
      <c r="AI60">
        <v>426.6124668481715</v>
      </c>
      <c r="AJ60">
        <v>424.8230727272727</v>
      </c>
      <c r="AK60">
        <v>0.0008026216902345018</v>
      </c>
      <c r="AL60">
        <v>66.17508223920018</v>
      </c>
      <c r="AM60">
        <f>(AO60 - AN60 + DX60*1E3/(8.314*(DZ60+273.15)) * AQ60/DW60 * AP60) * DW60/(100*DK60) * 1000/(1000 - AO60)</f>
        <v>0</v>
      </c>
      <c r="AN60">
        <v>15.47639471078477</v>
      </c>
      <c r="AO60">
        <v>15.74017636363636</v>
      </c>
      <c r="AP60">
        <v>-0.005509905155666736</v>
      </c>
      <c r="AQ60">
        <v>108.911012619094</v>
      </c>
      <c r="AR60">
        <v>0</v>
      </c>
      <c r="AS60">
        <v>0</v>
      </c>
      <c r="AT60">
        <f>IF(AR60*$H$15&gt;=AV60,1.0,(AV60/(AV60-AR60*$H$15)))</f>
        <v>0</v>
      </c>
      <c r="AU60">
        <f>(AT60-1)*100</f>
        <v>0</v>
      </c>
      <c r="AV60">
        <f>MAX(0,($B$15+$C$15*EE60)/(1+$D$15*EE60)*DX60/(DZ60+273)*$E$15)</f>
        <v>0</v>
      </c>
      <c r="AW60" t="s">
        <v>437</v>
      </c>
      <c r="AX60">
        <v>0</v>
      </c>
      <c r="AY60">
        <v>0.7</v>
      </c>
      <c r="AZ60">
        <v>0.7</v>
      </c>
      <c r="BA60">
        <f>1-AY60/AZ60</f>
        <v>0</v>
      </c>
      <c r="BB60">
        <v>-1</v>
      </c>
      <c r="BC60" t="s">
        <v>571</v>
      </c>
      <c r="BD60">
        <v>8175.24</v>
      </c>
      <c r="BE60">
        <v>250.07088</v>
      </c>
      <c r="BF60">
        <v>257.06</v>
      </c>
      <c r="BG60">
        <f>1-BE60/BF60</f>
        <v>0</v>
      </c>
      <c r="BH60">
        <v>0.5</v>
      </c>
      <c r="BI60">
        <f>DH60</f>
        <v>0</v>
      </c>
      <c r="BJ60">
        <f>K60</f>
        <v>0</v>
      </c>
      <c r="BK60">
        <f>BG60*BH60*BI60</f>
        <v>0</v>
      </c>
      <c r="BL60">
        <f>(BJ60-BB60)/BI60</f>
        <v>0</v>
      </c>
      <c r="BM60">
        <f>(AZ60-BF60)/BF60</f>
        <v>0</v>
      </c>
      <c r="BN60">
        <f>AY60/(BA60+AY60/BF60)</f>
        <v>0</v>
      </c>
      <c r="BO60" t="s">
        <v>437</v>
      </c>
      <c r="BP60">
        <v>0</v>
      </c>
      <c r="BQ60">
        <f>IF(BP60&lt;&gt;0, BP60, BN60)</f>
        <v>0</v>
      </c>
      <c r="BR60">
        <f>1-BQ60/BF60</f>
        <v>0</v>
      </c>
      <c r="BS60">
        <f>(BF60-BE60)/(BF60-BQ60)</f>
        <v>0</v>
      </c>
      <c r="BT60">
        <f>(AZ60-BF60)/(AZ60-BQ60)</f>
        <v>0</v>
      </c>
      <c r="BU60">
        <f>(BF60-BE60)/(BF60-AY60)</f>
        <v>0</v>
      </c>
      <c r="BV60">
        <f>(AZ60-BF60)/(AZ60-AY60)</f>
        <v>0</v>
      </c>
      <c r="BW60">
        <f>(BS60*BQ60/BE60)</f>
        <v>0</v>
      </c>
      <c r="BX60">
        <f>(1-BW60)</f>
        <v>0</v>
      </c>
      <c r="DG60">
        <f>$B$13*EF60+$C$13*EG60+$F$13*ER60*(1-EU60)</f>
        <v>0</v>
      </c>
      <c r="DH60">
        <f>DG60*DI60</f>
        <v>0</v>
      </c>
      <c r="DI60">
        <f>($B$13*$D$11+$C$13*$D$11+$F$13*((FE60+EW60)/MAX(FE60+EW60+FF60, 0.1)*$I$11+FF60/MAX(FE60+EW60+FF60, 0.1)*$J$11))/($B$13+$C$13+$F$13)</f>
        <v>0</v>
      </c>
      <c r="DJ60">
        <f>($B$13*$K$11+$C$13*$K$11+$F$13*((FE60+EW60)/MAX(FE60+EW60+FF60, 0.1)*$P$11+FF60/MAX(FE60+EW60+FF60, 0.1)*$Q$11))/($B$13+$C$13+$F$13)</f>
        <v>0</v>
      </c>
      <c r="DK60">
        <v>2</v>
      </c>
      <c r="DL60">
        <v>0.5</v>
      </c>
      <c r="DM60" t="s">
        <v>439</v>
      </c>
      <c r="DN60">
        <v>2</v>
      </c>
      <c r="DO60" t="b">
        <v>1</v>
      </c>
      <c r="DP60">
        <v>1702593888.849999</v>
      </c>
      <c r="DQ60">
        <v>418.1217666666666</v>
      </c>
      <c r="DR60">
        <v>420.0256666666667</v>
      </c>
      <c r="DS60">
        <v>15.77096333333333</v>
      </c>
      <c r="DT60">
        <v>15.52236333333334</v>
      </c>
      <c r="DU60">
        <v>416.8532000000001</v>
      </c>
      <c r="DV60">
        <v>15.70225333333333</v>
      </c>
      <c r="DW60">
        <v>500.0143333333334</v>
      </c>
      <c r="DX60">
        <v>90.91229333333334</v>
      </c>
      <c r="DY60">
        <v>0.09996459666666668</v>
      </c>
      <c r="DZ60">
        <v>23.19518</v>
      </c>
      <c r="EA60">
        <v>23.92011666666667</v>
      </c>
      <c r="EB60">
        <v>999.9000000000002</v>
      </c>
      <c r="EC60">
        <v>0</v>
      </c>
      <c r="ED60">
        <v>0</v>
      </c>
      <c r="EE60">
        <v>10002.82533333333</v>
      </c>
      <c r="EF60">
        <v>0</v>
      </c>
      <c r="EG60">
        <v>17.84244666666666</v>
      </c>
      <c r="EH60">
        <v>-1.903977666666667</v>
      </c>
      <c r="EI60">
        <v>424.8215333333332</v>
      </c>
      <c r="EJ60">
        <v>426.6482999999999</v>
      </c>
      <c r="EK60">
        <v>0.2485984333333333</v>
      </c>
      <c r="EL60">
        <v>420.0256666666667</v>
      </c>
      <c r="EM60">
        <v>15.52236333333334</v>
      </c>
      <c r="EN60">
        <v>1.433774</v>
      </c>
      <c r="EO60">
        <v>1.411173666666666</v>
      </c>
      <c r="EP60">
        <v>12.27962666666667</v>
      </c>
      <c r="EQ60">
        <v>12.03821</v>
      </c>
      <c r="ER60">
        <v>1499.978666666666</v>
      </c>
      <c r="ES60">
        <v>0.9730062333333331</v>
      </c>
      <c r="ET60">
        <v>0.02699362333333333</v>
      </c>
      <c r="EU60">
        <v>0</v>
      </c>
      <c r="EV60">
        <v>250.1005666666667</v>
      </c>
      <c r="EW60">
        <v>4.999599999999998</v>
      </c>
      <c r="EX60">
        <v>3798.261333333333</v>
      </c>
      <c r="EY60">
        <v>14076.24</v>
      </c>
      <c r="EZ60">
        <v>37.99973333333332</v>
      </c>
      <c r="FA60">
        <v>39.71219999999999</v>
      </c>
      <c r="FB60">
        <v>38.56646666666666</v>
      </c>
      <c r="FC60">
        <v>39.08726666666666</v>
      </c>
      <c r="FD60">
        <v>38.95393333333332</v>
      </c>
      <c r="FE60">
        <v>1454.627</v>
      </c>
      <c r="FF60">
        <v>40.35399999999999</v>
      </c>
      <c r="FG60">
        <v>0</v>
      </c>
      <c r="FH60">
        <v>83.20000004768372</v>
      </c>
      <c r="FI60">
        <v>0</v>
      </c>
      <c r="FJ60">
        <v>250.07088</v>
      </c>
      <c r="FK60">
        <v>-0.4574615476020973</v>
      </c>
      <c r="FL60">
        <v>-5.337692319369557</v>
      </c>
      <c r="FM60">
        <v>3798.3056</v>
      </c>
      <c r="FN60">
        <v>15</v>
      </c>
      <c r="FO60">
        <v>0</v>
      </c>
      <c r="FP60" t="s">
        <v>440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-1.894303</v>
      </c>
      <c r="GC60">
        <v>-0.1610399999999934</v>
      </c>
      <c r="GD60">
        <v>0.03455478253440471</v>
      </c>
      <c r="GE60">
        <v>1</v>
      </c>
      <c r="GF60">
        <v>250.152</v>
      </c>
      <c r="GG60">
        <v>-0.9355538598941484</v>
      </c>
      <c r="GH60">
        <v>0.2206826307832401</v>
      </c>
      <c r="GI60">
        <v>1</v>
      </c>
      <c r="GJ60">
        <v>0.251622125</v>
      </c>
      <c r="GK60">
        <v>0.01285865290806781</v>
      </c>
      <c r="GL60">
        <v>0.01523061206121983</v>
      </c>
      <c r="GM60">
        <v>1</v>
      </c>
      <c r="GN60">
        <v>3</v>
      </c>
      <c r="GO60">
        <v>3</v>
      </c>
      <c r="GP60" t="s">
        <v>454</v>
      </c>
      <c r="GQ60">
        <v>3.10094</v>
      </c>
      <c r="GR60">
        <v>2.75801</v>
      </c>
      <c r="GS60">
        <v>0.08765050000000001</v>
      </c>
      <c r="GT60">
        <v>0.088214</v>
      </c>
      <c r="GU60">
        <v>0.0803058</v>
      </c>
      <c r="GV60">
        <v>0.0801316</v>
      </c>
      <c r="GW60">
        <v>23682.4</v>
      </c>
      <c r="GX60">
        <v>22015.2</v>
      </c>
      <c r="GY60">
        <v>26521.8</v>
      </c>
      <c r="GZ60">
        <v>24375.1</v>
      </c>
      <c r="HA60">
        <v>39103.3</v>
      </c>
      <c r="HB60">
        <v>33191.8</v>
      </c>
      <c r="HC60">
        <v>46389.4</v>
      </c>
      <c r="HD60">
        <v>38612.1</v>
      </c>
      <c r="HE60">
        <v>1.87645</v>
      </c>
      <c r="HF60">
        <v>1.85065</v>
      </c>
      <c r="HG60">
        <v>0.0870489</v>
      </c>
      <c r="HH60">
        <v>0</v>
      </c>
      <c r="HI60">
        <v>22.504</v>
      </c>
      <c r="HJ60">
        <v>999.9</v>
      </c>
      <c r="HK60">
        <v>35.6</v>
      </c>
      <c r="HL60">
        <v>32.7</v>
      </c>
      <c r="HM60">
        <v>19.4522</v>
      </c>
      <c r="HN60">
        <v>61.1025</v>
      </c>
      <c r="HO60">
        <v>23.5777</v>
      </c>
      <c r="HP60">
        <v>1</v>
      </c>
      <c r="HQ60">
        <v>0.215968</v>
      </c>
      <c r="HR60">
        <v>3.17033</v>
      </c>
      <c r="HS60">
        <v>20.2528</v>
      </c>
      <c r="HT60">
        <v>5.22058</v>
      </c>
      <c r="HU60">
        <v>11.98</v>
      </c>
      <c r="HV60">
        <v>4.96495</v>
      </c>
      <c r="HW60">
        <v>3.27518</v>
      </c>
      <c r="HX60">
        <v>9999</v>
      </c>
      <c r="HY60">
        <v>9999</v>
      </c>
      <c r="HZ60">
        <v>9999</v>
      </c>
      <c r="IA60">
        <v>546.4</v>
      </c>
      <c r="IB60">
        <v>1.86401</v>
      </c>
      <c r="IC60">
        <v>1.86015</v>
      </c>
      <c r="ID60">
        <v>1.8584</v>
      </c>
      <c r="IE60">
        <v>1.85976</v>
      </c>
      <c r="IF60">
        <v>1.85989</v>
      </c>
      <c r="IG60">
        <v>1.85837</v>
      </c>
      <c r="IH60">
        <v>1.85743</v>
      </c>
      <c r="II60">
        <v>1.85242</v>
      </c>
      <c r="IJ60">
        <v>0</v>
      </c>
      <c r="IK60">
        <v>0</v>
      </c>
      <c r="IL60">
        <v>0</v>
      </c>
      <c r="IM60">
        <v>0</v>
      </c>
      <c r="IN60" t="s">
        <v>442</v>
      </c>
      <c r="IO60" t="s">
        <v>443</v>
      </c>
      <c r="IP60" t="s">
        <v>444</v>
      </c>
      <c r="IQ60" t="s">
        <v>444</v>
      </c>
      <c r="IR60" t="s">
        <v>444</v>
      </c>
      <c r="IS60" t="s">
        <v>444</v>
      </c>
      <c r="IT60">
        <v>0</v>
      </c>
      <c r="IU60">
        <v>100</v>
      </c>
      <c r="IV60">
        <v>100</v>
      </c>
      <c r="IW60">
        <v>1.269</v>
      </c>
      <c r="IX60">
        <v>0.0682</v>
      </c>
      <c r="IY60">
        <v>0.3971615310492796</v>
      </c>
      <c r="IZ60">
        <v>0.002194383670526158</v>
      </c>
      <c r="JA60">
        <v>-2.614430836048478E-07</v>
      </c>
      <c r="JB60">
        <v>2.831566818974657E-11</v>
      </c>
      <c r="JC60">
        <v>-0.02387284111826243</v>
      </c>
      <c r="JD60">
        <v>-0.004919592197158782</v>
      </c>
      <c r="JE60">
        <v>0.0008186423644796414</v>
      </c>
      <c r="JF60">
        <v>-8.268116151049551E-06</v>
      </c>
      <c r="JG60">
        <v>6</v>
      </c>
      <c r="JH60">
        <v>2002</v>
      </c>
      <c r="JI60">
        <v>0</v>
      </c>
      <c r="JJ60">
        <v>28</v>
      </c>
      <c r="JK60">
        <v>28376564.9</v>
      </c>
      <c r="JL60">
        <v>28376564.9</v>
      </c>
      <c r="JM60">
        <v>1.12549</v>
      </c>
      <c r="JN60">
        <v>2.65259</v>
      </c>
      <c r="JO60">
        <v>1.49658</v>
      </c>
      <c r="JP60">
        <v>2.33521</v>
      </c>
      <c r="JQ60">
        <v>1.54907</v>
      </c>
      <c r="JR60">
        <v>2.40479</v>
      </c>
      <c r="JS60">
        <v>36.9556</v>
      </c>
      <c r="JT60">
        <v>24.0787</v>
      </c>
      <c r="JU60">
        <v>18</v>
      </c>
      <c r="JV60">
        <v>492.292</v>
      </c>
      <c r="JW60">
        <v>490.615</v>
      </c>
      <c r="JX60">
        <v>20.1828</v>
      </c>
      <c r="JY60">
        <v>29.8413</v>
      </c>
      <c r="JZ60">
        <v>29.9997</v>
      </c>
      <c r="KA60">
        <v>29.8656</v>
      </c>
      <c r="KB60">
        <v>29.7977</v>
      </c>
      <c r="KC60">
        <v>22.6352</v>
      </c>
      <c r="KD60">
        <v>16.1137</v>
      </c>
      <c r="KE60">
        <v>23.8838</v>
      </c>
      <c r="KF60">
        <v>20.235</v>
      </c>
      <c r="KG60">
        <v>420</v>
      </c>
      <c r="KH60">
        <v>15.4574</v>
      </c>
      <c r="KI60">
        <v>101.366</v>
      </c>
      <c r="KJ60">
        <v>93.0731</v>
      </c>
    </row>
    <row r="61" spans="1:296">
      <c r="A61">
        <v>43</v>
      </c>
      <c r="B61">
        <v>1702594188.1</v>
      </c>
      <c r="C61">
        <v>12807.09999990463</v>
      </c>
      <c r="D61" t="s">
        <v>572</v>
      </c>
      <c r="E61" t="s">
        <v>573</v>
      </c>
      <c r="F61">
        <v>5</v>
      </c>
      <c r="G61" t="s">
        <v>557</v>
      </c>
      <c r="H61">
        <v>1702594180.349999</v>
      </c>
      <c r="I61">
        <f>(J61)/1000</f>
        <v>0</v>
      </c>
      <c r="J61">
        <f>IF(DO61, AM61, AG61)</f>
        <v>0</v>
      </c>
      <c r="K61">
        <f>IF(DO61, AH61, AF61)</f>
        <v>0</v>
      </c>
      <c r="L61">
        <f>DQ61 - IF(AT61&gt;1, K61*DK61*100.0/(AV61*EE61), 0)</f>
        <v>0</v>
      </c>
      <c r="M61">
        <f>((S61-I61/2)*L61-K61)/(S61+I61/2)</f>
        <v>0</v>
      </c>
      <c r="N61">
        <f>M61*(DX61+DY61)/1000.0</f>
        <v>0</v>
      </c>
      <c r="O61">
        <f>(DQ61 - IF(AT61&gt;1, K61*DK61*100.0/(AV61*EE61), 0))*(DX61+DY61)/1000.0</f>
        <v>0</v>
      </c>
      <c r="P61">
        <f>2.0/((1/R61-1/Q61)+SIGN(R61)*SQRT((1/R61-1/Q61)*(1/R61-1/Q61) + 4*DL61/((DL61+1)*(DL61+1))*(2*1/R61*1/Q61-1/Q61*1/Q61)))</f>
        <v>0</v>
      </c>
      <c r="Q61">
        <f>IF(LEFT(DM61,1)&lt;&gt;"0",IF(LEFT(DM61,1)="1",3.0,DN61),$D$5+$E$5*(EE61*DX61/($K$5*1000))+$F$5*(EE61*DX61/($K$5*1000))*MAX(MIN(DK61,$J$5),$I$5)*MAX(MIN(DK61,$J$5),$I$5)+$G$5*MAX(MIN(DK61,$J$5),$I$5)*(EE61*DX61/($K$5*1000))+$H$5*(EE61*DX61/($K$5*1000))*(EE61*DX61/($K$5*1000)))</f>
        <v>0</v>
      </c>
      <c r="R61">
        <f>I61*(1000-(1000*0.61365*exp(17.502*V61/(240.97+V61))/(DX61+DY61)+DS61)/2)/(1000*0.61365*exp(17.502*V61/(240.97+V61))/(DX61+DY61)-DS61)</f>
        <v>0</v>
      </c>
      <c r="S61">
        <f>1/((DL61+1)/(P61/1.6)+1/(Q61/1.37)) + DL61/((DL61+1)/(P61/1.6) + DL61/(Q61/1.37))</f>
        <v>0</v>
      </c>
      <c r="T61">
        <f>(DG61*DJ61)</f>
        <v>0</v>
      </c>
      <c r="U61">
        <f>(DZ61+(T61+2*0.95*5.67E-8*(((DZ61+$B$9)+273)^4-(DZ61+273)^4)-44100*I61)/(1.84*29.3*Q61+8*0.95*5.67E-8*(DZ61+273)^3))</f>
        <v>0</v>
      </c>
      <c r="V61">
        <f>($C$9*EA61+$D$9*EB61+$E$9*U61)</f>
        <v>0</v>
      </c>
      <c r="W61">
        <f>0.61365*exp(17.502*V61/(240.97+V61))</f>
        <v>0</v>
      </c>
      <c r="X61">
        <f>(Y61/Z61*100)</f>
        <v>0</v>
      </c>
      <c r="Y61">
        <f>DS61*(DX61+DY61)/1000</f>
        <v>0</v>
      </c>
      <c r="Z61">
        <f>0.61365*exp(17.502*DZ61/(240.97+DZ61))</f>
        <v>0</v>
      </c>
      <c r="AA61">
        <f>(W61-DS61*(DX61+DY61)/1000)</f>
        <v>0</v>
      </c>
      <c r="AB61">
        <f>(-I61*44100)</f>
        <v>0</v>
      </c>
      <c r="AC61">
        <f>2*29.3*Q61*0.92*(DZ61-V61)</f>
        <v>0</v>
      </c>
      <c r="AD61">
        <f>2*0.95*5.67E-8*(((DZ61+$B$9)+273)^4-(V61+273)^4)</f>
        <v>0</v>
      </c>
      <c r="AE61">
        <f>T61+AD61+AB61+AC61</f>
        <v>0</v>
      </c>
      <c r="AF61">
        <f>DW61*AT61*(DR61-DQ61*(1000-AT61*DT61)/(1000-AT61*DS61))/(100*DK61)</f>
        <v>0</v>
      </c>
      <c r="AG61">
        <f>1000*DW61*AT61*(DS61-DT61)/(100*DK61*(1000-AT61*DS61))</f>
        <v>0</v>
      </c>
      <c r="AH61">
        <f>(AI61 - AJ61 - DX61*1E3/(8.314*(DZ61+273.15)) * AL61/DW61 * AK61) * DW61/(100*DK61) * (1000 - DT61)/1000</f>
        <v>0</v>
      </c>
      <c r="AI61">
        <v>429.6040973783723</v>
      </c>
      <c r="AJ61">
        <v>427.4725212121212</v>
      </c>
      <c r="AK61">
        <v>-6.067770343980135E-05</v>
      </c>
      <c r="AL61">
        <v>66.17508223920018</v>
      </c>
      <c r="AM61">
        <f>(AO61 - AN61 + DX61*1E3/(8.314*(DZ61+273.15)) * AQ61/DW61 * AP61) * DW61/(100*DK61) * 1000/(1000 - AO61)</f>
        <v>0</v>
      </c>
      <c r="AN61">
        <v>22.43736848024652</v>
      </c>
      <c r="AO61">
        <v>22.7331709090909</v>
      </c>
      <c r="AP61">
        <v>0.0001967682935240691</v>
      </c>
      <c r="AQ61">
        <v>108.911012619094</v>
      </c>
      <c r="AR61">
        <v>0</v>
      </c>
      <c r="AS61">
        <v>0</v>
      </c>
      <c r="AT61">
        <f>IF(AR61*$H$15&gt;=AV61,1.0,(AV61/(AV61-AR61*$H$15)))</f>
        <v>0</v>
      </c>
      <c r="AU61">
        <f>(AT61-1)*100</f>
        <v>0</v>
      </c>
      <c r="AV61">
        <f>MAX(0,($B$15+$C$15*EE61)/(1+$D$15*EE61)*DX61/(DZ61+273)*$E$15)</f>
        <v>0</v>
      </c>
      <c r="AW61" t="s">
        <v>437</v>
      </c>
      <c r="AX61">
        <v>0</v>
      </c>
      <c r="AY61">
        <v>0.7</v>
      </c>
      <c r="AZ61">
        <v>0.7</v>
      </c>
      <c r="BA61">
        <f>1-AY61/AZ61</f>
        <v>0</v>
      </c>
      <c r="BB61">
        <v>-1</v>
      </c>
      <c r="BC61" t="s">
        <v>574</v>
      </c>
      <c r="BD61">
        <v>8161.19</v>
      </c>
      <c r="BE61">
        <v>242.89264</v>
      </c>
      <c r="BF61">
        <v>253.12</v>
      </c>
      <c r="BG61">
        <f>1-BE61/BF61</f>
        <v>0</v>
      </c>
      <c r="BH61">
        <v>0.5</v>
      </c>
      <c r="BI61">
        <f>DH61</f>
        <v>0</v>
      </c>
      <c r="BJ61">
        <f>K61</f>
        <v>0</v>
      </c>
      <c r="BK61">
        <f>BG61*BH61*BI61</f>
        <v>0</v>
      </c>
      <c r="BL61">
        <f>(BJ61-BB61)/BI61</f>
        <v>0</v>
      </c>
      <c r="BM61">
        <f>(AZ61-BF61)/BF61</f>
        <v>0</v>
      </c>
      <c r="BN61">
        <f>AY61/(BA61+AY61/BF61)</f>
        <v>0</v>
      </c>
      <c r="BO61" t="s">
        <v>437</v>
      </c>
      <c r="BP61">
        <v>0</v>
      </c>
      <c r="BQ61">
        <f>IF(BP61&lt;&gt;0, BP61, BN61)</f>
        <v>0</v>
      </c>
      <c r="BR61">
        <f>1-BQ61/BF61</f>
        <v>0</v>
      </c>
      <c r="BS61">
        <f>(BF61-BE61)/(BF61-BQ61)</f>
        <v>0</v>
      </c>
      <c r="BT61">
        <f>(AZ61-BF61)/(AZ61-BQ61)</f>
        <v>0</v>
      </c>
      <c r="BU61">
        <f>(BF61-BE61)/(BF61-AY61)</f>
        <v>0</v>
      </c>
      <c r="BV61">
        <f>(AZ61-BF61)/(AZ61-AY61)</f>
        <v>0</v>
      </c>
      <c r="BW61">
        <f>(BS61*BQ61/BE61)</f>
        <v>0</v>
      </c>
      <c r="BX61">
        <f>(1-BW61)</f>
        <v>0</v>
      </c>
      <c r="DG61">
        <f>$B$13*EF61+$C$13*EG61+$F$13*ER61*(1-EU61)</f>
        <v>0</v>
      </c>
      <c r="DH61">
        <f>DG61*DI61</f>
        <v>0</v>
      </c>
      <c r="DI61">
        <f>($B$13*$D$11+$C$13*$D$11+$F$13*((FE61+EW61)/MAX(FE61+EW61+FF61, 0.1)*$I$11+FF61/MAX(FE61+EW61+FF61, 0.1)*$J$11))/($B$13+$C$13+$F$13)</f>
        <v>0</v>
      </c>
      <c r="DJ61">
        <f>($B$13*$K$11+$C$13*$K$11+$F$13*((FE61+EW61)/MAX(FE61+EW61+FF61, 0.1)*$P$11+FF61/MAX(FE61+EW61+FF61, 0.1)*$Q$11))/($B$13+$C$13+$F$13)</f>
        <v>0</v>
      </c>
      <c r="DK61">
        <v>2</v>
      </c>
      <c r="DL61">
        <v>0.5</v>
      </c>
      <c r="DM61" t="s">
        <v>439</v>
      </c>
      <c r="DN61">
        <v>2</v>
      </c>
      <c r="DO61" t="b">
        <v>1</v>
      </c>
      <c r="DP61">
        <v>1702594180.349999</v>
      </c>
      <c r="DQ61">
        <v>417.7346333333334</v>
      </c>
      <c r="DR61">
        <v>419.9720333333333</v>
      </c>
      <c r="DS61">
        <v>22.74155666666667</v>
      </c>
      <c r="DT61">
        <v>22.41540666666667</v>
      </c>
      <c r="DU61">
        <v>416.4669666666667</v>
      </c>
      <c r="DV61">
        <v>22.5548</v>
      </c>
      <c r="DW61">
        <v>500.0399333333333</v>
      </c>
      <c r="DX61">
        <v>90.92215000000003</v>
      </c>
      <c r="DY61">
        <v>0.1000597133333333</v>
      </c>
      <c r="DZ61">
        <v>29.58929666666667</v>
      </c>
      <c r="EA61">
        <v>30.03436</v>
      </c>
      <c r="EB61">
        <v>999.9000000000002</v>
      </c>
      <c r="EC61">
        <v>0</v>
      </c>
      <c r="ED61">
        <v>0</v>
      </c>
      <c r="EE61">
        <v>9998.099</v>
      </c>
      <c r="EF61">
        <v>0</v>
      </c>
      <c r="EG61">
        <v>17.90323</v>
      </c>
      <c r="EH61">
        <v>-2.237387666666666</v>
      </c>
      <c r="EI61">
        <v>427.4557</v>
      </c>
      <c r="EJ61">
        <v>429.6017333333334</v>
      </c>
      <c r="EK61">
        <v>0.3261509666666667</v>
      </c>
      <c r="EL61">
        <v>419.9720333333333</v>
      </c>
      <c r="EM61">
        <v>22.41540666666667</v>
      </c>
      <c r="EN61">
        <v>2.067711333333333</v>
      </c>
      <c r="EO61">
        <v>2.038057333333333</v>
      </c>
      <c r="EP61">
        <v>17.97259666666667</v>
      </c>
      <c r="EQ61">
        <v>17.74313666666666</v>
      </c>
      <c r="ER61">
        <v>1499.986</v>
      </c>
      <c r="ES61">
        <v>0.972994</v>
      </c>
      <c r="ET61">
        <v>0.02700599999999999</v>
      </c>
      <c r="EU61">
        <v>0</v>
      </c>
      <c r="EV61">
        <v>242.8651666666667</v>
      </c>
      <c r="EW61">
        <v>4.999599999999998</v>
      </c>
      <c r="EX61">
        <v>3703.742333333334</v>
      </c>
      <c r="EY61">
        <v>14076.24666666667</v>
      </c>
      <c r="EZ61">
        <v>38.77689999999999</v>
      </c>
      <c r="FA61">
        <v>40.18086666666666</v>
      </c>
      <c r="FB61">
        <v>39.13099999999999</v>
      </c>
      <c r="FC61">
        <v>39.81016666666666</v>
      </c>
      <c r="FD61">
        <v>40.39143333333332</v>
      </c>
      <c r="FE61">
        <v>1454.616</v>
      </c>
      <c r="FF61">
        <v>40.36999999999998</v>
      </c>
      <c r="FG61">
        <v>0</v>
      </c>
      <c r="FH61">
        <v>290.9000000953674</v>
      </c>
      <c r="FI61">
        <v>0</v>
      </c>
      <c r="FJ61">
        <v>242.89264</v>
      </c>
      <c r="FK61">
        <v>0.2626923165876371</v>
      </c>
      <c r="FL61">
        <v>0.05923075829376089</v>
      </c>
      <c r="FM61">
        <v>3703.7228</v>
      </c>
      <c r="FN61">
        <v>15</v>
      </c>
      <c r="FO61">
        <v>0</v>
      </c>
      <c r="FP61" t="s">
        <v>440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-2.252810731707317</v>
      </c>
      <c r="GC61">
        <v>0.1027264808362397</v>
      </c>
      <c r="GD61">
        <v>0.04285416707917647</v>
      </c>
      <c r="GE61">
        <v>1</v>
      </c>
      <c r="GF61">
        <v>242.9048235294118</v>
      </c>
      <c r="GG61">
        <v>-0.2823223753982078</v>
      </c>
      <c r="GH61">
        <v>0.2330075068960138</v>
      </c>
      <c r="GI61">
        <v>1</v>
      </c>
      <c r="GJ61">
        <v>0.3526098292682927</v>
      </c>
      <c r="GK61">
        <v>-0.4494607317073177</v>
      </c>
      <c r="GL61">
        <v>0.04549996756627225</v>
      </c>
      <c r="GM61">
        <v>0</v>
      </c>
      <c r="GN61">
        <v>2</v>
      </c>
      <c r="GO61">
        <v>3</v>
      </c>
      <c r="GP61" t="s">
        <v>441</v>
      </c>
      <c r="GQ61">
        <v>3.10268</v>
      </c>
      <c r="GR61">
        <v>2.75811</v>
      </c>
      <c r="GS61">
        <v>0.0876326</v>
      </c>
      <c r="GT61">
        <v>0.08823930000000001</v>
      </c>
      <c r="GU61">
        <v>0.104394</v>
      </c>
      <c r="GV61">
        <v>0.104529</v>
      </c>
      <c r="GW61">
        <v>23678.3</v>
      </c>
      <c r="GX61">
        <v>22009.9</v>
      </c>
      <c r="GY61">
        <v>26516.2</v>
      </c>
      <c r="GZ61">
        <v>24369.6</v>
      </c>
      <c r="HA61">
        <v>38063.6</v>
      </c>
      <c r="HB61">
        <v>32299.3</v>
      </c>
      <c r="HC61">
        <v>46379.2</v>
      </c>
      <c r="HD61">
        <v>38602.1</v>
      </c>
      <c r="HE61">
        <v>1.87633</v>
      </c>
      <c r="HF61">
        <v>1.86205</v>
      </c>
      <c r="HG61">
        <v>0.201024</v>
      </c>
      <c r="HH61">
        <v>0</v>
      </c>
      <c r="HI61">
        <v>26.7112</v>
      </c>
      <c r="HJ61">
        <v>999.9</v>
      </c>
      <c r="HK61">
        <v>46.7</v>
      </c>
      <c r="HL61">
        <v>32.8</v>
      </c>
      <c r="HM61">
        <v>25.6594</v>
      </c>
      <c r="HN61">
        <v>60.7325</v>
      </c>
      <c r="HO61">
        <v>23.129</v>
      </c>
      <c r="HP61">
        <v>1</v>
      </c>
      <c r="HQ61">
        <v>0.218041</v>
      </c>
      <c r="HR61">
        <v>1.38281</v>
      </c>
      <c r="HS61">
        <v>20.2738</v>
      </c>
      <c r="HT61">
        <v>5.22163</v>
      </c>
      <c r="HU61">
        <v>11.98</v>
      </c>
      <c r="HV61">
        <v>4.96575</v>
      </c>
      <c r="HW61">
        <v>3.27523</v>
      </c>
      <c r="HX61">
        <v>9999</v>
      </c>
      <c r="HY61">
        <v>9999</v>
      </c>
      <c r="HZ61">
        <v>9999</v>
      </c>
      <c r="IA61">
        <v>546.5</v>
      </c>
      <c r="IB61">
        <v>1.86401</v>
      </c>
      <c r="IC61">
        <v>1.86019</v>
      </c>
      <c r="ID61">
        <v>1.85844</v>
      </c>
      <c r="IE61">
        <v>1.85979</v>
      </c>
      <c r="IF61">
        <v>1.85989</v>
      </c>
      <c r="IG61">
        <v>1.85837</v>
      </c>
      <c r="IH61">
        <v>1.85744</v>
      </c>
      <c r="II61">
        <v>1.85242</v>
      </c>
      <c r="IJ61">
        <v>0</v>
      </c>
      <c r="IK61">
        <v>0</v>
      </c>
      <c r="IL61">
        <v>0</v>
      </c>
      <c r="IM61">
        <v>0</v>
      </c>
      <c r="IN61" t="s">
        <v>442</v>
      </c>
      <c r="IO61" t="s">
        <v>443</v>
      </c>
      <c r="IP61" t="s">
        <v>444</v>
      </c>
      <c r="IQ61" t="s">
        <v>444</v>
      </c>
      <c r="IR61" t="s">
        <v>444</v>
      </c>
      <c r="IS61" t="s">
        <v>444</v>
      </c>
      <c r="IT61">
        <v>0</v>
      </c>
      <c r="IU61">
        <v>100</v>
      </c>
      <c r="IV61">
        <v>100</v>
      </c>
      <c r="IW61">
        <v>1.268</v>
      </c>
      <c r="IX61">
        <v>0.1866</v>
      </c>
      <c r="IY61">
        <v>0.3971615310492796</v>
      </c>
      <c r="IZ61">
        <v>0.002194383670526158</v>
      </c>
      <c r="JA61">
        <v>-2.614430836048478E-07</v>
      </c>
      <c r="JB61">
        <v>2.831566818974657E-11</v>
      </c>
      <c r="JC61">
        <v>-0.02387284111826243</v>
      </c>
      <c r="JD61">
        <v>-0.004919592197158782</v>
      </c>
      <c r="JE61">
        <v>0.0008186423644796414</v>
      </c>
      <c r="JF61">
        <v>-8.268116151049551E-06</v>
      </c>
      <c r="JG61">
        <v>6</v>
      </c>
      <c r="JH61">
        <v>2002</v>
      </c>
      <c r="JI61">
        <v>0</v>
      </c>
      <c r="JJ61">
        <v>28</v>
      </c>
      <c r="JK61">
        <v>28376569.8</v>
      </c>
      <c r="JL61">
        <v>28376569.8</v>
      </c>
      <c r="JM61">
        <v>1.13281</v>
      </c>
      <c r="JN61">
        <v>2.65137</v>
      </c>
      <c r="JO61">
        <v>1.49658</v>
      </c>
      <c r="JP61">
        <v>2.33521</v>
      </c>
      <c r="JQ61">
        <v>1.54907</v>
      </c>
      <c r="JR61">
        <v>2.40967</v>
      </c>
      <c r="JS61">
        <v>37.1463</v>
      </c>
      <c r="JT61">
        <v>24.0963</v>
      </c>
      <c r="JU61">
        <v>18</v>
      </c>
      <c r="JV61">
        <v>493.28</v>
      </c>
      <c r="JW61">
        <v>499.536</v>
      </c>
      <c r="JX61">
        <v>27.656</v>
      </c>
      <c r="JY61">
        <v>29.9317</v>
      </c>
      <c r="JZ61">
        <v>29.9977</v>
      </c>
      <c r="KA61">
        <v>30.0059</v>
      </c>
      <c r="KB61">
        <v>29.9597</v>
      </c>
      <c r="KC61">
        <v>22.7635</v>
      </c>
      <c r="KD61">
        <v>17.4921</v>
      </c>
      <c r="KE61">
        <v>65.46680000000001</v>
      </c>
      <c r="KF61">
        <v>27.7829</v>
      </c>
      <c r="KG61">
        <v>420</v>
      </c>
      <c r="KH61">
        <v>22.4313</v>
      </c>
      <c r="KI61">
        <v>101.344</v>
      </c>
      <c r="KJ61">
        <v>93.0502</v>
      </c>
    </row>
    <row r="62" spans="1:296">
      <c r="A62">
        <v>44</v>
      </c>
      <c r="B62">
        <v>1702594458.1</v>
      </c>
      <c r="C62">
        <v>13077.09999990463</v>
      </c>
      <c r="D62" t="s">
        <v>575</v>
      </c>
      <c r="E62" t="s">
        <v>576</v>
      </c>
      <c r="F62">
        <v>5</v>
      </c>
      <c r="G62" t="s">
        <v>557</v>
      </c>
      <c r="H62">
        <v>1702594450.099999</v>
      </c>
      <c r="I62">
        <f>(J62)/1000</f>
        <v>0</v>
      </c>
      <c r="J62">
        <f>IF(DO62, AM62, AG62)</f>
        <v>0</v>
      </c>
      <c r="K62">
        <f>IF(DO62, AH62, AF62)</f>
        <v>0</v>
      </c>
      <c r="L62">
        <f>DQ62 - IF(AT62&gt;1, K62*DK62*100.0/(AV62*EE62), 0)</f>
        <v>0</v>
      </c>
      <c r="M62">
        <f>((S62-I62/2)*L62-K62)/(S62+I62/2)</f>
        <v>0</v>
      </c>
      <c r="N62">
        <f>M62*(DX62+DY62)/1000.0</f>
        <v>0</v>
      </c>
      <c r="O62">
        <f>(DQ62 - IF(AT62&gt;1, K62*DK62*100.0/(AV62*EE62), 0))*(DX62+DY62)/1000.0</f>
        <v>0</v>
      </c>
      <c r="P62">
        <f>2.0/((1/R62-1/Q62)+SIGN(R62)*SQRT((1/R62-1/Q62)*(1/R62-1/Q62) + 4*DL62/((DL62+1)*(DL62+1))*(2*1/R62*1/Q62-1/Q62*1/Q62)))</f>
        <v>0</v>
      </c>
      <c r="Q62">
        <f>IF(LEFT(DM62,1)&lt;&gt;"0",IF(LEFT(DM62,1)="1",3.0,DN62),$D$5+$E$5*(EE62*DX62/($K$5*1000))+$F$5*(EE62*DX62/($K$5*1000))*MAX(MIN(DK62,$J$5),$I$5)*MAX(MIN(DK62,$J$5),$I$5)+$G$5*MAX(MIN(DK62,$J$5),$I$5)*(EE62*DX62/($K$5*1000))+$H$5*(EE62*DX62/($K$5*1000))*(EE62*DX62/($K$5*1000)))</f>
        <v>0</v>
      </c>
      <c r="R62">
        <f>I62*(1000-(1000*0.61365*exp(17.502*V62/(240.97+V62))/(DX62+DY62)+DS62)/2)/(1000*0.61365*exp(17.502*V62/(240.97+V62))/(DX62+DY62)-DS62)</f>
        <v>0</v>
      </c>
      <c r="S62">
        <f>1/((DL62+1)/(P62/1.6)+1/(Q62/1.37)) + DL62/((DL62+1)/(P62/1.6) + DL62/(Q62/1.37))</f>
        <v>0</v>
      </c>
      <c r="T62">
        <f>(DG62*DJ62)</f>
        <v>0</v>
      </c>
      <c r="U62">
        <f>(DZ62+(T62+2*0.95*5.67E-8*(((DZ62+$B$9)+273)^4-(DZ62+273)^4)-44100*I62)/(1.84*29.3*Q62+8*0.95*5.67E-8*(DZ62+273)^3))</f>
        <v>0</v>
      </c>
      <c r="V62">
        <f>($C$9*EA62+$D$9*EB62+$E$9*U62)</f>
        <v>0</v>
      </c>
      <c r="W62">
        <f>0.61365*exp(17.502*V62/(240.97+V62))</f>
        <v>0</v>
      </c>
      <c r="X62">
        <f>(Y62/Z62*100)</f>
        <v>0</v>
      </c>
      <c r="Y62">
        <f>DS62*(DX62+DY62)/1000</f>
        <v>0</v>
      </c>
      <c r="Z62">
        <f>0.61365*exp(17.502*DZ62/(240.97+DZ62))</f>
        <v>0</v>
      </c>
      <c r="AA62">
        <f>(W62-DS62*(DX62+DY62)/1000)</f>
        <v>0</v>
      </c>
      <c r="AB62">
        <f>(-I62*44100)</f>
        <v>0</v>
      </c>
      <c r="AC62">
        <f>2*29.3*Q62*0.92*(DZ62-V62)</f>
        <v>0</v>
      </c>
      <c r="AD62">
        <f>2*0.95*5.67E-8*(((DZ62+$B$9)+273)^4-(V62+273)^4)</f>
        <v>0</v>
      </c>
      <c r="AE62">
        <f>T62+AD62+AB62+AC62</f>
        <v>0</v>
      </c>
      <c r="AF62">
        <f>DW62*AT62*(DR62-DQ62*(1000-AT62*DT62)/(1000-AT62*DS62))/(100*DK62)</f>
        <v>0</v>
      </c>
      <c r="AG62">
        <f>1000*DW62*AT62*(DS62-DT62)/(100*DK62*(1000-AT62*DS62))</f>
        <v>0</v>
      </c>
      <c r="AH62">
        <f>(AI62 - AJ62 - DX62*1E3/(8.314*(DZ62+273.15)) * AL62/DW62 * AK62) * DW62/(100*DK62) * (1000 - DT62)/1000</f>
        <v>0</v>
      </c>
      <c r="AI62">
        <v>432.4716373580429</v>
      </c>
      <c r="AJ62">
        <v>430.3516787878786</v>
      </c>
      <c r="AK62">
        <v>9.698176295869652E-05</v>
      </c>
      <c r="AL62">
        <v>66.17508223920018</v>
      </c>
      <c r="AM62">
        <f>(AO62 - AN62 + DX62*1E3/(8.314*(DZ62+273.15)) * AQ62/DW62 * AP62) * DW62/(100*DK62) * 1000/(1000 - AO62)</f>
        <v>0</v>
      </c>
      <c r="AN62">
        <v>28.8727317826302</v>
      </c>
      <c r="AO62">
        <v>29.41034545454544</v>
      </c>
      <c r="AP62">
        <v>-0.01164076165607517</v>
      </c>
      <c r="AQ62">
        <v>108.911012619094</v>
      </c>
      <c r="AR62">
        <v>0</v>
      </c>
      <c r="AS62">
        <v>0</v>
      </c>
      <c r="AT62">
        <f>IF(AR62*$H$15&gt;=AV62,1.0,(AV62/(AV62-AR62*$H$15)))</f>
        <v>0</v>
      </c>
      <c r="AU62">
        <f>(AT62-1)*100</f>
        <v>0</v>
      </c>
      <c r="AV62">
        <f>MAX(0,($B$15+$C$15*EE62)/(1+$D$15*EE62)*DX62/(DZ62+273)*$E$15)</f>
        <v>0</v>
      </c>
      <c r="AW62" t="s">
        <v>437</v>
      </c>
      <c r="AX62">
        <v>0</v>
      </c>
      <c r="AY62">
        <v>0.7</v>
      </c>
      <c r="AZ62">
        <v>0.7</v>
      </c>
      <c r="BA62">
        <f>1-AY62/AZ62</f>
        <v>0</v>
      </c>
      <c r="BB62">
        <v>-1</v>
      </c>
      <c r="BC62" t="s">
        <v>577</v>
      </c>
      <c r="BD62">
        <v>8161.34</v>
      </c>
      <c r="BE62">
        <v>238.46968</v>
      </c>
      <c r="BF62">
        <v>250.82</v>
      </c>
      <c r="BG62">
        <f>1-BE62/BF62</f>
        <v>0</v>
      </c>
      <c r="BH62">
        <v>0.5</v>
      </c>
      <c r="BI62">
        <f>DH62</f>
        <v>0</v>
      </c>
      <c r="BJ62">
        <f>K62</f>
        <v>0</v>
      </c>
      <c r="BK62">
        <f>BG62*BH62*BI62</f>
        <v>0</v>
      </c>
      <c r="BL62">
        <f>(BJ62-BB62)/BI62</f>
        <v>0</v>
      </c>
      <c r="BM62">
        <f>(AZ62-BF62)/BF62</f>
        <v>0</v>
      </c>
      <c r="BN62">
        <f>AY62/(BA62+AY62/BF62)</f>
        <v>0</v>
      </c>
      <c r="BO62" t="s">
        <v>437</v>
      </c>
      <c r="BP62">
        <v>0</v>
      </c>
      <c r="BQ62">
        <f>IF(BP62&lt;&gt;0, BP62, BN62)</f>
        <v>0</v>
      </c>
      <c r="BR62">
        <f>1-BQ62/BF62</f>
        <v>0</v>
      </c>
      <c r="BS62">
        <f>(BF62-BE62)/(BF62-BQ62)</f>
        <v>0</v>
      </c>
      <c r="BT62">
        <f>(AZ62-BF62)/(AZ62-BQ62)</f>
        <v>0</v>
      </c>
      <c r="BU62">
        <f>(BF62-BE62)/(BF62-AY62)</f>
        <v>0</v>
      </c>
      <c r="BV62">
        <f>(AZ62-BF62)/(AZ62-AY62)</f>
        <v>0</v>
      </c>
      <c r="BW62">
        <f>(BS62*BQ62/BE62)</f>
        <v>0</v>
      </c>
      <c r="BX62">
        <f>(1-BW62)</f>
        <v>0</v>
      </c>
      <c r="DG62">
        <f>$B$13*EF62+$C$13*EG62+$F$13*ER62*(1-EU62)</f>
        <v>0</v>
      </c>
      <c r="DH62">
        <f>DG62*DI62</f>
        <v>0</v>
      </c>
      <c r="DI62">
        <f>($B$13*$D$11+$C$13*$D$11+$F$13*((FE62+EW62)/MAX(FE62+EW62+FF62, 0.1)*$I$11+FF62/MAX(FE62+EW62+FF62, 0.1)*$J$11))/($B$13+$C$13+$F$13)</f>
        <v>0</v>
      </c>
      <c r="DJ62">
        <f>($B$13*$K$11+$C$13*$K$11+$F$13*((FE62+EW62)/MAX(FE62+EW62+FF62, 0.1)*$P$11+FF62/MAX(FE62+EW62+FF62, 0.1)*$Q$11))/($B$13+$C$13+$F$13)</f>
        <v>0</v>
      </c>
      <c r="DK62">
        <v>2</v>
      </c>
      <c r="DL62">
        <v>0.5</v>
      </c>
      <c r="DM62" t="s">
        <v>439</v>
      </c>
      <c r="DN62">
        <v>2</v>
      </c>
      <c r="DO62" t="b">
        <v>1</v>
      </c>
      <c r="DP62">
        <v>1702594450.099999</v>
      </c>
      <c r="DQ62">
        <v>417.672870967742</v>
      </c>
      <c r="DR62">
        <v>420.0326774193547</v>
      </c>
      <c r="DS62">
        <v>29.49609032258065</v>
      </c>
      <c r="DT62">
        <v>28.88703548387096</v>
      </c>
      <c r="DU62">
        <v>416.4052258064517</v>
      </c>
      <c r="DV62">
        <v>29.17207741935484</v>
      </c>
      <c r="DW62">
        <v>499.983741935484</v>
      </c>
      <c r="DX62">
        <v>90.93336451612905</v>
      </c>
      <c r="DY62">
        <v>0.09993278709677419</v>
      </c>
      <c r="DZ62">
        <v>36.02229032258064</v>
      </c>
      <c r="EA62">
        <v>36.16219032258064</v>
      </c>
      <c r="EB62">
        <v>999.9000000000003</v>
      </c>
      <c r="EC62">
        <v>0</v>
      </c>
      <c r="ED62">
        <v>0</v>
      </c>
      <c r="EE62">
        <v>9999.074516129032</v>
      </c>
      <c r="EF62">
        <v>0</v>
      </c>
      <c r="EG62">
        <v>17.74822903225807</v>
      </c>
      <c r="EH62">
        <v>-2.359824193548387</v>
      </c>
      <c r="EI62">
        <v>430.3669677419354</v>
      </c>
      <c r="EJ62">
        <v>432.5272903225807</v>
      </c>
      <c r="EK62">
        <v>0.6090674838709677</v>
      </c>
      <c r="EL62">
        <v>420.0326774193547</v>
      </c>
      <c r="EM62">
        <v>28.88703548387096</v>
      </c>
      <c r="EN62">
        <v>2.68218</v>
      </c>
      <c r="EO62">
        <v>2.626794516129033</v>
      </c>
      <c r="EP62">
        <v>22.17632580645162</v>
      </c>
      <c r="EQ62">
        <v>21.83420322580645</v>
      </c>
      <c r="ER62">
        <v>1499.996774193549</v>
      </c>
      <c r="ES62">
        <v>0.9730002903225805</v>
      </c>
      <c r="ET62">
        <v>0.02699988709677419</v>
      </c>
      <c r="EU62">
        <v>0</v>
      </c>
      <c r="EV62">
        <v>238.4528064516129</v>
      </c>
      <c r="EW62">
        <v>4.999599999999997</v>
      </c>
      <c r="EX62">
        <v>3652.291290322582</v>
      </c>
      <c r="EY62">
        <v>14076.36129032258</v>
      </c>
      <c r="EZ62">
        <v>39.36870967741934</v>
      </c>
      <c r="FA62">
        <v>40.71138709677418</v>
      </c>
      <c r="FB62">
        <v>39.62277419354838</v>
      </c>
      <c r="FC62">
        <v>40.32825806451611</v>
      </c>
      <c r="FD62">
        <v>41.56022580645159</v>
      </c>
      <c r="FE62">
        <v>1454.636129032258</v>
      </c>
      <c r="FF62">
        <v>40.3606451612903</v>
      </c>
      <c r="FG62">
        <v>0</v>
      </c>
      <c r="FH62">
        <v>269.2000000476837</v>
      </c>
      <c r="FI62">
        <v>0</v>
      </c>
      <c r="FJ62">
        <v>238.46968</v>
      </c>
      <c r="FK62">
        <v>-0.4113076912525836</v>
      </c>
      <c r="FL62">
        <v>-5.203846161364043</v>
      </c>
      <c r="FM62">
        <v>3652.211199999999</v>
      </c>
      <c r="FN62">
        <v>15</v>
      </c>
      <c r="FO62">
        <v>0</v>
      </c>
      <c r="FP62" t="s">
        <v>440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-2.397302926829268</v>
      </c>
      <c r="GC62">
        <v>0.5640767247386785</v>
      </c>
      <c r="GD62">
        <v>0.06716765646023762</v>
      </c>
      <c r="GE62">
        <v>0</v>
      </c>
      <c r="GF62">
        <v>238.4880588235294</v>
      </c>
      <c r="GG62">
        <v>-0.7694728792572716</v>
      </c>
      <c r="GH62">
        <v>0.1850047600622045</v>
      </c>
      <c r="GI62">
        <v>1</v>
      </c>
      <c r="GJ62">
        <v>0.6344535365853657</v>
      </c>
      <c r="GK62">
        <v>-0.4463950871080125</v>
      </c>
      <c r="GL62">
        <v>0.04441773798948253</v>
      </c>
      <c r="GM62">
        <v>0</v>
      </c>
      <c r="GN62">
        <v>1</v>
      </c>
      <c r="GO62">
        <v>3</v>
      </c>
      <c r="GP62" t="s">
        <v>559</v>
      </c>
      <c r="GQ62">
        <v>3.10417</v>
      </c>
      <c r="GR62">
        <v>2.75808</v>
      </c>
      <c r="GS62">
        <v>0.0876517</v>
      </c>
      <c r="GT62">
        <v>0.0882575</v>
      </c>
      <c r="GU62">
        <v>0.124567</v>
      </c>
      <c r="GV62">
        <v>0.124302</v>
      </c>
      <c r="GW62">
        <v>23668.9</v>
      </c>
      <c r="GX62">
        <v>21998.2</v>
      </c>
      <c r="GY62">
        <v>26506.1</v>
      </c>
      <c r="GZ62">
        <v>24357</v>
      </c>
      <c r="HA62">
        <v>37184.5</v>
      </c>
      <c r="HB62">
        <v>31562.4</v>
      </c>
      <c r="HC62">
        <v>46361.5</v>
      </c>
      <c r="HD62">
        <v>38577.6</v>
      </c>
      <c r="HE62">
        <v>1.87462</v>
      </c>
      <c r="HF62">
        <v>1.8718</v>
      </c>
      <c r="HG62">
        <v>0.325941</v>
      </c>
      <c r="HH62">
        <v>0</v>
      </c>
      <c r="HI62">
        <v>30.6415</v>
      </c>
      <c r="HJ62">
        <v>999.9</v>
      </c>
      <c r="HK62">
        <v>53</v>
      </c>
      <c r="HL62">
        <v>32.8</v>
      </c>
      <c r="HM62">
        <v>29.1147</v>
      </c>
      <c r="HN62">
        <v>60.6125</v>
      </c>
      <c r="HO62">
        <v>22.4439</v>
      </c>
      <c r="HP62">
        <v>1</v>
      </c>
      <c r="HQ62">
        <v>0.268041</v>
      </c>
      <c r="HR62">
        <v>5.88263</v>
      </c>
      <c r="HS62">
        <v>20.1424</v>
      </c>
      <c r="HT62">
        <v>5.21849</v>
      </c>
      <c r="HU62">
        <v>11.9843</v>
      </c>
      <c r="HV62">
        <v>4.96495</v>
      </c>
      <c r="HW62">
        <v>3.27483</v>
      </c>
      <c r="HX62">
        <v>9999</v>
      </c>
      <c r="HY62">
        <v>9999</v>
      </c>
      <c r="HZ62">
        <v>9999</v>
      </c>
      <c r="IA62">
        <v>546.5</v>
      </c>
      <c r="IB62">
        <v>1.86399</v>
      </c>
      <c r="IC62">
        <v>1.86012</v>
      </c>
      <c r="ID62">
        <v>1.8584</v>
      </c>
      <c r="IE62">
        <v>1.85978</v>
      </c>
      <c r="IF62">
        <v>1.85989</v>
      </c>
      <c r="IG62">
        <v>1.85837</v>
      </c>
      <c r="IH62">
        <v>1.85743</v>
      </c>
      <c r="II62">
        <v>1.8524</v>
      </c>
      <c r="IJ62">
        <v>0</v>
      </c>
      <c r="IK62">
        <v>0</v>
      </c>
      <c r="IL62">
        <v>0</v>
      </c>
      <c r="IM62">
        <v>0</v>
      </c>
      <c r="IN62" t="s">
        <v>442</v>
      </c>
      <c r="IO62" t="s">
        <v>443</v>
      </c>
      <c r="IP62" t="s">
        <v>444</v>
      </c>
      <c r="IQ62" t="s">
        <v>444</v>
      </c>
      <c r="IR62" t="s">
        <v>444</v>
      </c>
      <c r="IS62" t="s">
        <v>444</v>
      </c>
      <c r="IT62">
        <v>0</v>
      </c>
      <c r="IU62">
        <v>100</v>
      </c>
      <c r="IV62">
        <v>100</v>
      </c>
      <c r="IW62">
        <v>1.268</v>
      </c>
      <c r="IX62">
        <v>0.3221</v>
      </c>
      <c r="IY62">
        <v>0.3971615310492796</v>
      </c>
      <c r="IZ62">
        <v>0.002194383670526158</v>
      </c>
      <c r="JA62">
        <v>-2.614430836048478E-07</v>
      </c>
      <c r="JB62">
        <v>2.831566818974657E-11</v>
      </c>
      <c r="JC62">
        <v>-0.02387284111826243</v>
      </c>
      <c r="JD62">
        <v>-0.004919592197158782</v>
      </c>
      <c r="JE62">
        <v>0.0008186423644796414</v>
      </c>
      <c r="JF62">
        <v>-8.268116151049551E-06</v>
      </c>
      <c r="JG62">
        <v>6</v>
      </c>
      <c r="JH62">
        <v>2002</v>
      </c>
      <c r="JI62">
        <v>0</v>
      </c>
      <c r="JJ62">
        <v>28</v>
      </c>
      <c r="JK62">
        <v>28376574.3</v>
      </c>
      <c r="JL62">
        <v>28376574.3</v>
      </c>
      <c r="JM62">
        <v>1.13892</v>
      </c>
      <c r="JN62">
        <v>2.64648</v>
      </c>
      <c r="JO62">
        <v>1.49658</v>
      </c>
      <c r="JP62">
        <v>2.33765</v>
      </c>
      <c r="JQ62">
        <v>1.54785</v>
      </c>
      <c r="JR62">
        <v>2.45605</v>
      </c>
      <c r="JS62">
        <v>37.2899</v>
      </c>
      <c r="JT62">
        <v>24.0787</v>
      </c>
      <c r="JU62">
        <v>18</v>
      </c>
      <c r="JV62">
        <v>493.622</v>
      </c>
      <c r="JW62">
        <v>507.667</v>
      </c>
      <c r="JX62">
        <v>32.3545</v>
      </c>
      <c r="JY62">
        <v>30.0565</v>
      </c>
      <c r="JZ62">
        <v>29.9964</v>
      </c>
      <c r="KA62">
        <v>30.1848</v>
      </c>
      <c r="KB62">
        <v>30.145</v>
      </c>
      <c r="KC62">
        <v>22.9068</v>
      </c>
      <c r="KD62">
        <v>0</v>
      </c>
      <c r="KE62">
        <v>100</v>
      </c>
      <c r="KF62">
        <v>34.1497</v>
      </c>
      <c r="KG62">
        <v>420</v>
      </c>
      <c r="KH62">
        <v>32.7685</v>
      </c>
      <c r="KI62">
        <v>101.305</v>
      </c>
      <c r="KJ62">
        <v>92.9953</v>
      </c>
    </row>
    <row r="63" spans="1:296">
      <c r="A63">
        <v>45</v>
      </c>
      <c r="B63">
        <v>1702594557.6</v>
      </c>
      <c r="C63">
        <v>13176.59999990463</v>
      </c>
      <c r="D63" t="s">
        <v>578</v>
      </c>
      <c r="E63" t="s">
        <v>579</v>
      </c>
      <c r="F63">
        <v>5</v>
      </c>
      <c r="G63" t="s">
        <v>557</v>
      </c>
      <c r="H63">
        <v>1702594549.849999</v>
      </c>
      <c r="I63">
        <f>(J63)/1000</f>
        <v>0</v>
      </c>
      <c r="J63">
        <f>IF(DO63, AM63, AG63)</f>
        <v>0</v>
      </c>
      <c r="K63">
        <f>IF(DO63, AH63, AF63)</f>
        <v>0</v>
      </c>
      <c r="L63">
        <f>DQ63 - IF(AT63&gt;1, K63*DK63*100.0/(AV63*EE63), 0)</f>
        <v>0</v>
      </c>
      <c r="M63">
        <f>((S63-I63/2)*L63-K63)/(S63+I63/2)</f>
        <v>0</v>
      </c>
      <c r="N63">
        <f>M63*(DX63+DY63)/1000.0</f>
        <v>0</v>
      </c>
      <c r="O63">
        <f>(DQ63 - IF(AT63&gt;1, K63*DK63*100.0/(AV63*EE63), 0))*(DX63+DY63)/1000.0</f>
        <v>0</v>
      </c>
      <c r="P63">
        <f>2.0/((1/R63-1/Q63)+SIGN(R63)*SQRT((1/R63-1/Q63)*(1/R63-1/Q63) + 4*DL63/((DL63+1)*(DL63+1))*(2*1/R63*1/Q63-1/Q63*1/Q63)))</f>
        <v>0</v>
      </c>
      <c r="Q63">
        <f>IF(LEFT(DM63,1)&lt;&gt;"0",IF(LEFT(DM63,1)="1",3.0,DN63),$D$5+$E$5*(EE63*DX63/($K$5*1000))+$F$5*(EE63*DX63/($K$5*1000))*MAX(MIN(DK63,$J$5),$I$5)*MAX(MIN(DK63,$J$5),$I$5)+$G$5*MAX(MIN(DK63,$J$5),$I$5)*(EE63*DX63/($K$5*1000))+$H$5*(EE63*DX63/($K$5*1000))*(EE63*DX63/($K$5*1000)))</f>
        <v>0</v>
      </c>
      <c r="R63">
        <f>I63*(1000-(1000*0.61365*exp(17.502*V63/(240.97+V63))/(DX63+DY63)+DS63)/2)/(1000*0.61365*exp(17.502*V63/(240.97+V63))/(DX63+DY63)-DS63)</f>
        <v>0</v>
      </c>
      <c r="S63">
        <f>1/((DL63+1)/(P63/1.6)+1/(Q63/1.37)) + DL63/((DL63+1)/(P63/1.6) + DL63/(Q63/1.37))</f>
        <v>0</v>
      </c>
      <c r="T63">
        <f>(DG63*DJ63)</f>
        <v>0</v>
      </c>
      <c r="U63">
        <f>(DZ63+(T63+2*0.95*5.67E-8*(((DZ63+$B$9)+273)^4-(DZ63+273)^4)-44100*I63)/(1.84*29.3*Q63+8*0.95*5.67E-8*(DZ63+273)^3))</f>
        <v>0</v>
      </c>
      <c r="V63">
        <f>($C$9*EA63+$D$9*EB63+$E$9*U63)</f>
        <v>0</v>
      </c>
      <c r="W63">
        <f>0.61365*exp(17.502*V63/(240.97+V63))</f>
        <v>0</v>
      </c>
      <c r="X63">
        <f>(Y63/Z63*100)</f>
        <v>0</v>
      </c>
      <c r="Y63">
        <f>DS63*(DX63+DY63)/1000</f>
        <v>0</v>
      </c>
      <c r="Z63">
        <f>0.61365*exp(17.502*DZ63/(240.97+DZ63))</f>
        <v>0</v>
      </c>
      <c r="AA63">
        <f>(W63-DS63*(DX63+DY63)/1000)</f>
        <v>0</v>
      </c>
      <c r="AB63">
        <f>(-I63*44100)</f>
        <v>0</v>
      </c>
      <c r="AC63">
        <f>2*29.3*Q63*0.92*(DZ63-V63)</f>
        <v>0</v>
      </c>
      <c r="AD63">
        <f>2*0.95*5.67E-8*(((DZ63+$B$9)+273)^4-(V63+273)^4)</f>
        <v>0</v>
      </c>
      <c r="AE63">
        <f>T63+AD63+AB63+AC63</f>
        <v>0</v>
      </c>
      <c r="AF63">
        <f>DW63*AT63*(DR63-DQ63*(1000-AT63*DT63)/(1000-AT63*DS63))/(100*DK63)</f>
        <v>0</v>
      </c>
      <c r="AG63">
        <f>1000*DW63*AT63*(DS63-DT63)/(100*DK63*(1000-AT63*DS63))</f>
        <v>0</v>
      </c>
      <c r="AH63">
        <f>(AI63 - AJ63 - DX63*1E3/(8.314*(DZ63+273.15)) * AL63/DW63 * AK63) * DW63/(100*DK63) * (1000 - DT63)/1000</f>
        <v>0</v>
      </c>
      <c r="AI63">
        <v>432.4343829791568</v>
      </c>
      <c r="AJ63">
        <v>430.6805878787878</v>
      </c>
      <c r="AK63">
        <v>0.03091941349217332</v>
      </c>
      <c r="AL63">
        <v>66.17508223920018</v>
      </c>
      <c r="AM63">
        <f>(AO63 - AN63 + DX63*1E3/(8.314*(DZ63+273.15)) * AQ63/DW63 * AP63) * DW63/(100*DK63) * 1000/(1000 - AO63)</f>
        <v>0</v>
      </c>
      <c r="AN63">
        <v>28.77584615091157</v>
      </c>
      <c r="AO63">
        <v>29.4072581818182</v>
      </c>
      <c r="AP63">
        <v>6.040978383189532E-05</v>
      </c>
      <c r="AQ63">
        <v>108.911012619094</v>
      </c>
      <c r="AR63">
        <v>0</v>
      </c>
      <c r="AS63">
        <v>0</v>
      </c>
      <c r="AT63">
        <f>IF(AR63*$H$15&gt;=AV63,1.0,(AV63/(AV63-AR63*$H$15)))</f>
        <v>0</v>
      </c>
      <c r="AU63">
        <f>(AT63-1)*100</f>
        <v>0</v>
      </c>
      <c r="AV63">
        <f>MAX(0,($B$15+$C$15*EE63)/(1+$D$15*EE63)*DX63/(DZ63+273)*$E$15)</f>
        <v>0</v>
      </c>
      <c r="AW63" t="s">
        <v>437</v>
      </c>
      <c r="AX63">
        <v>0</v>
      </c>
      <c r="AY63">
        <v>0.7</v>
      </c>
      <c r="AZ63">
        <v>0.7</v>
      </c>
      <c r="BA63">
        <f>1-AY63/AZ63</f>
        <v>0</v>
      </c>
      <c r="BB63">
        <v>-1</v>
      </c>
      <c r="BC63" t="s">
        <v>580</v>
      </c>
      <c r="BD63">
        <v>8165.81</v>
      </c>
      <c r="BE63">
        <v>237.74888</v>
      </c>
      <c r="BF63">
        <v>249.08</v>
      </c>
      <c r="BG63">
        <f>1-BE63/BF63</f>
        <v>0</v>
      </c>
      <c r="BH63">
        <v>0.5</v>
      </c>
      <c r="BI63">
        <f>DH63</f>
        <v>0</v>
      </c>
      <c r="BJ63">
        <f>K63</f>
        <v>0</v>
      </c>
      <c r="BK63">
        <f>BG63*BH63*BI63</f>
        <v>0</v>
      </c>
      <c r="BL63">
        <f>(BJ63-BB63)/BI63</f>
        <v>0</v>
      </c>
      <c r="BM63">
        <f>(AZ63-BF63)/BF63</f>
        <v>0</v>
      </c>
      <c r="BN63">
        <f>AY63/(BA63+AY63/BF63)</f>
        <v>0</v>
      </c>
      <c r="BO63" t="s">
        <v>437</v>
      </c>
      <c r="BP63">
        <v>0</v>
      </c>
      <c r="BQ63">
        <f>IF(BP63&lt;&gt;0, BP63, BN63)</f>
        <v>0</v>
      </c>
      <c r="BR63">
        <f>1-BQ63/BF63</f>
        <v>0</v>
      </c>
      <c r="BS63">
        <f>(BF63-BE63)/(BF63-BQ63)</f>
        <v>0</v>
      </c>
      <c r="BT63">
        <f>(AZ63-BF63)/(AZ63-BQ63)</f>
        <v>0</v>
      </c>
      <c r="BU63">
        <f>(BF63-BE63)/(BF63-AY63)</f>
        <v>0</v>
      </c>
      <c r="BV63">
        <f>(AZ63-BF63)/(AZ63-AY63)</f>
        <v>0</v>
      </c>
      <c r="BW63">
        <f>(BS63*BQ63/BE63)</f>
        <v>0</v>
      </c>
      <c r="BX63">
        <f>(1-BW63)</f>
        <v>0</v>
      </c>
      <c r="DG63">
        <f>$B$13*EF63+$C$13*EG63+$F$13*ER63*(1-EU63)</f>
        <v>0</v>
      </c>
      <c r="DH63">
        <f>DG63*DI63</f>
        <v>0</v>
      </c>
      <c r="DI63">
        <f>($B$13*$D$11+$C$13*$D$11+$F$13*((FE63+EW63)/MAX(FE63+EW63+FF63, 0.1)*$I$11+FF63/MAX(FE63+EW63+FF63, 0.1)*$J$11))/($B$13+$C$13+$F$13)</f>
        <v>0</v>
      </c>
      <c r="DJ63">
        <f>($B$13*$K$11+$C$13*$K$11+$F$13*((FE63+EW63)/MAX(FE63+EW63+FF63, 0.1)*$P$11+FF63/MAX(FE63+EW63+FF63, 0.1)*$Q$11))/($B$13+$C$13+$F$13)</f>
        <v>0</v>
      </c>
      <c r="DK63">
        <v>2</v>
      </c>
      <c r="DL63">
        <v>0.5</v>
      </c>
      <c r="DM63" t="s">
        <v>439</v>
      </c>
      <c r="DN63">
        <v>2</v>
      </c>
      <c r="DO63" t="b">
        <v>1</v>
      </c>
      <c r="DP63">
        <v>1702594549.849999</v>
      </c>
      <c r="DQ63">
        <v>418.0262333333333</v>
      </c>
      <c r="DR63">
        <v>419.9939666666667</v>
      </c>
      <c r="DS63">
        <v>29.39604333333333</v>
      </c>
      <c r="DT63">
        <v>28.77723666666666</v>
      </c>
      <c r="DU63">
        <v>416.7578999999999</v>
      </c>
      <c r="DV63">
        <v>29.07413666666667</v>
      </c>
      <c r="DW63">
        <v>500.0044666666666</v>
      </c>
      <c r="DX63">
        <v>90.93922666666666</v>
      </c>
      <c r="DY63">
        <v>0.1000061</v>
      </c>
      <c r="DZ63">
        <v>35.59675333333334</v>
      </c>
      <c r="EA63">
        <v>35.88952</v>
      </c>
      <c r="EB63">
        <v>999.9000000000002</v>
      </c>
      <c r="EC63">
        <v>0</v>
      </c>
      <c r="ED63">
        <v>0</v>
      </c>
      <c r="EE63">
        <v>9995.294666666665</v>
      </c>
      <c r="EF63">
        <v>0</v>
      </c>
      <c r="EG63">
        <v>17.40814666666667</v>
      </c>
      <c r="EH63">
        <v>-1.967735</v>
      </c>
      <c r="EI63">
        <v>430.6866333333334</v>
      </c>
      <c r="EJ63">
        <v>432.4383</v>
      </c>
      <c r="EK63">
        <v>0.6188185333333335</v>
      </c>
      <c r="EL63">
        <v>419.9939666666667</v>
      </c>
      <c r="EM63">
        <v>28.77723666666666</v>
      </c>
      <c r="EN63">
        <v>2.673254000000001</v>
      </c>
      <c r="EO63">
        <v>2.616977666666667</v>
      </c>
      <c r="EP63">
        <v>22.12163</v>
      </c>
      <c r="EQ63">
        <v>21.77290333333333</v>
      </c>
      <c r="ER63">
        <v>1500.003666666667</v>
      </c>
      <c r="ES63">
        <v>0.9730029999999997</v>
      </c>
      <c r="ET63">
        <v>0.0269967</v>
      </c>
      <c r="EU63">
        <v>0</v>
      </c>
      <c r="EV63">
        <v>237.7474666666667</v>
      </c>
      <c r="EW63">
        <v>4.999599999999998</v>
      </c>
      <c r="EX63">
        <v>3647.277666666667</v>
      </c>
      <c r="EY63">
        <v>14076.45</v>
      </c>
      <c r="EZ63">
        <v>39.70393333333332</v>
      </c>
      <c r="FA63">
        <v>40.92049999999998</v>
      </c>
      <c r="FB63">
        <v>40.01653333333332</v>
      </c>
      <c r="FC63">
        <v>40.55593333333333</v>
      </c>
      <c r="FD63">
        <v>41.70816666666666</v>
      </c>
      <c r="FE63">
        <v>1454.643666666667</v>
      </c>
      <c r="FF63">
        <v>40.35999999999999</v>
      </c>
      <c r="FG63">
        <v>0</v>
      </c>
      <c r="FH63">
        <v>98.60000014305115</v>
      </c>
      <c r="FI63">
        <v>0</v>
      </c>
      <c r="FJ63">
        <v>237.74888</v>
      </c>
      <c r="FK63">
        <v>-0.6575384582566621</v>
      </c>
      <c r="FL63">
        <v>-13.11230766768853</v>
      </c>
      <c r="FM63">
        <v>3647.196</v>
      </c>
      <c r="FN63">
        <v>15</v>
      </c>
      <c r="FO63">
        <v>0</v>
      </c>
      <c r="FP63" t="s">
        <v>440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-1.96415425</v>
      </c>
      <c r="GC63">
        <v>-0.293579774859284</v>
      </c>
      <c r="GD63">
        <v>0.05709194973406932</v>
      </c>
      <c r="GE63">
        <v>1</v>
      </c>
      <c r="GF63">
        <v>237.7976470588235</v>
      </c>
      <c r="GG63">
        <v>-0.5106493495069553</v>
      </c>
      <c r="GH63">
        <v>0.2367813439532156</v>
      </c>
      <c r="GI63">
        <v>1</v>
      </c>
      <c r="GJ63">
        <v>0.6109422249999999</v>
      </c>
      <c r="GK63">
        <v>0.1304838911819886</v>
      </c>
      <c r="GL63">
        <v>0.01277973212647178</v>
      </c>
      <c r="GM63">
        <v>0</v>
      </c>
      <c r="GN63">
        <v>2</v>
      </c>
      <c r="GO63">
        <v>3</v>
      </c>
      <c r="GP63" t="s">
        <v>441</v>
      </c>
      <c r="GQ63">
        <v>3.10429</v>
      </c>
      <c r="GR63">
        <v>2.758</v>
      </c>
      <c r="GS63">
        <v>0.08767270000000001</v>
      </c>
      <c r="GT63">
        <v>0.0882497</v>
      </c>
      <c r="GU63">
        <v>0.12455</v>
      </c>
      <c r="GV63">
        <v>0.124009</v>
      </c>
      <c r="GW63">
        <v>23664.7</v>
      </c>
      <c r="GX63">
        <v>21995.4</v>
      </c>
      <c r="GY63">
        <v>26502.9</v>
      </c>
      <c r="GZ63">
        <v>24354.8</v>
      </c>
      <c r="HA63">
        <v>37182.2</v>
      </c>
      <c r="HB63">
        <v>31568.3</v>
      </c>
      <c r="HC63">
        <v>46356.2</v>
      </c>
      <c r="HD63">
        <v>38571.2</v>
      </c>
      <c r="HE63">
        <v>1.87405</v>
      </c>
      <c r="HF63">
        <v>1.8688</v>
      </c>
      <c r="HG63">
        <v>0.29023</v>
      </c>
      <c r="HH63">
        <v>0</v>
      </c>
      <c r="HI63">
        <v>31.3297</v>
      </c>
      <c r="HJ63">
        <v>999.9</v>
      </c>
      <c r="HK63">
        <v>53.5</v>
      </c>
      <c r="HL63">
        <v>32.8</v>
      </c>
      <c r="HM63">
        <v>29.39</v>
      </c>
      <c r="HN63">
        <v>60.8226</v>
      </c>
      <c r="HO63">
        <v>22.4439</v>
      </c>
      <c r="HP63">
        <v>1</v>
      </c>
      <c r="HQ63">
        <v>0.246562</v>
      </c>
      <c r="HR63">
        <v>-4.01413</v>
      </c>
      <c r="HS63">
        <v>20.2324</v>
      </c>
      <c r="HT63">
        <v>5.21519</v>
      </c>
      <c r="HU63">
        <v>11.9804</v>
      </c>
      <c r="HV63">
        <v>4.96445</v>
      </c>
      <c r="HW63">
        <v>3.27488</v>
      </c>
      <c r="HX63">
        <v>9999</v>
      </c>
      <c r="HY63">
        <v>9999</v>
      </c>
      <c r="HZ63">
        <v>9999</v>
      </c>
      <c r="IA63">
        <v>546.6</v>
      </c>
      <c r="IB63">
        <v>1.86401</v>
      </c>
      <c r="IC63">
        <v>1.86016</v>
      </c>
      <c r="ID63">
        <v>1.85843</v>
      </c>
      <c r="IE63">
        <v>1.85978</v>
      </c>
      <c r="IF63">
        <v>1.85989</v>
      </c>
      <c r="IG63">
        <v>1.85838</v>
      </c>
      <c r="IH63">
        <v>1.85745</v>
      </c>
      <c r="II63">
        <v>1.85242</v>
      </c>
      <c r="IJ63">
        <v>0</v>
      </c>
      <c r="IK63">
        <v>0</v>
      </c>
      <c r="IL63">
        <v>0</v>
      </c>
      <c r="IM63">
        <v>0</v>
      </c>
      <c r="IN63" t="s">
        <v>442</v>
      </c>
      <c r="IO63" t="s">
        <v>443</v>
      </c>
      <c r="IP63" t="s">
        <v>444</v>
      </c>
      <c r="IQ63" t="s">
        <v>444</v>
      </c>
      <c r="IR63" t="s">
        <v>444</v>
      </c>
      <c r="IS63" t="s">
        <v>444</v>
      </c>
      <c r="IT63">
        <v>0</v>
      </c>
      <c r="IU63">
        <v>100</v>
      </c>
      <c r="IV63">
        <v>100</v>
      </c>
      <c r="IW63">
        <v>1.269</v>
      </c>
      <c r="IX63">
        <v>0.3222</v>
      </c>
      <c r="IY63">
        <v>0.3971615310492796</v>
      </c>
      <c r="IZ63">
        <v>0.002194383670526158</v>
      </c>
      <c r="JA63">
        <v>-2.614430836048478E-07</v>
      </c>
      <c r="JB63">
        <v>2.831566818974657E-11</v>
      </c>
      <c r="JC63">
        <v>-0.02387284111826243</v>
      </c>
      <c r="JD63">
        <v>-0.004919592197158782</v>
      </c>
      <c r="JE63">
        <v>0.0008186423644796414</v>
      </c>
      <c r="JF63">
        <v>-8.268116151049551E-06</v>
      </c>
      <c r="JG63">
        <v>6</v>
      </c>
      <c r="JH63">
        <v>2002</v>
      </c>
      <c r="JI63">
        <v>0</v>
      </c>
      <c r="JJ63">
        <v>28</v>
      </c>
      <c r="JK63">
        <v>28376576</v>
      </c>
      <c r="JL63">
        <v>28376576</v>
      </c>
      <c r="JM63">
        <v>1.14014</v>
      </c>
      <c r="JN63">
        <v>2.64526</v>
      </c>
      <c r="JO63">
        <v>1.49658</v>
      </c>
      <c r="JP63">
        <v>2.33765</v>
      </c>
      <c r="JQ63">
        <v>1.54907</v>
      </c>
      <c r="JR63">
        <v>2.48047</v>
      </c>
      <c r="JS63">
        <v>37.3378</v>
      </c>
      <c r="JT63">
        <v>24.07</v>
      </c>
      <c r="JU63">
        <v>18</v>
      </c>
      <c r="JV63">
        <v>494.202</v>
      </c>
      <c r="JW63">
        <v>506.467</v>
      </c>
      <c r="JX63">
        <v>38.8769</v>
      </c>
      <c r="JY63">
        <v>30.3069</v>
      </c>
      <c r="JZ63">
        <v>30.0001</v>
      </c>
      <c r="KA63">
        <v>30.3071</v>
      </c>
      <c r="KB63">
        <v>30.2443</v>
      </c>
      <c r="KC63">
        <v>22.9224</v>
      </c>
      <c r="KD63">
        <v>0</v>
      </c>
      <c r="KE63">
        <v>100</v>
      </c>
      <c r="KF63">
        <v>38.8366</v>
      </c>
      <c r="KG63">
        <v>420</v>
      </c>
      <c r="KH63">
        <v>32.7685</v>
      </c>
      <c r="KI63">
        <v>101.293</v>
      </c>
      <c r="KJ63">
        <v>92.98260000000001</v>
      </c>
    </row>
    <row r="64" spans="1:296">
      <c r="A64">
        <v>46</v>
      </c>
      <c r="B64">
        <v>1702595139.1</v>
      </c>
      <c r="C64">
        <v>13758.09999990463</v>
      </c>
      <c r="D64" t="s">
        <v>581</v>
      </c>
      <c r="E64" t="s">
        <v>582</v>
      </c>
      <c r="F64">
        <v>5</v>
      </c>
      <c r="G64" t="s">
        <v>557</v>
      </c>
      <c r="H64">
        <v>1702595131.349999</v>
      </c>
      <c r="I64">
        <f>(J64)/1000</f>
        <v>0</v>
      </c>
      <c r="J64">
        <f>IF(DO64, AM64, AG64)</f>
        <v>0</v>
      </c>
      <c r="K64">
        <f>IF(DO64, AH64, AF64)</f>
        <v>0</v>
      </c>
      <c r="L64">
        <f>DQ64 - IF(AT64&gt;1, K64*DK64*100.0/(AV64*EE64), 0)</f>
        <v>0</v>
      </c>
      <c r="M64">
        <f>((S64-I64/2)*L64-K64)/(S64+I64/2)</f>
        <v>0</v>
      </c>
      <c r="N64">
        <f>M64*(DX64+DY64)/1000.0</f>
        <v>0</v>
      </c>
      <c r="O64">
        <f>(DQ64 - IF(AT64&gt;1, K64*DK64*100.0/(AV64*EE64), 0))*(DX64+DY64)/1000.0</f>
        <v>0</v>
      </c>
      <c r="P64">
        <f>2.0/((1/R64-1/Q64)+SIGN(R64)*SQRT((1/R64-1/Q64)*(1/R64-1/Q64) + 4*DL64/((DL64+1)*(DL64+1))*(2*1/R64*1/Q64-1/Q64*1/Q64)))</f>
        <v>0</v>
      </c>
      <c r="Q64">
        <f>IF(LEFT(DM64,1)&lt;&gt;"0",IF(LEFT(DM64,1)="1",3.0,DN64),$D$5+$E$5*(EE64*DX64/($K$5*1000))+$F$5*(EE64*DX64/($K$5*1000))*MAX(MIN(DK64,$J$5),$I$5)*MAX(MIN(DK64,$J$5),$I$5)+$G$5*MAX(MIN(DK64,$J$5),$I$5)*(EE64*DX64/($K$5*1000))+$H$5*(EE64*DX64/($K$5*1000))*(EE64*DX64/($K$5*1000)))</f>
        <v>0</v>
      </c>
      <c r="R64">
        <f>I64*(1000-(1000*0.61365*exp(17.502*V64/(240.97+V64))/(DX64+DY64)+DS64)/2)/(1000*0.61365*exp(17.502*V64/(240.97+V64))/(DX64+DY64)-DS64)</f>
        <v>0</v>
      </c>
      <c r="S64">
        <f>1/((DL64+1)/(P64/1.6)+1/(Q64/1.37)) + DL64/((DL64+1)/(P64/1.6) + DL64/(Q64/1.37))</f>
        <v>0</v>
      </c>
      <c r="T64">
        <f>(DG64*DJ64)</f>
        <v>0</v>
      </c>
      <c r="U64">
        <f>(DZ64+(T64+2*0.95*5.67E-8*(((DZ64+$B$9)+273)^4-(DZ64+273)^4)-44100*I64)/(1.84*29.3*Q64+8*0.95*5.67E-8*(DZ64+273)^3))</f>
        <v>0</v>
      </c>
      <c r="V64">
        <f>($C$9*EA64+$D$9*EB64+$E$9*U64)</f>
        <v>0</v>
      </c>
      <c r="W64">
        <f>0.61365*exp(17.502*V64/(240.97+V64))</f>
        <v>0</v>
      </c>
      <c r="X64">
        <f>(Y64/Z64*100)</f>
        <v>0</v>
      </c>
      <c r="Y64">
        <f>DS64*(DX64+DY64)/1000</f>
        <v>0</v>
      </c>
      <c r="Z64">
        <f>0.61365*exp(17.502*DZ64/(240.97+DZ64))</f>
        <v>0</v>
      </c>
      <c r="AA64">
        <f>(W64-DS64*(DX64+DY64)/1000)</f>
        <v>0</v>
      </c>
      <c r="AB64">
        <f>(-I64*44100)</f>
        <v>0</v>
      </c>
      <c r="AC64">
        <f>2*29.3*Q64*0.92*(DZ64-V64)</f>
        <v>0</v>
      </c>
      <c r="AD64">
        <f>2*0.95*5.67E-8*(((DZ64+$B$9)+273)^4-(V64+273)^4)</f>
        <v>0</v>
      </c>
      <c r="AE64">
        <f>T64+AD64+AB64+AC64</f>
        <v>0</v>
      </c>
      <c r="AF64">
        <f>DW64*AT64*(DR64-DQ64*(1000-AT64*DT64)/(1000-AT64*DS64))/(100*DK64)</f>
        <v>0</v>
      </c>
      <c r="AG64">
        <f>1000*DW64*AT64*(DS64-DT64)/(100*DK64*(1000-AT64*DS64))</f>
        <v>0</v>
      </c>
      <c r="AH64">
        <f>(AI64 - AJ64 - DX64*1E3/(8.314*(DZ64+273.15)) * AL64/DW64 * AK64) * DW64/(100*DK64) * (1000 - DT64)/1000</f>
        <v>0</v>
      </c>
      <c r="AI64">
        <v>432.3316733823229</v>
      </c>
      <c r="AJ64">
        <v>430.5745999999999</v>
      </c>
      <c r="AK64">
        <v>-0.0009168632858521593</v>
      </c>
      <c r="AL64">
        <v>66.17508223920018</v>
      </c>
      <c r="AM64">
        <f>(AO64 - AN64 + DX64*1E3/(8.314*(DZ64+273.15)) * AQ64/DW64 * AP64) * DW64/(100*DK64) * 1000/(1000 - AO64)</f>
        <v>0</v>
      </c>
      <c r="AN64">
        <v>28.66169960851567</v>
      </c>
      <c r="AO64">
        <v>29.72440303030302</v>
      </c>
      <c r="AP64">
        <v>-1.158713002687703E-05</v>
      </c>
      <c r="AQ64">
        <v>108.911012619094</v>
      </c>
      <c r="AR64">
        <v>0</v>
      </c>
      <c r="AS64">
        <v>0</v>
      </c>
      <c r="AT64">
        <f>IF(AR64*$H$15&gt;=AV64,1.0,(AV64/(AV64-AR64*$H$15)))</f>
        <v>0</v>
      </c>
      <c r="AU64">
        <f>(AT64-1)*100</f>
        <v>0</v>
      </c>
      <c r="AV64">
        <f>MAX(0,($B$15+$C$15*EE64)/(1+$D$15*EE64)*DX64/(DZ64+273)*$E$15)</f>
        <v>0</v>
      </c>
      <c r="AW64" t="s">
        <v>437</v>
      </c>
      <c r="AX64">
        <v>0</v>
      </c>
      <c r="AY64">
        <v>0.7</v>
      </c>
      <c r="AZ64">
        <v>0.7</v>
      </c>
      <c r="BA64">
        <f>1-AY64/AZ64</f>
        <v>0</v>
      </c>
      <c r="BB64">
        <v>-1</v>
      </c>
      <c r="BC64" t="s">
        <v>583</v>
      </c>
      <c r="BD64">
        <v>8158.97</v>
      </c>
      <c r="BE64">
        <v>231.6766</v>
      </c>
      <c r="BF64">
        <v>244.47</v>
      </c>
      <c r="BG64">
        <f>1-BE64/BF64</f>
        <v>0</v>
      </c>
      <c r="BH64">
        <v>0.5</v>
      </c>
      <c r="BI64">
        <f>DH64</f>
        <v>0</v>
      </c>
      <c r="BJ64">
        <f>K64</f>
        <v>0</v>
      </c>
      <c r="BK64">
        <f>BG64*BH64*BI64</f>
        <v>0</v>
      </c>
      <c r="BL64">
        <f>(BJ64-BB64)/BI64</f>
        <v>0</v>
      </c>
      <c r="BM64">
        <f>(AZ64-BF64)/BF64</f>
        <v>0</v>
      </c>
      <c r="BN64">
        <f>AY64/(BA64+AY64/BF64)</f>
        <v>0</v>
      </c>
      <c r="BO64" t="s">
        <v>437</v>
      </c>
      <c r="BP64">
        <v>0</v>
      </c>
      <c r="BQ64">
        <f>IF(BP64&lt;&gt;0, BP64, BN64)</f>
        <v>0</v>
      </c>
      <c r="BR64">
        <f>1-BQ64/BF64</f>
        <v>0</v>
      </c>
      <c r="BS64">
        <f>(BF64-BE64)/(BF64-BQ64)</f>
        <v>0</v>
      </c>
      <c r="BT64">
        <f>(AZ64-BF64)/(AZ64-BQ64)</f>
        <v>0</v>
      </c>
      <c r="BU64">
        <f>(BF64-BE64)/(BF64-AY64)</f>
        <v>0</v>
      </c>
      <c r="BV64">
        <f>(AZ64-BF64)/(AZ64-AY64)</f>
        <v>0</v>
      </c>
      <c r="BW64">
        <f>(BS64*BQ64/BE64)</f>
        <v>0</v>
      </c>
      <c r="BX64">
        <f>(1-BW64)</f>
        <v>0</v>
      </c>
      <c r="DG64">
        <f>$B$13*EF64+$C$13*EG64+$F$13*ER64*(1-EU64)</f>
        <v>0</v>
      </c>
      <c r="DH64">
        <f>DG64*DI64</f>
        <v>0</v>
      </c>
      <c r="DI64">
        <f>($B$13*$D$11+$C$13*$D$11+$F$13*((FE64+EW64)/MAX(FE64+EW64+FF64, 0.1)*$I$11+FF64/MAX(FE64+EW64+FF64, 0.1)*$J$11))/($B$13+$C$13+$F$13)</f>
        <v>0</v>
      </c>
      <c r="DJ64">
        <f>($B$13*$K$11+$C$13*$K$11+$F$13*((FE64+EW64)/MAX(FE64+EW64+FF64, 0.1)*$P$11+FF64/MAX(FE64+EW64+FF64, 0.1)*$Q$11))/($B$13+$C$13+$F$13)</f>
        <v>0</v>
      </c>
      <c r="DK64">
        <v>2</v>
      </c>
      <c r="DL64">
        <v>0.5</v>
      </c>
      <c r="DM64" t="s">
        <v>439</v>
      </c>
      <c r="DN64">
        <v>2</v>
      </c>
      <c r="DO64" t="b">
        <v>1</v>
      </c>
      <c r="DP64">
        <v>1702595131.349999</v>
      </c>
      <c r="DQ64">
        <v>417.8264666666666</v>
      </c>
      <c r="DR64">
        <v>419.9747333333333</v>
      </c>
      <c r="DS64">
        <v>29.72803666666666</v>
      </c>
      <c r="DT64">
        <v>28.66213</v>
      </c>
      <c r="DU64">
        <v>416.5585666666668</v>
      </c>
      <c r="DV64">
        <v>29.39906333333334</v>
      </c>
      <c r="DW64">
        <v>500.0379666666667</v>
      </c>
      <c r="DX64">
        <v>90.93907666666665</v>
      </c>
      <c r="DY64">
        <v>0.10005448</v>
      </c>
      <c r="DZ64">
        <v>41.92366</v>
      </c>
      <c r="EA64">
        <v>41.94701</v>
      </c>
      <c r="EB64">
        <v>999.9000000000002</v>
      </c>
      <c r="EC64">
        <v>0</v>
      </c>
      <c r="ED64">
        <v>0</v>
      </c>
      <c r="EE64">
        <v>9995.725666666665</v>
      </c>
      <c r="EF64">
        <v>0</v>
      </c>
      <c r="EG64">
        <v>16.91368</v>
      </c>
      <c r="EH64">
        <v>-2.148264</v>
      </c>
      <c r="EI64">
        <v>430.6281</v>
      </c>
      <c r="EJ64">
        <v>432.3672333333333</v>
      </c>
      <c r="EK64">
        <v>1.065907</v>
      </c>
      <c r="EL64">
        <v>419.9747333333333</v>
      </c>
      <c r="EM64">
        <v>28.66213</v>
      </c>
      <c r="EN64">
        <v>2.703439</v>
      </c>
      <c r="EO64">
        <v>2.606508333333333</v>
      </c>
      <c r="EP64">
        <v>22.30605</v>
      </c>
      <c r="EQ64">
        <v>21.70730000000001</v>
      </c>
      <c r="ER64">
        <v>1500.002666666667</v>
      </c>
      <c r="ES64">
        <v>0.9729976000000001</v>
      </c>
      <c r="ET64">
        <v>0.02700196000000001</v>
      </c>
      <c r="EU64">
        <v>0</v>
      </c>
      <c r="EV64">
        <v>231.6719333333334</v>
      </c>
      <c r="EW64">
        <v>4.999599999999998</v>
      </c>
      <c r="EX64">
        <v>3586.637333333333</v>
      </c>
      <c r="EY64">
        <v>14076.42333333333</v>
      </c>
      <c r="EZ64">
        <v>41.31639999999998</v>
      </c>
      <c r="FA64">
        <v>42.20379999999999</v>
      </c>
      <c r="FB64">
        <v>41.49133333333331</v>
      </c>
      <c r="FC64">
        <v>41.96233333333332</v>
      </c>
      <c r="FD64">
        <v>43.88306666666666</v>
      </c>
      <c r="FE64">
        <v>1454.632666666667</v>
      </c>
      <c r="FF64">
        <v>40.36999999999998</v>
      </c>
      <c r="FG64">
        <v>0</v>
      </c>
      <c r="FH64">
        <v>581</v>
      </c>
      <c r="FI64">
        <v>0</v>
      </c>
      <c r="FJ64">
        <v>231.6766</v>
      </c>
      <c r="FK64">
        <v>-1.185769239865695</v>
      </c>
      <c r="FL64">
        <v>-6.270769216251657</v>
      </c>
      <c r="FM64">
        <v>3586.5156</v>
      </c>
      <c r="FN64">
        <v>15</v>
      </c>
      <c r="FO64">
        <v>0</v>
      </c>
      <c r="FP64" t="s">
        <v>440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-2.164790731707317</v>
      </c>
      <c r="GC64">
        <v>0.2318765853658517</v>
      </c>
      <c r="GD64">
        <v>0.05495567048973925</v>
      </c>
      <c r="GE64">
        <v>1</v>
      </c>
      <c r="GF64">
        <v>231.7435</v>
      </c>
      <c r="GG64">
        <v>-1.034973267935275</v>
      </c>
      <c r="GH64">
        <v>0.2383472812317919</v>
      </c>
      <c r="GI64">
        <v>0</v>
      </c>
      <c r="GJ64">
        <v>1.06538243902439</v>
      </c>
      <c r="GK64">
        <v>0.009564668989545843</v>
      </c>
      <c r="GL64">
        <v>0.001801574894346731</v>
      </c>
      <c r="GM64">
        <v>1</v>
      </c>
      <c r="GN64">
        <v>2</v>
      </c>
      <c r="GO64">
        <v>3</v>
      </c>
      <c r="GP64" t="s">
        <v>441</v>
      </c>
      <c r="GQ64">
        <v>3.10434</v>
      </c>
      <c r="GR64">
        <v>2.75799</v>
      </c>
      <c r="GS64">
        <v>0.0875257</v>
      </c>
      <c r="GT64">
        <v>0.08813840000000001</v>
      </c>
      <c r="GU64">
        <v>0.125301</v>
      </c>
      <c r="GV64">
        <v>0.123536</v>
      </c>
      <c r="GW64">
        <v>23646.1</v>
      </c>
      <c r="GX64">
        <v>21979.6</v>
      </c>
      <c r="GY64">
        <v>26480</v>
      </c>
      <c r="GZ64">
        <v>24336.8</v>
      </c>
      <c r="HA64">
        <v>37121.9</v>
      </c>
      <c r="HB64">
        <v>31564.1</v>
      </c>
      <c r="HC64">
        <v>46317.1</v>
      </c>
      <c r="HD64">
        <v>38543.1</v>
      </c>
      <c r="HE64">
        <v>1.86717</v>
      </c>
      <c r="HF64">
        <v>1.85823</v>
      </c>
      <c r="HG64">
        <v>0.320092</v>
      </c>
      <c r="HH64">
        <v>0</v>
      </c>
      <c r="HI64">
        <v>36.8383</v>
      </c>
      <c r="HJ64">
        <v>999.9</v>
      </c>
      <c r="HK64">
        <v>54.3</v>
      </c>
      <c r="HL64">
        <v>32.8</v>
      </c>
      <c r="HM64">
        <v>29.8301</v>
      </c>
      <c r="HN64">
        <v>60.4326</v>
      </c>
      <c r="HO64">
        <v>22.4079</v>
      </c>
      <c r="HP64">
        <v>1</v>
      </c>
      <c r="HQ64">
        <v>0.294515</v>
      </c>
      <c r="HR64">
        <v>-4.42027</v>
      </c>
      <c r="HS64">
        <v>20.2274</v>
      </c>
      <c r="HT64">
        <v>5.21804</v>
      </c>
      <c r="HU64">
        <v>11.9812</v>
      </c>
      <c r="HV64">
        <v>4.96395</v>
      </c>
      <c r="HW64">
        <v>3.27548</v>
      </c>
      <c r="HX64">
        <v>9999</v>
      </c>
      <c r="HY64">
        <v>9999</v>
      </c>
      <c r="HZ64">
        <v>9999</v>
      </c>
      <c r="IA64">
        <v>546.7</v>
      </c>
      <c r="IB64">
        <v>1.86401</v>
      </c>
      <c r="IC64">
        <v>1.86014</v>
      </c>
      <c r="ID64">
        <v>1.85844</v>
      </c>
      <c r="IE64">
        <v>1.85977</v>
      </c>
      <c r="IF64">
        <v>1.85989</v>
      </c>
      <c r="IG64">
        <v>1.85838</v>
      </c>
      <c r="IH64">
        <v>1.85745</v>
      </c>
      <c r="II64">
        <v>1.85241</v>
      </c>
      <c r="IJ64">
        <v>0</v>
      </c>
      <c r="IK64">
        <v>0</v>
      </c>
      <c r="IL64">
        <v>0</v>
      </c>
      <c r="IM64">
        <v>0</v>
      </c>
      <c r="IN64" t="s">
        <v>442</v>
      </c>
      <c r="IO64" t="s">
        <v>443</v>
      </c>
      <c r="IP64" t="s">
        <v>444</v>
      </c>
      <c r="IQ64" t="s">
        <v>444</v>
      </c>
      <c r="IR64" t="s">
        <v>444</v>
      </c>
      <c r="IS64" t="s">
        <v>444</v>
      </c>
      <c r="IT64">
        <v>0</v>
      </c>
      <c r="IU64">
        <v>100</v>
      </c>
      <c r="IV64">
        <v>100</v>
      </c>
      <c r="IW64">
        <v>1.268</v>
      </c>
      <c r="IX64">
        <v>0.3289</v>
      </c>
      <c r="IY64">
        <v>0.3971615310492796</v>
      </c>
      <c r="IZ64">
        <v>0.002194383670526158</v>
      </c>
      <c r="JA64">
        <v>-2.614430836048478E-07</v>
      </c>
      <c r="JB64">
        <v>2.831566818974657E-11</v>
      </c>
      <c r="JC64">
        <v>-0.02387284111826243</v>
      </c>
      <c r="JD64">
        <v>-0.004919592197158782</v>
      </c>
      <c r="JE64">
        <v>0.0008186423644796414</v>
      </c>
      <c r="JF64">
        <v>-8.268116151049551E-06</v>
      </c>
      <c r="JG64">
        <v>6</v>
      </c>
      <c r="JH64">
        <v>2002</v>
      </c>
      <c r="JI64">
        <v>0</v>
      </c>
      <c r="JJ64">
        <v>28</v>
      </c>
      <c r="JK64">
        <v>28376585.7</v>
      </c>
      <c r="JL64">
        <v>28376585.7</v>
      </c>
      <c r="JM64">
        <v>1.14136</v>
      </c>
      <c r="JN64">
        <v>2.64771</v>
      </c>
      <c r="JO64">
        <v>1.49658</v>
      </c>
      <c r="JP64">
        <v>2.33643</v>
      </c>
      <c r="JQ64">
        <v>1.54907</v>
      </c>
      <c r="JR64">
        <v>2.47925</v>
      </c>
      <c r="JS64">
        <v>37.6504</v>
      </c>
      <c r="JT64">
        <v>24.07</v>
      </c>
      <c r="JU64">
        <v>18</v>
      </c>
      <c r="JV64">
        <v>494.279</v>
      </c>
      <c r="JW64">
        <v>503.731</v>
      </c>
      <c r="JX64">
        <v>44.1875</v>
      </c>
      <c r="JY64">
        <v>30.9714</v>
      </c>
      <c r="JZ64">
        <v>30.0005</v>
      </c>
      <c r="KA64">
        <v>30.8649</v>
      </c>
      <c r="KB64">
        <v>30.776</v>
      </c>
      <c r="KC64">
        <v>22.9402</v>
      </c>
      <c r="KD64">
        <v>0</v>
      </c>
      <c r="KE64">
        <v>100</v>
      </c>
      <c r="KF64">
        <v>44.2032</v>
      </c>
      <c r="KG64">
        <v>420</v>
      </c>
      <c r="KH64">
        <v>32.7685</v>
      </c>
      <c r="KI64">
        <v>101.207</v>
      </c>
      <c r="KJ64">
        <v>92.91459999999999</v>
      </c>
    </row>
    <row r="65" spans="1:296">
      <c r="A65">
        <v>47</v>
      </c>
      <c r="B65">
        <v>1702595334.5</v>
      </c>
      <c r="C65">
        <v>13953.5</v>
      </c>
      <c r="D65" t="s">
        <v>584</v>
      </c>
      <c r="E65" t="s">
        <v>585</v>
      </c>
      <c r="F65">
        <v>5</v>
      </c>
      <c r="G65" t="s">
        <v>557</v>
      </c>
      <c r="H65">
        <v>1702595326.75</v>
      </c>
      <c r="I65">
        <f>(J65)/1000</f>
        <v>0</v>
      </c>
      <c r="J65">
        <f>IF(DO65, AM65, AG65)</f>
        <v>0</v>
      </c>
      <c r="K65">
        <f>IF(DO65, AH65, AF65)</f>
        <v>0</v>
      </c>
      <c r="L65">
        <f>DQ65 - IF(AT65&gt;1, K65*DK65*100.0/(AV65*EE65), 0)</f>
        <v>0</v>
      </c>
      <c r="M65">
        <f>((S65-I65/2)*L65-K65)/(S65+I65/2)</f>
        <v>0</v>
      </c>
      <c r="N65">
        <f>M65*(DX65+DY65)/1000.0</f>
        <v>0</v>
      </c>
      <c r="O65">
        <f>(DQ65 - IF(AT65&gt;1, K65*DK65*100.0/(AV65*EE65), 0))*(DX65+DY65)/1000.0</f>
        <v>0</v>
      </c>
      <c r="P65">
        <f>2.0/((1/R65-1/Q65)+SIGN(R65)*SQRT((1/R65-1/Q65)*(1/R65-1/Q65) + 4*DL65/((DL65+1)*(DL65+1))*(2*1/R65*1/Q65-1/Q65*1/Q65)))</f>
        <v>0</v>
      </c>
      <c r="Q65">
        <f>IF(LEFT(DM65,1)&lt;&gt;"0",IF(LEFT(DM65,1)="1",3.0,DN65),$D$5+$E$5*(EE65*DX65/($K$5*1000))+$F$5*(EE65*DX65/($K$5*1000))*MAX(MIN(DK65,$J$5),$I$5)*MAX(MIN(DK65,$J$5),$I$5)+$G$5*MAX(MIN(DK65,$J$5),$I$5)*(EE65*DX65/($K$5*1000))+$H$5*(EE65*DX65/($K$5*1000))*(EE65*DX65/($K$5*1000)))</f>
        <v>0</v>
      </c>
      <c r="R65">
        <f>I65*(1000-(1000*0.61365*exp(17.502*V65/(240.97+V65))/(DX65+DY65)+DS65)/2)/(1000*0.61365*exp(17.502*V65/(240.97+V65))/(DX65+DY65)-DS65)</f>
        <v>0</v>
      </c>
      <c r="S65">
        <f>1/((DL65+1)/(P65/1.6)+1/(Q65/1.37)) + DL65/((DL65+1)/(P65/1.6) + DL65/(Q65/1.37))</f>
        <v>0</v>
      </c>
      <c r="T65">
        <f>(DG65*DJ65)</f>
        <v>0</v>
      </c>
      <c r="U65">
        <f>(DZ65+(T65+2*0.95*5.67E-8*(((DZ65+$B$9)+273)^4-(DZ65+273)^4)-44100*I65)/(1.84*29.3*Q65+8*0.95*5.67E-8*(DZ65+273)^3))</f>
        <v>0</v>
      </c>
      <c r="V65">
        <f>($C$9*EA65+$D$9*EB65+$E$9*U65)</f>
        <v>0</v>
      </c>
      <c r="W65">
        <f>0.61365*exp(17.502*V65/(240.97+V65))</f>
        <v>0</v>
      </c>
      <c r="X65">
        <f>(Y65/Z65*100)</f>
        <v>0</v>
      </c>
      <c r="Y65">
        <f>DS65*(DX65+DY65)/1000</f>
        <v>0</v>
      </c>
      <c r="Z65">
        <f>0.61365*exp(17.502*DZ65/(240.97+DZ65))</f>
        <v>0</v>
      </c>
      <c r="AA65">
        <f>(W65-DS65*(DX65+DY65)/1000)</f>
        <v>0</v>
      </c>
      <c r="AB65">
        <f>(-I65*44100)</f>
        <v>0</v>
      </c>
      <c r="AC65">
        <f>2*29.3*Q65*0.92*(DZ65-V65)</f>
        <v>0</v>
      </c>
      <c r="AD65">
        <f>2*0.95*5.67E-8*(((DZ65+$B$9)+273)^4-(V65+273)^4)</f>
        <v>0</v>
      </c>
      <c r="AE65">
        <f>T65+AD65+AB65+AC65</f>
        <v>0</v>
      </c>
      <c r="AF65">
        <f>DW65*AT65*(DR65-DQ65*(1000-AT65*DT65)/(1000-AT65*DS65))/(100*DK65)</f>
        <v>0</v>
      </c>
      <c r="AG65">
        <f>1000*DW65*AT65*(DS65-DT65)/(100*DK65*(1000-AT65*DS65))</f>
        <v>0</v>
      </c>
      <c r="AH65">
        <f>(AI65 - AJ65 - DX65*1E3/(8.314*(DZ65+273.15)) * AL65/DW65 * AK65) * DW65/(100*DK65) * (1000 - DT65)/1000</f>
        <v>0</v>
      </c>
      <c r="AI65">
        <v>432.3695124524122</v>
      </c>
      <c r="AJ65">
        <v>430.7351939393939</v>
      </c>
      <c r="AK65">
        <v>-0.02366652729194368</v>
      </c>
      <c r="AL65">
        <v>66.17508223920018</v>
      </c>
      <c r="AM65">
        <f>(AO65 - AN65 + DX65*1E3/(8.314*(DZ65+273.15)) * AQ65/DW65 * AP65) * DW65/(100*DK65) * 1000/(1000 - AO65)</f>
        <v>0</v>
      </c>
      <c r="AN65">
        <v>28.68914188539798</v>
      </c>
      <c r="AO65">
        <v>29.70463696969695</v>
      </c>
      <c r="AP65">
        <v>-5.717590999523394E-06</v>
      </c>
      <c r="AQ65">
        <v>108.911012619094</v>
      </c>
      <c r="AR65">
        <v>0</v>
      </c>
      <c r="AS65">
        <v>0</v>
      </c>
      <c r="AT65">
        <f>IF(AR65*$H$15&gt;=AV65,1.0,(AV65/(AV65-AR65*$H$15)))</f>
        <v>0</v>
      </c>
      <c r="AU65">
        <f>(AT65-1)*100</f>
        <v>0</v>
      </c>
      <c r="AV65">
        <f>MAX(0,($B$15+$C$15*EE65)/(1+$D$15*EE65)*DX65/(DZ65+273)*$E$15)</f>
        <v>0</v>
      </c>
      <c r="AW65" t="s">
        <v>437</v>
      </c>
      <c r="AX65">
        <v>0</v>
      </c>
      <c r="AY65">
        <v>0.7</v>
      </c>
      <c r="AZ65">
        <v>0.7</v>
      </c>
      <c r="BA65">
        <f>1-AY65/AZ65</f>
        <v>0</v>
      </c>
      <c r="BB65">
        <v>-1</v>
      </c>
      <c r="BC65" t="s">
        <v>586</v>
      </c>
      <c r="BD65">
        <v>8152.68</v>
      </c>
      <c r="BE65">
        <v>230.1274</v>
      </c>
      <c r="BF65">
        <v>242.92</v>
      </c>
      <c r="BG65">
        <f>1-BE65/BF65</f>
        <v>0</v>
      </c>
      <c r="BH65">
        <v>0.5</v>
      </c>
      <c r="BI65">
        <f>DH65</f>
        <v>0</v>
      </c>
      <c r="BJ65">
        <f>K65</f>
        <v>0</v>
      </c>
      <c r="BK65">
        <f>BG65*BH65*BI65</f>
        <v>0</v>
      </c>
      <c r="BL65">
        <f>(BJ65-BB65)/BI65</f>
        <v>0</v>
      </c>
      <c r="BM65">
        <f>(AZ65-BF65)/BF65</f>
        <v>0</v>
      </c>
      <c r="BN65">
        <f>AY65/(BA65+AY65/BF65)</f>
        <v>0</v>
      </c>
      <c r="BO65" t="s">
        <v>437</v>
      </c>
      <c r="BP65">
        <v>0</v>
      </c>
      <c r="BQ65">
        <f>IF(BP65&lt;&gt;0, BP65, BN65)</f>
        <v>0</v>
      </c>
      <c r="BR65">
        <f>1-BQ65/BF65</f>
        <v>0</v>
      </c>
      <c r="BS65">
        <f>(BF65-BE65)/(BF65-BQ65)</f>
        <v>0</v>
      </c>
      <c r="BT65">
        <f>(AZ65-BF65)/(AZ65-BQ65)</f>
        <v>0</v>
      </c>
      <c r="BU65">
        <f>(BF65-BE65)/(BF65-AY65)</f>
        <v>0</v>
      </c>
      <c r="BV65">
        <f>(AZ65-BF65)/(AZ65-AY65)</f>
        <v>0</v>
      </c>
      <c r="BW65">
        <f>(BS65*BQ65/BE65)</f>
        <v>0</v>
      </c>
      <c r="BX65">
        <f>(1-BW65)</f>
        <v>0</v>
      </c>
      <c r="DG65">
        <f>$B$13*EF65+$C$13*EG65+$F$13*ER65*(1-EU65)</f>
        <v>0</v>
      </c>
      <c r="DH65">
        <f>DG65*DI65</f>
        <v>0</v>
      </c>
      <c r="DI65">
        <f>($B$13*$D$11+$C$13*$D$11+$F$13*((FE65+EW65)/MAX(FE65+EW65+FF65, 0.1)*$I$11+FF65/MAX(FE65+EW65+FF65, 0.1)*$J$11))/($B$13+$C$13+$F$13)</f>
        <v>0</v>
      </c>
      <c r="DJ65">
        <f>($B$13*$K$11+$C$13*$K$11+$F$13*((FE65+EW65)/MAX(FE65+EW65+FF65, 0.1)*$P$11+FF65/MAX(FE65+EW65+FF65, 0.1)*$Q$11))/($B$13+$C$13+$F$13)</f>
        <v>0</v>
      </c>
      <c r="DK65">
        <v>2</v>
      </c>
      <c r="DL65">
        <v>0.5</v>
      </c>
      <c r="DM65" t="s">
        <v>439</v>
      </c>
      <c r="DN65">
        <v>2</v>
      </c>
      <c r="DO65" t="b">
        <v>1</v>
      </c>
      <c r="DP65">
        <v>1702595326.75</v>
      </c>
      <c r="DQ65">
        <v>417.9278333333333</v>
      </c>
      <c r="DR65">
        <v>419.9895</v>
      </c>
      <c r="DS65">
        <v>29.70697999999999</v>
      </c>
      <c r="DT65">
        <v>28.68845333333333</v>
      </c>
      <c r="DU65">
        <v>416.6596</v>
      </c>
      <c r="DV65">
        <v>29.37846</v>
      </c>
      <c r="DW65">
        <v>499.9958666666667</v>
      </c>
      <c r="DX65">
        <v>90.93978666666665</v>
      </c>
      <c r="DY65">
        <v>0.09995757000000001</v>
      </c>
      <c r="DZ65">
        <v>41.86961666666666</v>
      </c>
      <c r="EA65">
        <v>41.96596666666666</v>
      </c>
      <c r="EB65">
        <v>999.9000000000002</v>
      </c>
      <c r="EC65">
        <v>0</v>
      </c>
      <c r="ED65">
        <v>0</v>
      </c>
      <c r="EE65">
        <v>10005.46133333333</v>
      </c>
      <c r="EF65">
        <v>0</v>
      </c>
      <c r="EG65">
        <v>16.88954666666666</v>
      </c>
      <c r="EH65">
        <v>-2.061830666666667</v>
      </c>
      <c r="EI65">
        <v>430.7232999999999</v>
      </c>
      <c r="EJ65">
        <v>432.3943333333334</v>
      </c>
      <c r="EK65">
        <v>1.018523</v>
      </c>
      <c r="EL65">
        <v>419.9895</v>
      </c>
      <c r="EM65">
        <v>28.68845333333333</v>
      </c>
      <c r="EN65">
        <v>2.701546</v>
      </c>
      <c r="EO65">
        <v>2.608922333333333</v>
      </c>
      <c r="EP65">
        <v>22.29452666666667</v>
      </c>
      <c r="EQ65">
        <v>21.72244333333334</v>
      </c>
      <c r="ER65">
        <v>1499.994999999999</v>
      </c>
      <c r="ES65">
        <v>0.9730023999999998</v>
      </c>
      <c r="ET65">
        <v>0.02699741333333334</v>
      </c>
      <c r="EU65">
        <v>0</v>
      </c>
      <c r="EV65">
        <v>230.1277333333333</v>
      </c>
      <c r="EW65">
        <v>4.999599999999998</v>
      </c>
      <c r="EX65">
        <v>3574.737333333333</v>
      </c>
      <c r="EY65">
        <v>14076.36666666667</v>
      </c>
      <c r="EZ65">
        <v>42.03519999999999</v>
      </c>
      <c r="FA65">
        <v>42.75826666666666</v>
      </c>
      <c r="FB65">
        <v>41.99546666666665</v>
      </c>
      <c r="FC65">
        <v>42.63733333333333</v>
      </c>
      <c r="FD65">
        <v>44.52053333333333</v>
      </c>
      <c r="FE65">
        <v>1454.635</v>
      </c>
      <c r="FF65">
        <v>40.35999999999999</v>
      </c>
      <c r="FG65">
        <v>0</v>
      </c>
      <c r="FH65">
        <v>194.7999999523163</v>
      </c>
      <c r="FI65">
        <v>0</v>
      </c>
      <c r="FJ65">
        <v>230.1274</v>
      </c>
      <c r="FK65">
        <v>0.3480000012893374</v>
      </c>
      <c r="FL65">
        <v>-4.70076923737903</v>
      </c>
      <c r="FM65">
        <v>3574.688000000001</v>
      </c>
      <c r="FN65">
        <v>15</v>
      </c>
      <c r="FO65">
        <v>0</v>
      </c>
      <c r="FP65" t="s">
        <v>440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-2.0867505</v>
      </c>
      <c r="GC65">
        <v>0.5422631144465304</v>
      </c>
      <c r="GD65">
        <v>0.07914902652433571</v>
      </c>
      <c r="GE65">
        <v>0</v>
      </c>
      <c r="GF65">
        <v>230.1733235294117</v>
      </c>
      <c r="GG65">
        <v>-0.3535676087074563</v>
      </c>
      <c r="GH65">
        <v>0.189889708017766</v>
      </c>
      <c r="GI65">
        <v>1</v>
      </c>
      <c r="GJ65">
        <v>1.01938875</v>
      </c>
      <c r="GK65">
        <v>-0.0222048405253315</v>
      </c>
      <c r="GL65">
        <v>0.002637830725710044</v>
      </c>
      <c r="GM65">
        <v>1</v>
      </c>
      <c r="GN65">
        <v>2</v>
      </c>
      <c r="GO65">
        <v>3</v>
      </c>
      <c r="GP65" t="s">
        <v>441</v>
      </c>
      <c r="GQ65">
        <v>3.10428</v>
      </c>
      <c r="GR65">
        <v>2.75817</v>
      </c>
      <c r="GS65">
        <v>0.08751349999999999</v>
      </c>
      <c r="GT65">
        <v>0.0880968</v>
      </c>
      <c r="GU65">
        <v>0.125193</v>
      </c>
      <c r="GV65">
        <v>0.123558</v>
      </c>
      <c r="GW65">
        <v>23638.8</v>
      </c>
      <c r="GX65">
        <v>21974.3</v>
      </c>
      <c r="GY65">
        <v>26472.1</v>
      </c>
      <c r="GZ65">
        <v>24330.5</v>
      </c>
      <c r="HA65">
        <v>37116.5</v>
      </c>
      <c r="HB65">
        <v>31556.7</v>
      </c>
      <c r="HC65">
        <v>46303.6</v>
      </c>
      <c r="HD65">
        <v>38534.6</v>
      </c>
      <c r="HE65">
        <v>1.865</v>
      </c>
      <c r="HF65">
        <v>1.855</v>
      </c>
      <c r="HG65">
        <v>0.295416</v>
      </c>
      <c r="HH65">
        <v>0</v>
      </c>
      <c r="HI65">
        <v>37.2001</v>
      </c>
      <c r="HJ65">
        <v>999.9</v>
      </c>
      <c r="HK65">
        <v>54.3</v>
      </c>
      <c r="HL65">
        <v>32.8</v>
      </c>
      <c r="HM65">
        <v>29.8284</v>
      </c>
      <c r="HN65">
        <v>60.5826</v>
      </c>
      <c r="HO65">
        <v>22.3478</v>
      </c>
      <c r="HP65">
        <v>1</v>
      </c>
      <c r="HQ65">
        <v>0.308514</v>
      </c>
      <c r="HR65">
        <v>-4.30935</v>
      </c>
      <c r="HS65">
        <v>20.2296</v>
      </c>
      <c r="HT65">
        <v>5.22193</v>
      </c>
      <c r="HU65">
        <v>11.9801</v>
      </c>
      <c r="HV65">
        <v>4.96535</v>
      </c>
      <c r="HW65">
        <v>3.27533</v>
      </c>
      <c r="HX65">
        <v>9999</v>
      </c>
      <c r="HY65">
        <v>9999</v>
      </c>
      <c r="HZ65">
        <v>9999</v>
      </c>
      <c r="IA65">
        <v>546.8</v>
      </c>
      <c r="IB65">
        <v>1.86401</v>
      </c>
      <c r="IC65">
        <v>1.86017</v>
      </c>
      <c r="ID65">
        <v>1.85846</v>
      </c>
      <c r="IE65">
        <v>1.8598</v>
      </c>
      <c r="IF65">
        <v>1.85989</v>
      </c>
      <c r="IG65">
        <v>1.8584</v>
      </c>
      <c r="IH65">
        <v>1.85744</v>
      </c>
      <c r="II65">
        <v>1.85241</v>
      </c>
      <c r="IJ65">
        <v>0</v>
      </c>
      <c r="IK65">
        <v>0</v>
      </c>
      <c r="IL65">
        <v>0</v>
      </c>
      <c r="IM65">
        <v>0</v>
      </c>
      <c r="IN65" t="s">
        <v>442</v>
      </c>
      <c r="IO65" t="s">
        <v>443</v>
      </c>
      <c r="IP65" t="s">
        <v>444</v>
      </c>
      <c r="IQ65" t="s">
        <v>444</v>
      </c>
      <c r="IR65" t="s">
        <v>444</v>
      </c>
      <c r="IS65" t="s">
        <v>444</v>
      </c>
      <c r="IT65">
        <v>0</v>
      </c>
      <c r="IU65">
        <v>100</v>
      </c>
      <c r="IV65">
        <v>100</v>
      </c>
      <c r="IW65">
        <v>1.268</v>
      </c>
      <c r="IX65">
        <v>0.3285</v>
      </c>
      <c r="IY65">
        <v>0.3971615310492796</v>
      </c>
      <c r="IZ65">
        <v>0.002194383670526158</v>
      </c>
      <c r="JA65">
        <v>-2.614430836048478E-07</v>
      </c>
      <c r="JB65">
        <v>2.831566818974657E-11</v>
      </c>
      <c r="JC65">
        <v>-0.02387284111826243</v>
      </c>
      <c r="JD65">
        <v>-0.004919592197158782</v>
      </c>
      <c r="JE65">
        <v>0.0008186423644796414</v>
      </c>
      <c r="JF65">
        <v>-8.268116151049551E-06</v>
      </c>
      <c r="JG65">
        <v>6</v>
      </c>
      <c r="JH65">
        <v>2002</v>
      </c>
      <c r="JI65">
        <v>0</v>
      </c>
      <c r="JJ65">
        <v>28</v>
      </c>
      <c r="JK65">
        <v>28376588.9</v>
      </c>
      <c r="JL65">
        <v>28376588.9</v>
      </c>
      <c r="JM65">
        <v>1.14136</v>
      </c>
      <c r="JN65">
        <v>2.65747</v>
      </c>
      <c r="JO65">
        <v>1.49658</v>
      </c>
      <c r="JP65">
        <v>2.33643</v>
      </c>
      <c r="JQ65">
        <v>1.54907</v>
      </c>
      <c r="JR65">
        <v>2.33398</v>
      </c>
      <c r="JS65">
        <v>37.6987</v>
      </c>
      <c r="JT65">
        <v>24.0525</v>
      </c>
      <c r="JU65">
        <v>18</v>
      </c>
      <c r="JV65">
        <v>494.402</v>
      </c>
      <c r="JW65">
        <v>503.153</v>
      </c>
      <c r="JX65">
        <v>43.6805</v>
      </c>
      <c r="JY65">
        <v>31.1397</v>
      </c>
      <c r="JZ65">
        <v>30.0005</v>
      </c>
      <c r="KA65">
        <v>31.0561</v>
      </c>
      <c r="KB65">
        <v>30.9707</v>
      </c>
      <c r="KC65">
        <v>22.9463</v>
      </c>
      <c r="KD65">
        <v>0</v>
      </c>
      <c r="KE65">
        <v>100</v>
      </c>
      <c r="KF65">
        <v>43.7229</v>
      </c>
      <c r="KG65">
        <v>420</v>
      </c>
      <c r="KH65">
        <v>32.7685</v>
      </c>
      <c r="KI65">
        <v>101.177</v>
      </c>
      <c r="KJ65">
        <v>92.8927</v>
      </c>
    </row>
    <row r="66" spans="1:296">
      <c r="A66">
        <v>48</v>
      </c>
      <c r="B66">
        <v>1702595455.5</v>
      </c>
      <c r="C66">
        <v>14074.5</v>
      </c>
      <c r="D66" t="s">
        <v>587</v>
      </c>
      <c r="E66" t="s">
        <v>588</v>
      </c>
      <c r="F66">
        <v>5</v>
      </c>
      <c r="G66" t="s">
        <v>557</v>
      </c>
      <c r="H66">
        <v>1702595447.5</v>
      </c>
      <c r="I66">
        <f>(J66)/1000</f>
        <v>0</v>
      </c>
      <c r="J66">
        <f>IF(DO66, AM66, AG66)</f>
        <v>0</v>
      </c>
      <c r="K66">
        <f>IF(DO66, AH66, AF66)</f>
        <v>0</v>
      </c>
      <c r="L66">
        <f>DQ66 - IF(AT66&gt;1, K66*DK66*100.0/(AV66*EE66), 0)</f>
        <v>0</v>
      </c>
      <c r="M66">
        <f>((S66-I66/2)*L66-K66)/(S66+I66/2)</f>
        <v>0</v>
      </c>
      <c r="N66">
        <f>M66*(DX66+DY66)/1000.0</f>
        <v>0</v>
      </c>
      <c r="O66">
        <f>(DQ66 - IF(AT66&gt;1, K66*DK66*100.0/(AV66*EE66), 0))*(DX66+DY66)/1000.0</f>
        <v>0</v>
      </c>
      <c r="P66">
        <f>2.0/((1/R66-1/Q66)+SIGN(R66)*SQRT((1/R66-1/Q66)*(1/R66-1/Q66) + 4*DL66/((DL66+1)*(DL66+1))*(2*1/R66*1/Q66-1/Q66*1/Q66)))</f>
        <v>0</v>
      </c>
      <c r="Q66">
        <f>IF(LEFT(DM66,1)&lt;&gt;"0",IF(LEFT(DM66,1)="1",3.0,DN66),$D$5+$E$5*(EE66*DX66/($K$5*1000))+$F$5*(EE66*DX66/($K$5*1000))*MAX(MIN(DK66,$J$5),$I$5)*MAX(MIN(DK66,$J$5),$I$5)+$G$5*MAX(MIN(DK66,$J$5),$I$5)*(EE66*DX66/($K$5*1000))+$H$5*(EE66*DX66/($K$5*1000))*(EE66*DX66/($K$5*1000)))</f>
        <v>0</v>
      </c>
      <c r="R66">
        <f>I66*(1000-(1000*0.61365*exp(17.502*V66/(240.97+V66))/(DX66+DY66)+DS66)/2)/(1000*0.61365*exp(17.502*V66/(240.97+V66))/(DX66+DY66)-DS66)</f>
        <v>0</v>
      </c>
      <c r="S66">
        <f>1/((DL66+1)/(P66/1.6)+1/(Q66/1.37)) + DL66/((DL66+1)/(P66/1.6) + DL66/(Q66/1.37))</f>
        <v>0</v>
      </c>
      <c r="T66">
        <f>(DG66*DJ66)</f>
        <v>0</v>
      </c>
      <c r="U66">
        <f>(DZ66+(T66+2*0.95*5.67E-8*(((DZ66+$B$9)+273)^4-(DZ66+273)^4)-44100*I66)/(1.84*29.3*Q66+8*0.95*5.67E-8*(DZ66+273)^3))</f>
        <v>0</v>
      </c>
      <c r="V66">
        <f>($C$9*EA66+$D$9*EB66+$E$9*U66)</f>
        <v>0</v>
      </c>
      <c r="W66">
        <f>0.61365*exp(17.502*V66/(240.97+V66))</f>
        <v>0</v>
      </c>
      <c r="X66">
        <f>(Y66/Z66*100)</f>
        <v>0</v>
      </c>
      <c r="Y66">
        <f>DS66*(DX66+DY66)/1000</f>
        <v>0</v>
      </c>
      <c r="Z66">
        <f>0.61365*exp(17.502*DZ66/(240.97+DZ66))</f>
        <v>0</v>
      </c>
      <c r="AA66">
        <f>(W66-DS66*(DX66+DY66)/1000)</f>
        <v>0</v>
      </c>
      <c r="AB66">
        <f>(-I66*44100)</f>
        <v>0</v>
      </c>
      <c r="AC66">
        <f>2*29.3*Q66*0.92*(DZ66-V66)</f>
        <v>0</v>
      </c>
      <c r="AD66">
        <f>2*0.95*5.67E-8*(((DZ66+$B$9)+273)^4-(V66+273)^4)</f>
        <v>0</v>
      </c>
      <c r="AE66">
        <f>T66+AD66+AB66+AC66</f>
        <v>0</v>
      </c>
      <c r="AF66">
        <f>DW66*AT66*(DR66-DQ66*(1000-AT66*DT66)/(1000-AT66*DS66))/(100*DK66)</f>
        <v>0</v>
      </c>
      <c r="AG66">
        <f>1000*DW66*AT66*(DS66-DT66)/(100*DK66*(1000-AT66*DS66))</f>
        <v>0</v>
      </c>
      <c r="AH66">
        <f>(AI66 - AJ66 - DX66*1E3/(8.314*(DZ66+273.15)) * AL66/DW66 * AK66) * DW66/(100*DK66) * (1000 - DT66)/1000</f>
        <v>0</v>
      </c>
      <c r="AI66">
        <v>432.452744937564</v>
      </c>
      <c r="AJ66">
        <v>430.8165212121214</v>
      </c>
      <c r="AK66">
        <v>0.001358163370847546</v>
      </c>
      <c r="AL66">
        <v>66.17508223920018</v>
      </c>
      <c r="AM66">
        <f>(AO66 - AN66 + DX66*1E3/(8.314*(DZ66+273.15)) * AQ66/DW66 * AP66) * DW66/(100*DK66) * 1000/(1000 - AO66)</f>
        <v>0</v>
      </c>
      <c r="AN66">
        <v>28.70559911354216</v>
      </c>
      <c r="AO66">
        <v>29.67517333333332</v>
      </c>
      <c r="AP66">
        <v>-1.877132290705915E-05</v>
      </c>
      <c r="AQ66">
        <v>108.911012619094</v>
      </c>
      <c r="AR66">
        <v>0</v>
      </c>
      <c r="AS66">
        <v>0</v>
      </c>
      <c r="AT66">
        <f>IF(AR66*$H$15&gt;=AV66,1.0,(AV66/(AV66-AR66*$H$15)))</f>
        <v>0</v>
      </c>
      <c r="AU66">
        <f>(AT66-1)*100</f>
        <v>0</v>
      </c>
      <c r="AV66">
        <f>MAX(0,($B$15+$C$15*EE66)/(1+$D$15*EE66)*DX66/(DZ66+273)*$E$15)</f>
        <v>0</v>
      </c>
      <c r="AW66" t="s">
        <v>437</v>
      </c>
      <c r="AX66">
        <v>0</v>
      </c>
      <c r="AY66">
        <v>0.7</v>
      </c>
      <c r="AZ66">
        <v>0.7</v>
      </c>
      <c r="BA66">
        <f>1-AY66/AZ66</f>
        <v>0</v>
      </c>
      <c r="BB66">
        <v>-1</v>
      </c>
      <c r="BC66" t="s">
        <v>589</v>
      </c>
      <c r="BD66">
        <v>8156.61</v>
      </c>
      <c r="BE66">
        <v>229.28348</v>
      </c>
      <c r="BF66">
        <v>240.96</v>
      </c>
      <c r="BG66">
        <f>1-BE66/BF66</f>
        <v>0</v>
      </c>
      <c r="BH66">
        <v>0.5</v>
      </c>
      <c r="BI66">
        <f>DH66</f>
        <v>0</v>
      </c>
      <c r="BJ66">
        <f>K66</f>
        <v>0</v>
      </c>
      <c r="BK66">
        <f>BG66*BH66*BI66</f>
        <v>0</v>
      </c>
      <c r="BL66">
        <f>(BJ66-BB66)/BI66</f>
        <v>0</v>
      </c>
      <c r="BM66">
        <f>(AZ66-BF66)/BF66</f>
        <v>0</v>
      </c>
      <c r="BN66">
        <f>AY66/(BA66+AY66/BF66)</f>
        <v>0</v>
      </c>
      <c r="BO66" t="s">
        <v>437</v>
      </c>
      <c r="BP66">
        <v>0</v>
      </c>
      <c r="BQ66">
        <f>IF(BP66&lt;&gt;0, BP66, BN66)</f>
        <v>0</v>
      </c>
      <c r="BR66">
        <f>1-BQ66/BF66</f>
        <v>0</v>
      </c>
      <c r="BS66">
        <f>(BF66-BE66)/(BF66-BQ66)</f>
        <v>0</v>
      </c>
      <c r="BT66">
        <f>(AZ66-BF66)/(AZ66-BQ66)</f>
        <v>0</v>
      </c>
      <c r="BU66">
        <f>(BF66-BE66)/(BF66-AY66)</f>
        <v>0</v>
      </c>
      <c r="BV66">
        <f>(AZ66-BF66)/(AZ66-AY66)</f>
        <v>0</v>
      </c>
      <c r="BW66">
        <f>(BS66*BQ66/BE66)</f>
        <v>0</v>
      </c>
      <c r="BX66">
        <f>(1-BW66)</f>
        <v>0</v>
      </c>
      <c r="DG66">
        <f>$B$13*EF66+$C$13*EG66+$F$13*ER66*(1-EU66)</f>
        <v>0</v>
      </c>
      <c r="DH66">
        <f>DG66*DI66</f>
        <v>0</v>
      </c>
      <c r="DI66">
        <f>($B$13*$D$11+$C$13*$D$11+$F$13*((FE66+EW66)/MAX(FE66+EW66+FF66, 0.1)*$I$11+FF66/MAX(FE66+EW66+FF66, 0.1)*$J$11))/($B$13+$C$13+$F$13)</f>
        <v>0</v>
      </c>
      <c r="DJ66">
        <f>($B$13*$K$11+$C$13*$K$11+$F$13*((FE66+EW66)/MAX(FE66+EW66+FF66, 0.1)*$P$11+FF66/MAX(FE66+EW66+FF66, 0.1)*$Q$11))/($B$13+$C$13+$F$13)</f>
        <v>0</v>
      </c>
      <c r="DK66">
        <v>2</v>
      </c>
      <c r="DL66">
        <v>0.5</v>
      </c>
      <c r="DM66" t="s">
        <v>439</v>
      </c>
      <c r="DN66">
        <v>2</v>
      </c>
      <c r="DO66" t="b">
        <v>1</v>
      </c>
      <c r="DP66">
        <v>1702595447.5</v>
      </c>
      <c r="DQ66">
        <v>417.9927096774193</v>
      </c>
      <c r="DR66">
        <v>419.9970645161291</v>
      </c>
      <c r="DS66">
        <v>29.67678709677419</v>
      </c>
      <c r="DT66">
        <v>28.70408387096774</v>
      </c>
      <c r="DU66">
        <v>416.7245806451612</v>
      </c>
      <c r="DV66">
        <v>29.34891935483871</v>
      </c>
      <c r="DW66">
        <v>500.0203870967741</v>
      </c>
      <c r="DX66">
        <v>90.94348387096771</v>
      </c>
      <c r="DY66">
        <v>0.09998734193548385</v>
      </c>
      <c r="DZ66">
        <v>41.82722258064516</v>
      </c>
      <c r="EA66">
        <v>42.02040967741935</v>
      </c>
      <c r="EB66">
        <v>999.9000000000003</v>
      </c>
      <c r="EC66">
        <v>0</v>
      </c>
      <c r="ED66">
        <v>0</v>
      </c>
      <c r="EE66">
        <v>10001.91806451613</v>
      </c>
      <c r="EF66">
        <v>0</v>
      </c>
      <c r="EG66">
        <v>16.88144193548387</v>
      </c>
      <c r="EH66">
        <v>-2.004324516129032</v>
      </c>
      <c r="EI66">
        <v>430.7767741935484</v>
      </c>
      <c r="EJ66">
        <v>432.4089999999999</v>
      </c>
      <c r="EK66">
        <v>0.9727232903225808</v>
      </c>
      <c r="EL66">
        <v>419.9970645161291</v>
      </c>
      <c r="EM66">
        <v>28.70408387096774</v>
      </c>
      <c r="EN66">
        <v>2.698911290322581</v>
      </c>
      <c r="EO66">
        <v>2.610448387096775</v>
      </c>
      <c r="EP66">
        <v>22.27848709677419</v>
      </c>
      <c r="EQ66">
        <v>21.73201935483871</v>
      </c>
      <c r="ER66">
        <v>1500.001290322581</v>
      </c>
      <c r="ES66">
        <v>0.9730050967741934</v>
      </c>
      <c r="ET66">
        <v>0.02699483225806452</v>
      </c>
      <c r="EU66">
        <v>0</v>
      </c>
      <c r="EV66">
        <v>229.2852903225807</v>
      </c>
      <c r="EW66">
        <v>4.999599999999997</v>
      </c>
      <c r="EX66">
        <v>3567.433548387097</v>
      </c>
      <c r="EY66">
        <v>14076.45483870968</v>
      </c>
      <c r="EZ66">
        <v>42.37667741935483</v>
      </c>
      <c r="FA66">
        <v>43.0762258064516</v>
      </c>
      <c r="FB66">
        <v>42.74377419354838</v>
      </c>
      <c r="FC66">
        <v>42.93529032258063</v>
      </c>
      <c r="FD66">
        <v>44.9230322580645</v>
      </c>
      <c r="FE66">
        <v>1454.641290322581</v>
      </c>
      <c r="FF66">
        <v>40.35999999999998</v>
      </c>
      <c r="FG66">
        <v>0</v>
      </c>
      <c r="FH66">
        <v>120.3999998569489</v>
      </c>
      <c r="FI66">
        <v>0</v>
      </c>
      <c r="FJ66">
        <v>229.28348</v>
      </c>
      <c r="FK66">
        <v>-0.2836923157428008</v>
      </c>
      <c r="FL66">
        <v>-7.588461532066134</v>
      </c>
      <c r="FM66">
        <v>3567.3508</v>
      </c>
      <c r="FN66">
        <v>15</v>
      </c>
      <c r="FO66">
        <v>0</v>
      </c>
      <c r="FP66" t="s">
        <v>440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-1.995296341463415</v>
      </c>
      <c r="GC66">
        <v>-0.170319094076653</v>
      </c>
      <c r="GD66">
        <v>0.03818753747392502</v>
      </c>
      <c r="GE66">
        <v>1</v>
      </c>
      <c r="GF66">
        <v>229.3150294117647</v>
      </c>
      <c r="GG66">
        <v>-0.3044919838860666</v>
      </c>
      <c r="GH66">
        <v>0.2424831692514802</v>
      </c>
      <c r="GI66">
        <v>1</v>
      </c>
      <c r="GJ66">
        <v>0.9743470243902439</v>
      </c>
      <c r="GK66">
        <v>-0.01811537979094025</v>
      </c>
      <c r="GL66">
        <v>0.004138331397496185</v>
      </c>
      <c r="GM66">
        <v>1</v>
      </c>
      <c r="GN66">
        <v>3</v>
      </c>
      <c r="GO66">
        <v>3</v>
      </c>
      <c r="GP66" t="s">
        <v>454</v>
      </c>
      <c r="GQ66">
        <v>3.10427</v>
      </c>
      <c r="GR66">
        <v>2.75814</v>
      </c>
      <c r="GS66">
        <v>0.08750719999999999</v>
      </c>
      <c r="GT66">
        <v>0.0880788</v>
      </c>
      <c r="GU66">
        <v>0.125086</v>
      </c>
      <c r="GV66">
        <v>0.123576</v>
      </c>
      <c r="GW66">
        <v>23635.4</v>
      </c>
      <c r="GX66">
        <v>21972</v>
      </c>
      <c r="GY66">
        <v>26468.3</v>
      </c>
      <c r="GZ66">
        <v>24327.8</v>
      </c>
      <c r="HA66">
        <v>37116.2</v>
      </c>
      <c r="HB66">
        <v>31553.1</v>
      </c>
      <c r="HC66">
        <v>46297.1</v>
      </c>
      <c r="HD66">
        <v>38530.8</v>
      </c>
      <c r="HE66">
        <v>1.86405</v>
      </c>
      <c r="HF66">
        <v>1.85352</v>
      </c>
      <c r="HG66">
        <v>0.29508</v>
      </c>
      <c r="HH66">
        <v>0</v>
      </c>
      <c r="HI66">
        <v>37.28</v>
      </c>
      <c r="HJ66">
        <v>999.9</v>
      </c>
      <c r="HK66">
        <v>54.3</v>
      </c>
      <c r="HL66">
        <v>32.9</v>
      </c>
      <c r="HM66">
        <v>29.9939</v>
      </c>
      <c r="HN66">
        <v>60.1525</v>
      </c>
      <c r="HO66">
        <v>22.1554</v>
      </c>
      <c r="HP66">
        <v>1</v>
      </c>
      <c r="HQ66">
        <v>0.313615</v>
      </c>
      <c r="HR66">
        <v>-3.95624</v>
      </c>
      <c r="HS66">
        <v>20.2389</v>
      </c>
      <c r="HT66">
        <v>5.22073</v>
      </c>
      <c r="HU66">
        <v>11.98</v>
      </c>
      <c r="HV66">
        <v>4.96545</v>
      </c>
      <c r="HW66">
        <v>3.27555</v>
      </c>
      <c r="HX66">
        <v>9999</v>
      </c>
      <c r="HY66">
        <v>9999</v>
      </c>
      <c r="HZ66">
        <v>9999</v>
      </c>
      <c r="IA66">
        <v>546.8</v>
      </c>
      <c r="IB66">
        <v>1.86401</v>
      </c>
      <c r="IC66">
        <v>1.86019</v>
      </c>
      <c r="ID66">
        <v>1.85847</v>
      </c>
      <c r="IE66">
        <v>1.85977</v>
      </c>
      <c r="IF66">
        <v>1.85989</v>
      </c>
      <c r="IG66">
        <v>1.85839</v>
      </c>
      <c r="IH66">
        <v>1.85745</v>
      </c>
      <c r="II66">
        <v>1.8524</v>
      </c>
      <c r="IJ66">
        <v>0</v>
      </c>
      <c r="IK66">
        <v>0</v>
      </c>
      <c r="IL66">
        <v>0</v>
      </c>
      <c r="IM66">
        <v>0</v>
      </c>
      <c r="IN66" t="s">
        <v>442</v>
      </c>
      <c r="IO66" t="s">
        <v>443</v>
      </c>
      <c r="IP66" t="s">
        <v>444</v>
      </c>
      <c r="IQ66" t="s">
        <v>444</v>
      </c>
      <c r="IR66" t="s">
        <v>444</v>
      </c>
      <c r="IS66" t="s">
        <v>444</v>
      </c>
      <c r="IT66">
        <v>0</v>
      </c>
      <c r="IU66">
        <v>100</v>
      </c>
      <c r="IV66">
        <v>100</v>
      </c>
      <c r="IW66">
        <v>1.268</v>
      </c>
      <c r="IX66">
        <v>0.3278</v>
      </c>
      <c r="IY66">
        <v>0.3971615310492796</v>
      </c>
      <c r="IZ66">
        <v>0.002194383670526158</v>
      </c>
      <c r="JA66">
        <v>-2.614430836048478E-07</v>
      </c>
      <c r="JB66">
        <v>2.831566818974657E-11</v>
      </c>
      <c r="JC66">
        <v>-0.02387284111826243</v>
      </c>
      <c r="JD66">
        <v>-0.004919592197158782</v>
      </c>
      <c r="JE66">
        <v>0.0008186423644796414</v>
      </c>
      <c r="JF66">
        <v>-8.268116151049551E-06</v>
      </c>
      <c r="JG66">
        <v>6</v>
      </c>
      <c r="JH66">
        <v>2002</v>
      </c>
      <c r="JI66">
        <v>0</v>
      </c>
      <c r="JJ66">
        <v>28</v>
      </c>
      <c r="JK66">
        <v>28376590.9</v>
      </c>
      <c r="JL66">
        <v>28376590.9</v>
      </c>
      <c r="JM66">
        <v>1.14136</v>
      </c>
      <c r="JN66">
        <v>2.64404</v>
      </c>
      <c r="JO66">
        <v>1.49658</v>
      </c>
      <c r="JP66">
        <v>2.33643</v>
      </c>
      <c r="JQ66">
        <v>1.54785</v>
      </c>
      <c r="JR66">
        <v>2.4707</v>
      </c>
      <c r="JS66">
        <v>37.7228</v>
      </c>
      <c r="JT66">
        <v>24.0612</v>
      </c>
      <c r="JU66">
        <v>18</v>
      </c>
      <c r="JV66">
        <v>494.526</v>
      </c>
      <c r="JW66">
        <v>502.963</v>
      </c>
      <c r="JX66">
        <v>43.4376</v>
      </c>
      <c r="JY66">
        <v>31.2132</v>
      </c>
      <c r="JZ66">
        <v>30.0003</v>
      </c>
      <c r="KA66">
        <v>31.1494</v>
      </c>
      <c r="KB66">
        <v>31.0692</v>
      </c>
      <c r="KC66">
        <v>22.9444</v>
      </c>
      <c r="KD66">
        <v>0</v>
      </c>
      <c r="KE66">
        <v>100</v>
      </c>
      <c r="KF66">
        <v>43.4396</v>
      </c>
      <c r="KG66">
        <v>420</v>
      </c>
      <c r="KH66">
        <v>32.7685</v>
      </c>
      <c r="KI66">
        <v>101.163</v>
      </c>
      <c r="KJ66">
        <v>92.883</v>
      </c>
    </row>
    <row r="67" spans="1:296">
      <c r="A67">
        <v>49</v>
      </c>
      <c r="B67">
        <v>1702595904.5</v>
      </c>
      <c r="C67">
        <v>14523.5</v>
      </c>
      <c r="D67" t="s">
        <v>590</v>
      </c>
      <c r="E67" t="s">
        <v>591</v>
      </c>
      <c r="F67">
        <v>5</v>
      </c>
      <c r="G67" t="s">
        <v>557</v>
      </c>
      <c r="H67">
        <v>1702595896.5</v>
      </c>
      <c r="I67">
        <f>(J67)/1000</f>
        <v>0</v>
      </c>
      <c r="J67">
        <f>IF(DO67, AM67, AG67)</f>
        <v>0</v>
      </c>
      <c r="K67">
        <f>IF(DO67, AH67, AF67)</f>
        <v>0</v>
      </c>
      <c r="L67">
        <f>DQ67 - IF(AT67&gt;1, K67*DK67*100.0/(AV67*EE67), 0)</f>
        <v>0</v>
      </c>
      <c r="M67">
        <f>((S67-I67/2)*L67-K67)/(S67+I67/2)</f>
        <v>0</v>
      </c>
      <c r="N67">
        <f>M67*(DX67+DY67)/1000.0</f>
        <v>0</v>
      </c>
      <c r="O67">
        <f>(DQ67 - IF(AT67&gt;1, K67*DK67*100.0/(AV67*EE67), 0))*(DX67+DY67)/1000.0</f>
        <v>0</v>
      </c>
      <c r="P67">
        <f>2.0/((1/R67-1/Q67)+SIGN(R67)*SQRT((1/R67-1/Q67)*(1/R67-1/Q67) + 4*DL67/((DL67+1)*(DL67+1))*(2*1/R67*1/Q67-1/Q67*1/Q67)))</f>
        <v>0</v>
      </c>
      <c r="Q67">
        <f>IF(LEFT(DM67,1)&lt;&gt;"0",IF(LEFT(DM67,1)="1",3.0,DN67),$D$5+$E$5*(EE67*DX67/($K$5*1000))+$F$5*(EE67*DX67/($K$5*1000))*MAX(MIN(DK67,$J$5),$I$5)*MAX(MIN(DK67,$J$5),$I$5)+$G$5*MAX(MIN(DK67,$J$5),$I$5)*(EE67*DX67/($K$5*1000))+$H$5*(EE67*DX67/($K$5*1000))*(EE67*DX67/($K$5*1000)))</f>
        <v>0</v>
      </c>
      <c r="R67">
        <f>I67*(1000-(1000*0.61365*exp(17.502*V67/(240.97+V67))/(DX67+DY67)+DS67)/2)/(1000*0.61365*exp(17.502*V67/(240.97+V67))/(DX67+DY67)-DS67)</f>
        <v>0</v>
      </c>
      <c r="S67">
        <f>1/((DL67+1)/(P67/1.6)+1/(Q67/1.37)) + DL67/((DL67+1)/(P67/1.6) + DL67/(Q67/1.37))</f>
        <v>0</v>
      </c>
      <c r="T67">
        <f>(DG67*DJ67)</f>
        <v>0</v>
      </c>
      <c r="U67">
        <f>(DZ67+(T67+2*0.95*5.67E-8*(((DZ67+$B$9)+273)^4-(DZ67+273)^4)-44100*I67)/(1.84*29.3*Q67+8*0.95*5.67E-8*(DZ67+273)^3))</f>
        <v>0</v>
      </c>
      <c r="V67">
        <f>($C$9*EA67+$D$9*EB67+$E$9*U67)</f>
        <v>0</v>
      </c>
      <c r="W67">
        <f>0.61365*exp(17.502*V67/(240.97+V67))</f>
        <v>0</v>
      </c>
      <c r="X67">
        <f>(Y67/Z67*100)</f>
        <v>0</v>
      </c>
      <c r="Y67">
        <f>DS67*(DX67+DY67)/1000</f>
        <v>0</v>
      </c>
      <c r="Z67">
        <f>0.61365*exp(17.502*DZ67/(240.97+DZ67))</f>
        <v>0</v>
      </c>
      <c r="AA67">
        <f>(W67-DS67*(DX67+DY67)/1000)</f>
        <v>0</v>
      </c>
      <c r="AB67">
        <f>(-I67*44100)</f>
        <v>0</v>
      </c>
      <c r="AC67">
        <f>2*29.3*Q67*0.92*(DZ67-V67)</f>
        <v>0</v>
      </c>
      <c r="AD67">
        <f>2*0.95*5.67E-8*(((DZ67+$B$9)+273)^4-(V67+273)^4)</f>
        <v>0</v>
      </c>
      <c r="AE67">
        <f>T67+AD67+AB67+AC67</f>
        <v>0</v>
      </c>
      <c r="AF67">
        <f>DW67*AT67*(DR67-DQ67*(1000-AT67*DT67)/(1000-AT67*DS67))/(100*DK67)</f>
        <v>0</v>
      </c>
      <c r="AG67">
        <f>1000*DW67*AT67*(DS67-DT67)/(100*DK67*(1000-AT67*DS67))</f>
        <v>0</v>
      </c>
      <c r="AH67">
        <f>(AI67 - AJ67 - DX67*1E3/(8.314*(DZ67+273.15)) * AL67/DW67 * AK67) * DW67/(100*DK67) * (1000 - DT67)/1000</f>
        <v>0</v>
      </c>
      <c r="AI67">
        <v>432.396784723922</v>
      </c>
      <c r="AJ67">
        <v>430.7746787878787</v>
      </c>
      <c r="AK67">
        <v>-0.0002568578820941926</v>
      </c>
      <c r="AL67">
        <v>66.17508223920018</v>
      </c>
      <c r="AM67">
        <f>(AO67 - AN67 + DX67*1E3/(8.314*(DZ67+273.15)) * AQ67/DW67 * AP67) * DW67/(100*DK67) * 1000/(1000 - AO67)</f>
        <v>0</v>
      </c>
      <c r="AN67">
        <v>28.69576452672532</v>
      </c>
      <c r="AO67">
        <v>30.40592666666665</v>
      </c>
      <c r="AP67">
        <v>8.048607396027334E-06</v>
      </c>
      <c r="AQ67">
        <v>108.911012619094</v>
      </c>
      <c r="AR67">
        <v>0</v>
      </c>
      <c r="AS67">
        <v>0</v>
      </c>
      <c r="AT67">
        <f>IF(AR67*$H$15&gt;=AV67,1.0,(AV67/(AV67-AR67*$H$15)))</f>
        <v>0</v>
      </c>
      <c r="AU67">
        <f>(AT67-1)*100</f>
        <v>0</v>
      </c>
      <c r="AV67">
        <f>MAX(0,($B$15+$C$15*EE67)/(1+$D$15*EE67)*DX67/(DZ67+273)*$E$15)</f>
        <v>0</v>
      </c>
      <c r="AW67" t="s">
        <v>437</v>
      </c>
      <c r="AX67">
        <v>0</v>
      </c>
      <c r="AY67">
        <v>0.7</v>
      </c>
      <c r="AZ67">
        <v>0.7</v>
      </c>
      <c r="BA67">
        <f>1-AY67/AZ67</f>
        <v>0</v>
      </c>
      <c r="BB67">
        <v>-1</v>
      </c>
      <c r="BC67" t="s">
        <v>592</v>
      </c>
      <c r="BD67">
        <v>8150.28</v>
      </c>
      <c r="BE67">
        <v>226.33232</v>
      </c>
      <c r="BF67">
        <v>238.71</v>
      </c>
      <c r="BG67">
        <f>1-BE67/BF67</f>
        <v>0</v>
      </c>
      <c r="BH67">
        <v>0.5</v>
      </c>
      <c r="BI67">
        <f>DH67</f>
        <v>0</v>
      </c>
      <c r="BJ67">
        <f>K67</f>
        <v>0</v>
      </c>
      <c r="BK67">
        <f>BG67*BH67*BI67</f>
        <v>0</v>
      </c>
      <c r="BL67">
        <f>(BJ67-BB67)/BI67</f>
        <v>0</v>
      </c>
      <c r="BM67">
        <f>(AZ67-BF67)/BF67</f>
        <v>0</v>
      </c>
      <c r="BN67">
        <f>AY67/(BA67+AY67/BF67)</f>
        <v>0</v>
      </c>
      <c r="BO67" t="s">
        <v>437</v>
      </c>
      <c r="BP67">
        <v>0</v>
      </c>
      <c r="BQ67">
        <f>IF(BP67&lt;&gt;0, BP67, BN67)</f>
        <v>0</v>
      </c>
      <c r="BR67">
        <f>1-BQ67/BF67</f>
        <v>0</v>
      </c>
      <c r="BS67">
        <f>(BF67-BE67)/(BF67-BQ67)</f>
        <v>0</v>
      </c>
      <c r="BT67">
        <f>(AZ67-BF67)/(AZ67-BQ67)</f>
        <v>0</v>
      </c>
      <c r="BU67">
        <f>(BF67-BE67)/(BF67-AY67)</f>
        <v>0</v>
      </c>
      <c r="BV67">
        <f>(AZ67-BF67)/(AZ67-AY67)</f>
        <v>0</v>
      </c>
      <c r="BW67">
        <f>(BS67*BQ67/BE67)</f>
        <v>0</v>
      </c>
      <c r="BX67">
        <f>(1-BW67)</f>
        <v>0</v>
      </c>
      <c r="DG67">
        <f>$B$13*EF67+$C$13*EG67+$F$13*ER67*(1-EU67)</f>
        <v>0</v>
      </c>
      <c r="DH67">
        <f>DG67*DI67</f>
        <v>0</v>
      </c>
      <c r="DI67">
        <f>($B$13*$D$11+$C$13*$D$11+$F$13*((FE67+EW67)/MAX(FE67+EW67+FF67, 0.1)*$I$11+FF67/MAX(FE67+EW67+FF67, 0.1)*$J$11))/($B$13+$C$13+$F$13)</f>
        <v>0</v>
      </c>
      <c r="DJ67">
        <f>($B$13*$K$11+$C$13*$K$11+$F$13*((FE67+EW67)/MAX(FE67+EW67+FF67, 0.1)*$P$11+FF67/MAX(FE67+EW67+FF67, 0.1)*$Q$11))/($B$13+$C$13+$F$13)</f>
        <v>0</v>
      </c>
      <c r="DK67">
        <v>2</v>
      </c>
      <c r="DL67">
        <v>0.5</v>
      </c>
      <c r="DM67" t="s">
        <v>439</v>
      </c>
      <c r="DN67">
        <v>2</v>
      </c>
      <c r="DO67" t="b">
        <v>1</v>
      </c>
      <c r="DP67">
        <v>1702595896.5</v>
      </c>
      <c r="DQ67">
        <v>417.6839354838709</v>
      </c>
      <c r="DR67">
        <v>420.0033870967742</v>
      </c>
      <c r="DS67">
        <v>30.39358387096774</v>
      </c>
      <c r="DT67">
        <v>28.69619032258064</v>
      </c>
      <c r="DU67">
        <v>416.4163225806452</v>
      </c>
      <c r="DV67">
        <v>30.0504</v>
      </c>
      <c r="DW67">
        <v>499.9875483870967</v>
      </c>
      <c r="DX67">
        <v>90.94815483870968</v>
      </c>
      <c r="DY67">
        <v>0.09998221290322581</v>
      </c>
      <c r="DZ67">
        <v>46.83702903225807</v>
      </c>
      <c r="EA67">
        <v>46.2615548387097</v>
      </c>
      <c r="EB67">
        <v>999.9000000000003</v>
      </c>
      <c r="EC67">
        <v>0</v>
      </c>
      <c r="ED67">
        <v>0</v>
      </c>
      <c r="EE67">
        <v>9995.969032258065</v>
      </c>
      <c r="EF67">
        <v>0</v>
      </c>
      <c r="EG67">
        <v>16.53630967741935</v>
      </c>
      <c r="EH67">
        <v>-2.319384838709678</v>
      </c>
      <c r="EI67">
        <v>430.776806451613</v>
      </c>
      <c r="EJ67">
        <v>432.4118709677419</v>
      </c>
      <c r="EK67">
        <v>1.697391935483871</v>
      </c>
      <c r="EL67">
        <v>420.0033870967742</v>
      </c>
      <c r="EM67">
        <v>28.69619032258064</v>
      </c>
      <c r="EN67">
        <v>2.764241612903226</v>
      </c>
      <c r="EO67">
        <v>2.609865806451613</v>
      </c>
      <c r="EP67">
        <v>22.67207419354839</v>
      </c>
      <c r="EQ67">
        <v>21.72836774193549</v>
      </c>
      <c r="ER67">
        <v>1499.996774193549</v>
      </c>
      <c r="ES67">
        <v>0.973008</v>
      </c>
      <c r="ET67">
        <v>0.02699209999999999</v>
      </c>
      <c r="EU67">
        <v>0</v>
      </c>
      <c r="EV67">
        <v>226.3861612903226</v>
      </c>
      <c r="EW67">
        <v>4.999599999999997</v>
      </c>
      <c r="EX67">
        <v>3534.919354838711</v>
      </c>
      <c r="EY67">
        <v>14076.41935483871</v>
      </c>
      <c r="EZ67">
        <v>42.89280645161289</v>
      </c>
      <c r="FA67">
        <v>43.45325806451611</v>
      </c>
      <c r="FB67">
        <v>42.94125806451612</v>
      </c>
      <c r="FC67">
        <v>43.35254838709676</v>
      </c>
      <c r="FD67">
        <v>45.78196774193547</v>
      </c>
      <c r="FE67">
        <v>1454.646774193549</v>
      </c>
      <c r="FF67">
        <v>40.34999999999999</v>
      </c>
      <c r="FG67">
        <v>0</v>
      </c>
      <c r="FH67">
        <v>448.5</v>
      </c>
      <c r="FI67">
        <v>0</v>
      </c>
      <c r="FJ67">
        <v>226.33232</v>
      </c>
      <c r="FK67">
        <v>-1.53292308130302</v>
      </c>
      <c r="FL67">
        <v>-12.45769231519616</v>
      </c>
      <c r="FM67">
        <v>3534.712000000001</v>
      </c>
      <c r="FN67">
        <v>15</v>
      </c>
      <c r="FO67">
        <v>0</v>
      </c>
      <c r="FP67" t="s">
        <v>440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-2.328501219512195</v>
      </c>
      <c r="GC67">
        <v>0.2004993031358863</v>
      </c>
      <c r="GD67">
        <v>0.04453309699292294</v>
      </c>
      <c r="GE67">
        <v>1</v>
      </c>
      <c r="GF67">
        <v>226.3599117647059</v>
      </c>
      <c r="GG67">
        <v>-0.433750953788789</v>
      </c>
      <c r="GH67">
        <v>0.2507475139337262</v>
      </c>
      <c r="GI67">
        <v>1</v>
      </c>
      <c r="GJ67">
        <v>1.692354634146341</v>
      </c>
      <c r="GK67">
        <v>0.1028310104529584</v>
      </c>
      <c r="GL67">
        <v>0.01018100888612331</v>
      </c>
      <c r="GM67">
        <v>0</v>
      </c>
      <c r="GN67">
        <v>2</v>
      </c>
      <c r="GO67">
        <v>3</v>
      </c>
      <c r="GP67" t="s">
        <v>441</v>
      </c>
      <c r="GQ67">
        <v>3.10433</v>
      </c>
      <c r="GR67">
        <v>2.75818</v>
      </c>
      <c r="GS67">
        <v>0.0874064</v>
      </c>
      <c r="GT67">
        <v>0.0880407</v>
      </c>
      <c r="GU67">
        <v>0.127102</v>
      </c>
      <c r="GV67">
        <v>0.123492</v>
      </c>
      <c r="GW67">
        <v>23630.7</v>
      </c>
      <c r="GX67">
        <v>21968.4</v>
      </c>
      <c r="GY67">
        <v>26461.1</v>
      </c>
      <c r="GZ67">
        <v>24324</v>
      </c>
      <c r="HA67">
        <v>37021.7</v>
      </c>
      <c r="HB67">
        <v>31552.9</v>
      </c>
      <c r="HC67">
        <v>46284.8</v>
      </c>
      <c r="HD67">
        <v>38526</v>
      </c>
      <c r="HE67">
        <v>1.86275</v>
      </c>
      <c r="HF67">
        <v>1.8485</v>
      </c>
      <c r="HG67">
        <v>0.407062</v>
      </c>
      <c r="HH67">
        <v>0</v>
      </c>
      <c r="HI67">
        <v>39.7794</v>
      </c>
      <c r="HJ67">
        <v>999.9</v>
      </c>
      <c r="HK67">
        <v>54.2</v>
      </c>
      <c r="HL67">
        <v>33</v>
      </c>
      <c r="HM67">
        <v>30.108</v>
      </c>
      <c r="HN67">
        <v>60.3425</v>
      </c>
      <c r="HO67">
        <v>22.2676</v>
      </c>
      <c r="HP67">
        <v>1</v>
      </c>
      <c r="HQ67">
        <v>0.340518</v>
      </c>
      <c r="HR67">
        <v>-6.66667</v>
      </c>
      <c r="HS67">
        <v>20.1661</v>
      </c>
      <c r="HT67">
        <v>5.21954</v>
      </c>
      <c r="HU67">
        <v>11.986</v>
      </c>
      <c r="HV67">
        <v>4.96485</v>
      </c>
      <c r="HW67">
        <v>3.27495</v>
      </c>
      <c r="HX67">
        <v>9999</v>
      </c>
      <c r="HY67">
        <v>9999</v>
      </c>
      <c r="HZ67">
        <v>9999</v>
      </c>
      <c r="IA67">
        <v>546.9</v>
      </c>
      <c r="IB67">
        <v>1.86401</v>
      </c>
      <c r="IC67">
        <v>1.86016</v>
      </c>
      <c r="ID67">
        <v>1.85841</v>
      </c>
      <c r="IE67">
        <v>1.85982</v>
      </c>
      <c r="IF67">
        <v>1.85989</v>
      </c>
      <c r="IG67">
        <v>1.85838</v>
      </c>
      <c r="IH67">
        <v>1.85745</v>
      </c>
      <c r="II67">
        <v>1.85242</v>
      </c>
      <c r="IJ67">
        <v>0</v>
      </c>
      <c r="IK67">
        <v>0</v>
      </c>
      <c r="IL67">
        <v>0</v>
      </c>
      <c r="IM67">
        <v>0</v>
      </c>
      <c r="IN67" t="s">
        <v>442</v>
      </c>
      <c r="IO67" t="s">
        <v>443</v>
      </c>
      <c r="IP67" t="s">
        <v>444</v>
      </c>
      <c r="IQ67" t="s">
        <v>444</v>
      </c>
      <c r="IR67" t="s">
        <v>444</v>
      </c>
      <c r="IS67" t="s">
        <v>444</v>
      </c>
      <c r="IT67">
        <v>0</v>
      </c>
      <c r="IU67">
        <v>100</v>
      </c>
      <c r="IV67">
        <v>100</v>
      </c>
      <c r="IW67">
        <v>1.268</v>
      </c>
      <c r="IX67">
        <v>0.3435</v>
      </c>
      <c r="IY67">
        <v>0.3971615310492796</v>
      </c>
      <c r="IZ67">
        <v>0.002194383670526158</v>
      </c>
      <c r="JA67">
        <v>-2.614430836048478E-07</v>
      </c>
      <c r="JB67">
        <v>2.831566818974657E-11</v>
      </c>
      <c r="JC67">
        <v>-0.02387284111826243</v>
      </c>
      <c r="JD67">
        <v>-0.004919592197158782</v>
      </c>
      <c r="JE67">
        <v>0.0008186423644796414</v>
      </c>
      <c r="JF67">
        <v>-8.268116151049551E-06</v>
      </c>
      <c r="JG67">
        <v>6</v>
      </c>
      <c r="JH67">
        <v>2002</v>
      </c>
      <c r="JI67">
        <v>0</v>
      </c>
      <c r="JJ67">
        <v>28</v>
      </c>
      <c r="JK67">
        <v>28376598.4</v>
      </c>
      <c r="JL67">
        <v>28376598.4</v>
      </c>
      <c r="JM67">
        <v>1.14136</v>
      </c>
      <c r="JN67">
        <v>2.65137</v>
      </c>
      <c r="JO67">
        <v>1.49658</v>
      </c>
      <c r="JP67">
        <v>2.33643</v>
      </c>
      <c r="JQ67">
        <v>1.54907</v>
      </c>
      <c r="JR67">
        <v>2.37915</v>
      </c>
      <c r="JS67">
        <v>37.9406</v>
      </c>
      <c r="JT67">
        <v>24.0175</v>
      </c>
      <c r="JU67">
        <v>18</v>
      </c>
      <c r="JV67">
        <v>495.572</v>
      </c>
      <c r="JW67">
        <v>501.471</v>
      </c>
      <c r="JX67">
        <v>52.0499</v>
      </c>
      <c r="JY67">
        <v>31.4993</v>
      </c>
      <c r="JZ67">
        <v>30.0001</v>
      </c>
      <c r="KA67">
        <v>31.3949</v>
      </c>
      <c r="KB67">
        <v>31.3028</v>
      </c>
      <c r="KC67">
        <v>22.9565</v>
      </c>
      <c r="KD67">
        <v>0</v>
      </c>
      <c r="KE67">
        <v>100</v>
      </c>
      <c r="KF67">
        <v>241.302</v>
      </c>
      <c r="KG67">
        <v>420</v>
      </c>
      <c r="KH67">
        <v>32.7685</v>
      </c>
      <c r="KI67">
        <v>101.136</v>
      </c>
      <c r="KJ67">
        <v>92.8703</v>
      </c>
    </row>
    <row r="68" spans="1:296">
      <c r="A68">
        <v>50</v>
      </c>
      <c r="B68">
        <v>1702596074.5</v>
      </c>
      <c r="C68">
        <v>14693.5</v>
      </c>
      <c r="D68" t="s">
        <v>593</v>
      </c>
      <c r="E68" t="s">
        <v>594</v>
      </c>
      <c r="F68">
        <v>5</v>
      </c>
      <c r="G68" t="s">
        <v>557</v>
      </c>
      <c r="H68">
        <v>1702596066.5</v>
      </c>
      <c r="I68">
        <f>(J68)/1000</f>
        <v>0</v>
      </c>
      <c r="J68">
        <f>IF(DO68, AM68, AG68)</f>
        <v>0</v>
      </c>
      <c r="K68">
        <f>IF(DO68, AH68, AF68)</f>
        <v>0</v>
      </c>
      <c r="L68">
        <f>DQ68 - IF(AT68&gt;1, K68*DK68*100.0/(AV68*EE68), 0)</f>
        <v>0</v>
      </c>
      <c r="M68">
        <f>((S68-I68/2)*L68-K68)/(S68+I68/2)</f>
        <v>0</v>
      </c>
      <c r="N68">
        <f>M68*(DX68+DY68)/1000.0</f>
        <v>0</v>
      </c>
      <c r="O68">
        <f>(DQ68 - IF(AT68&gt;1, K68*DK68*100.0/(AV68*EE68), 0))*(DX68+DY68)/1000.0</f>
        <v>0</v>
      </c>
      <c r="P68">
        <f>2.0/((1/R68-1/Q68)+SIGN(R68)*SQRT((1/R68-1/Q68)*(1/R68-1/Q68) + 4*DL68/((DL68+1)*(DL68+1))*(2*1/R68*1/Q68-1/Q68*1/Q68)))</f>
        <v>0</v>
      </c>
      <c r="Q68">
        <f>IF(LEFT(DM68,1)&lt;&gt;"0",IF(LEFT(DM68,1)="1",3.0,DN68),$D$5+$E$5*(EE68*DX68/($K$5*1000))+$F$5*(EE68*DX68/($K$5*1000))*MAX(MIN(DK68,$J$5),$I$5)*MAX(MIN(DK68,$J$5),$I$5)+$G$5*MAX(MIN(DK68,$J$5),$I$5)*(EE68*DX68/($K$5*1000))+$H$5*(EE68*DX68/($K$5*1000))*(EE68*DX68/($K$5*1000)))</f>
        <v>0</v>
      </c>
      <c r="R68">
        <f>I68*(1000-(1000*0.61365*exp(17.502*V68/(240.97+V68))/(DX68+DY68)+DS68)/2)/(1000*0.61365*exp(17.502*V68/(240.97+V68))/(DX68+DY68)-DS68)</f>
        <v>0</v>
      </c>
      <c r="S68">
        <f>1/((DL68+1)/(P68/1.6)+1/(Q68/1.37)) + DL68/((DL68+1)/(P68/1.6) + DL68/(Q68/1.37))</f>
        <v>0</v>
      </c>
      <c r="T68">
        <f>(DG68*DJ68)</f>
        <v>0</v>
      </c>
      <c r="U68">
        <f>(DZ68+(T68+2*0.95*5.67E-8*(((DZ68+$B$9)+273)^4-(DZ68+273)^4)-44100*I68)/(1.84*29.3*Q68+8*0.95*5.67E-8*(DZ68+273)^3))</f>
        <v>0</v>
      </c>
      <c r="V68">
        <f>($C$9*EA68+$D$9*EB68+$E$9*U68)</f>
        <v>0</v>
      </c>
      <c r="W68">
        <f>0.61365*exp(17.502*V68/(240.97+V68))</f>
        <v>0</v>
      </c>
      <c r="X68">
        <f>(Y68/Z68*100)</f>
        <v>0</v>
      </c>
      <c r="Y68">
        <f>DS68*(DX68+DY68)/1000</f>
        <v>0</v>
      </c>
      <c r="Z68">
        <f>0.61365*exp(17.502*DZ68/(240.97+DZ68))</f>
        <v>0</v>
      </c>
      <c r="AA68">
        <f>(W68-DS68*(DX68+DY68)/1000)</f>
        <v>0</v>
      </c>
      <c r="AB68">
        <f>(-I68*44100)</f>
        <v>0</v>
      </c>
      <c r="AC68">
        <f>2*29.3*Q68*0.92*(DZ68-V68)</f>
        <v>0</v>
      </c>
      <c r="AD68">
        <f>2*0.95*5.67E-8*(((DZ68+$B$9)+273)^4-(V68+273)^4)</f>
        <v>0</v>
      </c>
      <c r="AE68">
        <f>T68+AD68+AB68+AC68</f>
        <v>0</v>
      </c>
      <c r="AF68">
        <f>DW68*AT68*(DR68-DQ68*(1000-AT68*DT68)/(1000-AT68*DS68))/(100*DK68)</f>
        <v>0</v>
      </c>
      <c r="AG68">
        <f>1000*DW68*AT68*(DS68-DT68)/(100*DK68*(1000-AT68*DS68))</f>
        <v>0</v>
      </c>
      <c r="AH68">
        <f>(AI68 - AJ68 - DX68*1E3/(8.314*(DZ68+273.15)) * AL68/DW68 * AK68) * DW68/(100*DK68) * (1000 - DT68)/1000</f>
        <v>0</v>
      </c>
      <c r="AI68">
        <v>432.3158717272188</v>
      </c>
      <c r="AJ68">
        <v>430.8676363636364</v>
      </c>
      <c r="AK68">
        <v>7.123519028262434E-05</v>
      </c>
      <c r="AL68">
        <v>66.17508223920018</v>
      </c>
      <c r="AM68">
        <f>(AO68 - AN68 + DX68*1E3/(8.314*(DZ68+273.15)) * AQ68/DW68 * AP68) * DW68/(100*DK68) * 1000/(1000 - AO68)</f>
        <v>0</v>
      </c>
      <c r="AN68">
        <v>28.63070915857526</v>
      </c>
      <c r="AO68">
        <v>30.57901757575756</v>
      </c>
      <c r="AP68">
        <v>-1.660304947457412E-05</v>
      </c>
      <c r="AQ68">
        <v>108.911012619094</v>
      </c>
      <c r="AR68">
        <v>0</v>
      </c>
      <c r="AS68">
        <v>0</v>
      </c>
      <c r="AT68">
        <f>IF(AR68*$H$15&gt;=AV68,1.0,(AV68/(AV68-AR68*$H$15)))</f>
        <v>0</v>
      </c>
      <c r="AU68">
        <f>(AT68-1)*100</f>
        <v>0</v>
      </c>
      <c r="AV68">
        <f>MAX(0,($B$15+$C$15*EE68)/(1+$D$15*EE68)*DX68/(DZ68+273)*$E$15)</f>
        <v>0</v>
      </c>
      <c r="AW68" t="s">
        <v>437</v>
      </c>
      <c r="AX68">
        <v>0</v>
      </c>
      <c r="AY68">
        <v>0.7</v>
      </c>
      <c r="AZ68">
        <v>0.7</v>
      </c>
      <c r="BA68">
        <f>1-AY68/AZ68</f>
        <v>0</v>
      </c>
      <c r="BB68">
        <v>-1</v>
      </c>
      <c r="BC68" t="s">
        <v>595</v>
      </c>
      <c r="BD68">
        <v>8155.95</v>
      </c>
      <c r="BE68">
        <v>224.1515</v>
      </c>
      <c r="BF68">
        <v>235.75</v>
      </c>
      <c r="BG68">
        <f>1-BE68/BF68</f>
        <v>0</v>
      </c>
      <c r="BH68">
        <v>0.5</v>
      </c>
      <c r="BI68">
        <f>DH68</f>
        <v>0</v>
      </c>
      <c r="BJ68">
        <f>K68</f>
        <v>0</v>
      </c>
      <c r="BK68">
        <f>BG68*BH68*BI68</f>
        <v>0</v>
      </c>
      <c r="BL68">
        <f>(BJ68-BB68)/BI68</f>
        <v>0</v>
      </c>
      <c r="BM68">
        <f>(AZ68-BF68)/BF68</f>
        <v>0</v>
      </c>
      <c r="BN68">
        <f>AY68/(BA68+AY68/BF68)</f>
        <v>0</v>
      </c>
      <c r="BO68" t="s">
        <v>437</v>
      </c>
      <c r="BP68">
        <v>0</v>
      </c>
      <c r="BQ68">
        <f>IF(BP68&lt;&gt;0, BP68, BN68)</f>
        <v>0</v>
      </c>
      <c r="BR68">
        <f>1-BQ68/BF68</f>
        <v>0</v>
      </c>
      <c r="BS68">
        <f>(BF68-BE68)/(BF68-BQ68)</f>
        <v>0</v>
      </c>
      <c r="BT68">
        <f>(AZ68-BF68)/(AZ68-BQ68)</f>
        <v>0</v>
      </c>
      <c r="BU68">
        <f>(BF68-BE68)/(BF68-AY68)</f>
        <v>0</v>
      </c>
      <c r="BV68">
        <f>(AZ68-BF68)/(AZ68-AY68)</f>
        <v>0</v>
      </c>
      <c r="BW68">
        <f>(BS68*BQ68/BE68)</f>
        <v>0</v>
      </c>
      <c r="BX68">
        <f>(1-BW68)</f>
        <v>0</v>
      </c>
      <c r="DG68">
        <f>$B$13*EF68+$C$13*EG68+$F$13*ER68*(1-EU68)</f>
        <v>0</v>
      </c>
      <c r="DH68">
        <f>DG68*DI68</f>
        <v>0</v>
      </c>
      <c r="DI68">
        <f>($B$13*$D$11+$C$13*$D$11+$F$13*((FE68+EW68)/MAX(FE68+EW68+FF68, 0.1)*$I$11+FF68/MAX(FE68+EW68+FF68, 0.1)*$J$11))/($B$13+$C$13+$F$13)</f>
        <v>0</v>
      </c>
      <c r="DJ68">
        <f>($B$13*$K$11+$C$13*$K$11+$F$13*((FE68+EW68)/MAX(FE68+EW68+FF68, 0.1)*$P$11+FF68/MAX(FE68+EW68+FF68, 0.1)*$Q$11))/($B$13+$C$13+$F$13)</f>
        <v>0</v>
      </c>
      <c r="DK68">
        <v>2</v>
      </c>
      <c r="DL68">
        <v>0.5</v>
      </c>
      <c r="DM68" t="s">
        <v>439</v>
      </c>
      <c r="DN68">
        <v>2</v>
      </c>
      <c r="DO68" t="b">
        <v>1</v>
      </c>
      <c r="DP68">
        <v>1702596066.5</v>
      </c>
      <c r="DQ68">
        <v>417.7028387096775</v>
      </c>
      <c r="DR68">
        <v>419.9956129032258</v>
      </c>
      <c r="DS68">
        <v>30.58727096774194</v>
      </c>
      <c r="DT68">
        <v>28.63623225806452</v>
      </c>
      <c r="DU68">
        <v>416.4350322580644</v>
      </c>
      <c r="DV68">
        <v>30.23993548387097</v>
      </c>
      <c r="DW68">
        <v>499.9910322580646</v>
      </c>
      <c r="DX68">
        <v>90.94811290322581</v>
      </c>
      <c r="DY68">
        <v>0.0999438806451613</v>
      </c>
      <c r="DZ68">
        <v>47.3805064516129</v>
      </c>
      <c r="EA68">
        <v>46.46687096774193</v>
      </c>
      <c r="EB68">
        <v>999.9000000000003</v>
      </c>
      <c r="EC68">
        <v>0</v>
      </c>
      <c r="ED68">
        <v>0</v>
      </c>
      <c r="EE68">
        <v>10002.25258064516</v>
      </c>
      <c r="EF68">
        <v>0</v>
      </c>
      <c r="EG68">
        <v>16.29636451612904</v>
      </c>
      <c r="EH68">
        <v>-2.292900322580646</v>
      </c>
      <c r="EI68">
        <v>430.8823225806452</v>
      </c>
      <c r="EJ68">
        <v>432.3772580645162</v>
      </c>
      <c r="EK68">
        <v>1.95102935483871</v>
      </c>
      <c r="EL68">
        <v>419.9956129032258</v>
      </c>
      <c r="EM68">
        <v>28.63623225806452</v>
      </c>
      <c r="EN68">
        <v>2.781855161290322</v>
      </c>
      <c r="EO68">
        <v>2.60441193548387</v>
      </c>
      <c r="EP68">
        <v>22.77680967741935</v>
      </c>
      <c r="EQ68">
        <v>21.69413548387097</v>
      </c>
      <c r="ER68">
        <v>1500.022903225806</v>
      </c>
      <c r="ES68">
        <v>0.9730068709677419</v>
      </c>
      <c r="ET68">
        <v>0.02699317741935483</v>
      </c>
      <c r="EU68">
        <v>0</v>
      </c>
      <c r="EV68">
        <v>224.1825483870968</v>
      </c>
      <c r="EW68">
        <v>4.999599999999997</v>
      </c>
      <c r="EX68">
        <v>3502.490322580646</v>
      </c>
      <c r="EY68">
        <v>14076.65806451613</v>
      </c>
      <c r="EZ68">
        <v>42.97361290322581</v>
      </c>
      <c r="FA68">
        <v>43.31816129032256</v>
      </c>
      <c r="FB68">
        <v>43.09045161290321</v>
      </c>
      <c r="FC68">
        <v>43.37674193548386</v>
      </c>
      <c r="FD68">
        <v>46.0702258064516</v>
      </c>
      <c r="FE68">
        <v>1454.66870967742</v>
      </c>
      <c r="FF68">
        <v>40.35999999999998</v>
      </c>
      <c r="FG68">
        <v>0</v>
      </c>
      <c r="FH68">
        <v>169.6000001430511</v>
      </c>
      <c r="FI68">
        <v>0</v>
      </c>
      <c r="FJ68">
        <v>224.1515</v>
      </c>
      <c r="FK68">
        <v>-1.144923070924315</v>
      </c>
      <c r="FL68">
        <v>-8.616752118578445</v>
      </c>
      <c r="FM68">
        <v>3502.343076923077</v>
      </c>
      <c r="FN68">
        <v>15</v>
      </c>
      <c r="FO68">
        <v>0</v>
      </c>
      <c r="FP68" t="s">
        <v>440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-2.3079415</v>
      </c>
      <c r="GC68">
        <v>0.2789891932457823</v>
      </c>
      <c r="GD68">
        <v>0.04191190949777884</v>
      </c>
      <c r="GE68">
        <v>1</v>
      </c>
      <c r="GF68">
        <v>224.1550294117647</v>
      </c>
      <c r="GG68">
        <v>-0.422658511347297</v>
      </c>
      <c r="GH68">
        <v>0.2021688992917319</v>
      </c>
      <c r="GI68">
        <v>1</v>
      </c>
      <c r="GJ68">
        <v>1.9512205</v>
      </c>
      <c r="GK68">
        <v>-0.005793771106946556</v>
      </c>
      <c r="GL68">
        <v>0.00154874457222616</v>
      </c>
      <c r="GM68">
        <v>1</v>
      </c>
      <c r="GN68">
        <v>3</v>
      </c>
      <c r="GO68">
        <v>3</v>
      </c>
      <c r="GP68" t="s">
        <v>454</v>
      </c>
      <c r="GQ68">
        <v>3.10431</v>
      </c>
      <c r="GR68">
        <v>2.75829</v>
      </c>
      <c r="GS68">
        <v>0.0874182</v>
      </c>
      <c r="GT68">
        <v>0.08803279999999999</v>
      </c>
      <c r="GU68">
        <v>0.127593</v>
      </c>
      <c r="GV68">
        <v>0.123297</v>
      </c>
      <c r="GW68">
        <v>23635.5</v>
      </c>
      <c r="GX68">
        <v>21973.8</v>
      </c>
      <c r="GY68">
        <v>26466.5</v>
      </c>
      <c r="GZ68">
        <v>24329.5</v>
      </c>
      <c r="HA68">
        <v>37008.2</v>
      </c>
      <c r="HB68">
        <v>31567.2</v>
      </c>
      <c r="HC68">
        <v>46294.5</v>
      </c>
      <c r="HD68">
        <v>38535.1</v>
      </c>
      <c r="HE68">
        <v>1.86287</v>
      </c>
      <c r="HF68">
        <v>1.84907</v>
      </c>
      <c r="HG68">
        <v>0.415146</v>
      </c>
      <c r="HH68">
        <v>0</v>
      </c>
      <c r="HI68">
        <v>39.8627</v>
      </c>
      <c r="HJ68">
        <v>999.9</v>
      </c>
      <c r="HK68">
        <v>54.1</v>
      </c>
      <c r="HL68">
        <v>33</v>
      </c>
      <c r="HM68">
        <v>30.0518</v>
      </c>
      <c r="HN68">
        <v>60.2025</v>
      </c>
      <c r="HO68">
        <v>22.2155</v>
      </c>
      <c r="HP68">
        <v>1</v>
      </c>
      <c r="HQ68">
        <v>0.332218</v>
      </c>
      <c r="HR68">
        <v>-6.66667</v>
      </c>
      <c r="HS68">
        <v>20.1676</v>
      </c>
      <c r="HT68">
        <v>5.22088</v>
      </c>
      <c r="HU68">
        <v>11.9858</v>
      </c>
      <c r="HV68">
        <v>4.96515</v>
      </c>
      <c r="HW68">
        <v>3.27565</v>
      </c>
      <c r="HX68">
        <v>9999</v>
      </c>
      <c r="HY68">
        <v>9999</v>
      </c>
      <c r="HZ68">
        <v>9999</v>
      </c>
      <c r="IA68">
        <v>547</v>
      </c>
      <c r="IB68">
        <v>1.86401</v>
      </c>
      <c r="IC68">
        <v>1.8601</v>
      </c>
      <c r="ID68">
        <v>1.85843</v>
      </c>
      <c r="IE68">
        <v>1.85981</v>
      </c>
      <c r="IF68">
        <v>1.85989</v>
      </c>
      <c r="IG68">
        <v>1.85838</v>
      </c>
      <c r="IH68">
        <v>1.85744</v>
      </c>
      <c r="II68">
        <v>1.8524</v>
      </c>
      <c r="IJ68">
        <v>0</v>
      </c>
      <c r="IK68">
        <v>0</v>
      </c>
      <c r="IL68">
        <v>0</v>
      </c>
      <c r="IM68">
        <v>0</v>
      </c>
      <c r="IN68" t="s">
        <v>442</v>
      </c>
      <c r="IO68" t="s">
        <v>443</v>
      </c>
      <c r="IP68" t="s">
        <v>444</v>
      </c>
      <c r="IQ68" t="s">
        <v>444</v>
      </c>
      <c r="IR68" t="s">
        <v>444</v>
      </c>
      <c r="IS68" t="s">
        <v>444</v>
      </c>
      <c r="IT68">
        <v>0</v>
      </c>
      <c r="IU68">
        <v>100</v>
      </c>
      <c r="IV68">
        <v>100</v>
      </c>
      <c r="IW68">
        <v>1.268</v>
      </c>
      <c r="IX68">
        <v>0.3471</v>
      </c>
      <c r="IY68">
        <v>0.3971615310492796</v>
      </c>
      <c r="IZ68">
        <v>0.002194383670526158</v>
      </c>
      <c r="JA68">
        <v>-2.614430836048478E-07</v>
      </c>
      <c r="JB68">
        <v>2.831566818974657E-11</v>
      </c>
      <c r="JC68">
        <v>-0.02387284111826243</v>
      </c>
      <c r="JD68">
        <v>-0.004919592197158782</v>
      </c>
      <c r="JE68">
        <v>0.0008186423644796414</v>
      </c>
      <c r="JF68">
        <v>-8.268116151049551E-06</v>
      </c>
      <c r="JG68">
        <v>6</v>
      </c>
      <c r="JH68">
        <v>2002</v>
      </c>
      <c r="JI68">
        <v>0</v>
      </c>
      <c r="JJ68">
        <v>28</v>
      </c>
      <c r="JK68">
        <v>28376601.2</v>
      </c>
      <c r="JL68">
        <v>28376601.2</v>
      </c>
      <c r="JM68">
        <v>1.14258</v>
      </c>
      <c r="JN68">
        <v>2.64893</v>
      </c>
      <c r="JO68">
        <v>1.49658</v>
      </c>
      <c r="JP68">
        <v>2.33521</v>
      </c>
      <c r="JQ68">
        <v>1.54907</v>
      </c>
      <c r="JR68">
        <v>2.48657</v>
      </c>
      <c r="JS68">
        <v>37.8921</v>
      </c>
      <c r="JT68">
        <v>24.0262</v>
      </c>
      <c r="JU68">
        <v>18</v>
      </c>
      <c r="JV68">
        <v>495.368</v>
      </c>
      <c r="JW68">
        <v>501.536</v>
      </c>
      <c r="JX68">
        <v>52.3839</v>
      </c>
      <c r="JY68">
        <v>31.4434</v>
      </c>
      <c r="JZ68">
        <v>29.9996</v>
      </c>
      <c r="KA68">
        <v>31.3574</v>
      </c>
      <c r="KB68">
        <v>31.263</v>
      </c>
      <c r="KC68">
        <v>22.9622</v>
      </c>
      <c r="KD68">
        <v>0</v>
      </c>
      <c r="KE68">
        <v>100</v>
      </c>
      <c r="KF68">
        <v>85.6216</v>
      </c>
      <c r="KG68">
        <v>420</v>
      </c>
      <c r="KH68">
        <v>32.7685</v>
      </c>
      <c r="KI68">
        <v>101.157</v>
      </c>
      <c r="KJ68">
        <v>92.8918</v>
      </c>
    </row>
    <row r="69" spans="1:296">
      <c r="A69">
        <v>51</v>
      </c>
      <c r="B69">
        <v>1702596247</v>
      </c>
      <c r="C69">
        <v>14866</v>
      </c>
      <c r="D69" t="s">
        <v>596</v>
      </c>
      <c r="E69" t="s">
        <v>597</v>
      </c>
      <c r="F69">
        <v>5</v>
      </c>
      <c r="G69" t="s">
        <v>557</v>
      </c>
      <c r="H69">
        <v>1702596239.25</v>
      </c>
      <c r="I69">
        <f>(J69)/1000</f>
        <v>0</v>
      </c>
      <c r="J69">
        <f>IF(DO69, AM69, AG69)</f>
        <v>0</v>
      </c>
      <c r="K69">
        <f>IF(DO69, AH69, AF69)</f>
        <v>0</v>
      </c>
      <c r="L69">
        <f>DQ69 - IF(AT69&gt;1, K69*DK69*100.0/(AV69*EE69), 0)</f>
        <v>0</v>
      </c>
      <c r="M69">
        <f>((S69-I69/2)*L69-K69)/(S69+I69/2)</f>
        <v>0</v>
      </c>
      <c r="N69">
        <f>M69*(DX69+DY69)/1000.0</f>
        <v>0</v>
      </c>
      <c r="O69">
        <f>(DQ69 - IF(AT69&gt;1, K69*DK69*100.0/(AV69*EE69), 0))*(DX69+DY69)/1000.0</f>
        <v>0</v>
      </c>
      <c r="P69">
        <f>2.0/((1/R69-1/Q69)+SIGN(R69)*SQRT((1/R69-1/Q69)*(1/R69-1/Q69) + 4*DL69/((DL69+1)*(DL69+1))*(2*1/R69*1/Q69-1/Q69*1/Q69)))</f>
        <v>0</v>
      </c>
      <c r="Q69">
        <f>IF(LEFT(DM69,1)&lt;&gt;"0",IF(LEFT(DM69,1)="1",3.0,DN69),$D$5+$E$5*(EE69*DX69/($K$5*1000))+$F$5*(EE69*DX69/($K$5*1000))*MAX(MIN(DK69,$J$5),$I$5)*MAX(MIN(DK69,$J$5),$I$5)+$G$5*MAX(MIN(DK69,$J$5),$I$5)*(EE69*DX69/($K$5*1000))+$H$5*(EE69*DX69/($K$5*1000))*(EE69*DX69/($K$5*1000)))</f>
        <v>0</v>
      </c>
      <c r="R69">
        <f>I69*(1000-(1000*0.61365*exp(17.502*V69/(240.97+V69))/(DX69+DY69)+DS69)/2)/(1000*0.61365*exp(17.502*V69/(240.97+V69))/(DX69+DY69)-DS69)</f>
        <v>0</v>
      </c>
      <c r="S69">
        <f>1/((DL69+1)/(P69/1.6)+1/(Q69/1.37)) + DL69/((DL69+1)/(P69/1.6) + DL69/(Q69/1.37))</f>
        <v>0</v>
      </c>
      <c r="T69">
        <f>(DG69*DJ69)</f>
        <v>0</v>
      </c>
      <c r="U69">
        <f>(DZ69+(T69+2*0.95*5.67E-8*(((DZ69+$B$9)+273)^4-(DZ69+273)^4)-44100*I69)/(1.84*29.3*Q69+8*0.95*5.67E-8*(DZ69+273)^3))</f>
        <v>0</v>
      </c>
      <c r="V69">
        <f>($C$9*EA69+$D$9*EB69+$E$9*U69)</f>
        <v>0</v>
      </c>
      <c r="W69">
        <f>0.61365*exp(17.502*V69/(240.97+V69))</f>
        <v>0</v>
      </c>
      <c r="X69">
        <f>(Y69/Z69*100)</f>
        <v>0</v>
      </c>
      <c r="Y69">
        <f>DS69*(DX69+DY69)/1000</f>
        <v>0</v>
      </c>
      <c r="Z69">
        <f>0.61365*exp(17.502*DZ69/(240.97+DZ69))</f>
        <v>0</v>
      </c>
      <c r="AA69">
        <f>(W69-DS69*(DX69+DY69)/1000)</f>
        <v>0</v>
      </c>
      <c r="AB69">
        <f>(-I69*44100)</f>
        <v>0</v>
      </c>
      <c r="AC69">
        <f>2*29.3*Q69*0.92*(DZ69-V69)</f>
        <v>0</v>
      </c>
      <c r="AD69">
        <f>2*0.95*5.67E-8*(((DZ69+$B$9)+273)^4-(V69+273)^4)</f>
        <v>0</v>
      </c>
      <c r="AE69">
        <f>T69+AD69+AB69+AC69</f>
        <v>0</v>
      </c>
      <c r="AF69">
        <f>DW69*AT69*(DR69-DQ69*(1000-AT69*DT69)/(1000-AT69*DS69))/(100*DK69)</f>
        <v>0</v>
      </c>
      <c r="AG69">
        <f>1000*DW69*AT69*(DS69-DT69)/(100*DK69*(1000-AT69*DS69))</f>
        <v>0</v>
      </c>
      <c r="AH69">
        <f>(AI69 - AJ69 - DX69*1E3/(8.314*(DZ69+273.15)) * AL69/DW69 * AK69) * DW69/(100*DK69) * (1000 - DT69)/1000</f>
        <v>0</v>
      </c>
      <c r="AI69">
        <v>432.2742676251709</v>
      </c>
      <c r="AJ69">
        <v>430.8672606060604</v>
      </c>
      <c r="AK69">
        <v>0.002415809810666125</v>
      </c>
      <c r="AL69">
        <v>66.17508223920018</v>
      </c>
      <c r="AM69">
        <f>(AO69 - AN69 + DX69*1E3/(8.314*(DZ69+273.15)) * AQ69/DW69 * AP69) * DW69/(100*DK69) * 1000/(1000 - AO69)</f>
        <v>0</v>
      </c>
      <c r="AN69">
        <v>28.47664681822864</v>
      </c>
      <c r="AO69">
        <v>30.44973575757575</v>
      </c>
      <c r="AP69">
        <v>6.326055074482903E-06</v>
      </c>
      <c r="AQ69">
        <v>108.911012619094</v>
      </c>
      <c r="AR69">
        <v>0</v>
      </c>
      <c r="AS69">
        <v>0</v>
      </c>
      <c r="AT69">
        <f>IF(AR69*$H$15&gt;=AV69,1.0,(AV69/(AV69-AR69*$H$15)))</f>
        <v>0</v>
      </c>
      <c r="AU69">
        <f>(AT69-1)*100</f>
        <v>0</v>
      </c>
      <c r="AV69">
        <f>MAX(0,($B$15+$C$15*EE69)/(1+$D$15*EE69)*DX69/(DZ69+273)*$E$15)</f>
        <v>0</v>
      </c>
      <c r="AW69" t="s">
        <v>437</v>
      </c>
      <c r="AX69">
        <v>0</v>
      </c>
      <c r="AY69">
        <v>0.7</v>
      </c>
      <c r="AZ69">
        <v>0.7</v>
      </c>
      <c r="BA69">
        <f>1-AY69/AZ69</f>
        <v>0</v>
      </c>
      <c r="BB69">
        <v>-1</v>
      </c>
      <c r="BC69" t="s">
        <v>598</v>
      </c>
      <c r="BD69">
        <v>8153.67</v>
      </c>
      <c r="BE69">
        <v>222.33372</v>
      </c>
      <c r="BF69">
        <v>233.95</v>
      </c>
      <c r="BG69">
        <f>1-BE69/BF69</f>
        <v>0</v>
      </c>
      <c r="BH69">
        <v>0.5</v>
      </c>
      <c r="BI69">
        <f>DH69</f>
        <v>0</v>
      </c>
      <c r="BJ69">
        <f>K69</f>
        <v>0</v>
      </c>
      <c r="BK69">
        <f>BG69*BH69*BI69</f>
        <v>0</v>
      </c>
      <c r="BL69">
        <f>(BJ69-BB69)/BI69</f>
        <v>0</v>
      </c>
      <c r="BM69">
        <f>(AZ69-BF69)/BF69</f>
        <v>0</v>
      </c>
      <c r="BN69">
        <f>AY69/(BA69+AY69/BF69)</f>
        <v>0</v>
      </c>
      <c r="BO69" t="s">
        <v>437</v>
      </c>
      <c r="BP69">
        <v>0</v>
      </c>
      <c r="BQ69">
        <f>IF(BP69&lt;&gt;0, BP69, BN69)</f>
        <v>0</v>
      </c>
      <c r="BR69">
        <f>1-BQ69/BF69</f>
        <v>0</v>
      </c>
      <c r="BS69">
        <f>(BF69-BE69)/(BF69-BQ69)</f>
        <v>0</v>
      </c>
      <c r="BT69">
        <f>(AZ69-BF69)/(AZ69-BQ69)</f>
        <v>0</v>
      </c>
      <c r="BU69">
        <f>(BF69-BE69)/(BF69-AY69)</f>
        <v>0</v>
      </c>
      <c r="BV69">
        <f>(AZ69-BF69)/(AZ69-AY69)</f>
        <v>0</v>
      </c>
      <c r="BW69">
        <f>(BS69*BQ69/BE69)</f>
        <v>0</v>
      </c>
      <c r="BX69">
        <f>(1-BW69)</f>
        <v>0</v>
      </c>
      <c r="DG69">
        <f>$B$13*EF69+$C$13*EG69+$F$13*ER69*(1-EU69)</f>
        <v>0</v>
      </c>
      <c r="DH69">
        <f>DG69*DI69</f>
        <v>0</v>
      </c>
      <c r="DI69">
        <f>($B$13*$D$11+$C$13*$D$11+$F$13*((FE69+EW69)/MAX(FE69+EW69+FF69, 0.1)*$I$11+FF69/MAX(FE69+EW69+FF69, 0.1)*$J$11))/($B$13+$C$13+$F$13)</f>
        <v>0</v>
      </c>
      <c r="DJ69">
        <f>($B$13*$K$11+$C$13*$K$11+$F$13*((FE69+EW69)/MAX(FE69+EW69+FF69, 0.1)*$P$11+FF69/MAX(FE69+EW69+FF69, 0.1)*$Q$11))/($B$13+$C$13+$F$13)</f>
        <v>0</v>
      </c>
      <c r="DK69">
        <v>2</v>
      </c>
      <c r="DL69">
        <v>0.5</v>
      </c>
      <c r="DM69" t="s">
        <v>439</v>
      </c>
      <c r="DN69">
        <v>2</v>
      </c>
      <c r="DO69" t="b">
        <v>1</v>
      </c>
      <c r="DP69">
        <v>1702596239.25</v>
      </c>
      <c r="DQ69">
        <v>417.7416666666667</v>
      </c>
      <c r="DR69">
        <v>419.9797666666666</v>
      </c>
      <c r="DS69">
        <v>30.44839333333334</v>
      </c>
      <c r="DT69">
        <v>28.48032</v>
      </c>
      <c r="DU69">
        <v>416.4739666666667</v>
      </c>
      <c r="DV69">
        <v>30.10404333333333</v>
      </c>
      <c r="DW69">
        <v>499.9745666666667</v>
      </c>
      <c r="DX69">
        <v>90.93759333333333</v>
      </c>
      <c r="DY69">
        <v>0.09989842666666669</v>
      </c>
      <c r="DZ69">
        <v>47.34184333333334</v>
      </c>
      <c r="EA69">
        <v>46.27714000000001</v>
      </c>
      <c r="EB69">
        <v>999.9000000000002</v>
      </c>
      <c r="EC69">
        <v>0</v>
      </c>
      <c r="ED69">
        <v>0</v>
      </c>
      <c r="EE69">
        <v>9999.870333333332</v>
      </c>
      <c r="EF69">
        <v>0</v>
      </c>
      <c r="EG69">
        <v>16.26696666666667</v>
      </c>
      <c r="EH69">
        <v>-2.238006333333333</v>
      </c>
      <c r="EI69">
        <v>430.8606333333333</v>
      </c>
      <c r="EJ69">
        <v>432.2915</v>
      </c>
      <c r="EK69">
        <v>1.968072</v>
      </c>
      <c r="EL69">
        <v>419.9797666666666</v>
      </c>
      <c r="EM69">
        <v>28.48032</v>
      </c>
      <c r="EN69">
        <v>2.768904333333333</v>
      </c>
      <c r="EO69">
        <v>2.589932666666667</v>
      </c>
      <c r="EP69">
        <v>22.69986</v>
      </c>
      <c r="EQ69">
        <v>21.60296</v>
      </c>
      <c r="ER69">
        <v>1500.007333333334</v>
      </c>
      <c r="ES69">
        <v>0.9730023666666663</v>
      </c>
      <c r="ET69">
        <v>0.02699742000000001</v>
      </c>
      <c r="EU69">
        <v>0</v>
      </c>
      <c r="EV69">
        <v>222.3212666666666</v>
      </c>
      <c r="EW69">
        <v>4.999599999999998</v>
      </c>
      <c r="EX69">
        <v>3469.686</v>
      </c>
      <c r="EY69">
        <v>14076.48333333333</v>
      </c>
      <c r="EZ69">
        <v>42.71843333333332</v>
      </c>
      <c r="FA69">
        <v>42.98313333333333</v>
      </c>
      <c r="FB69">
        <v>42.92276666666666</v>
      </c>
      <c r="FC69">
        <v>43.04563333333332</v>
      </c>
      <c r="FD69">
        <v>45.92889999999999</v>
      </c>
      <c r="FE69">
        <v>1454.647333333334</v>
      </c>
      <c r="FF69">
        <v>40.35999999999999</v>
      </c>
      <c r="FG69">
        <v>0</v>
      </c>
      <c r="FH69">
        <v>171.6000001430511</v>
      </c>
      <c r="FI69">
        <v>0</v>
      </c>
      <c r="FJ69">
        <v>222.33372</v>
      </c>
      <c r="FK69">
        <v>0.4986153847663432</v>
      </c>
      <c r="FL69">
        <v>-10.47153844047519</v>
      </c>
      <c r="FM69">
        <v>3469.607999999999</v>
      </c>
      <c r="FN69">
        <v>15</v>
      </c>
      <c r="FO69">
        <v>0</v>
      </c>
      <c r="FP69" t="s">
        <v>440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-2.249761707317073</v>
      </c>
      <c r="GC69">
        <v>0.1983890592334439</v>
      </c>
      <c r="GD69">
        <v>0.03275469274905613</v>
      </c>
      <c r="GE69">
        <v>1</v>
      </c>
      <c r="GF69">
        <v>222.3666176470589</v>
      </c>
      <c r="GG69">
        <v>-0.4162108508689875</v>
      </c>
      <c r="GH69">
        <v>0.2370590661945899</v>
      </c>
      <c r="GI69">
        <v>1</v>
      </c>
      <c r="GJ69">
        <v>1.965056585365853</v>
      </c>
      <c r="GK69">
        <v>0.04604320557491431</v>
      </c>
      <c r="GL69">
        <v>0.004751632125119632</v>
      </c>
      <c r="GM69">
        <v>1</v>
      </c>
      <c r="GN69">
        <v>3</v>
      </c>
      <c r="GO69">
        <v>3</v>
      </c>
      <c r="GP69" t="s">
        <v>454</v>
      </c>
      <c r="GQ69">
        <v>3.10426</v>
      </c>
      <c r="GR69">
        <v>2.75823</v>
      </c>
      <c r="GS69">
        <v>0.08746130000000001</v>
      </c>
      <c r="GT69">
        <v>0.08807130000000001</v>
      </c>
      <c r="GU69">
        <v>0.127278</v>
      </c>
      <c r="GV69">
        <v>0.122898</v>
      </c>
      <c r="GW69">
        <v>23647.3</v>
      </c>
      <c r="GX69">
        <v>21983</v>
      </c>
      <c r="GY69">
        <v>26480.1</v>
      </c>
      <c r="GZ69">
        <v>24339.6</v>
      </c>
      <c r="HA69">
        <v>37039.1</v>
      </c>
      <c r="HB69">
        <v>31593.2</v>
      </c>
      <c r="HC69">
        <v>46318.1</v>
      </c>
      <c r="HD69">
        <v>38550</v>
      </c>
      <c r="HE69">
        <v>1.8658</v>
      </c>
      <c r="HF69">
        <v>1.85268</v>
      </c>
      <c r="HG69">
        <v>0.422057</v>
      </c>
      <c r="HH69">
        <v>0</v>
      </c>
      <c r="HI69">
        <v>39.5475</v>
      </c>
      <c r="HJ69">
        <v>999.9</v>
      </c>
      <c r="HK69">
        <v>53.8</v>
      </c>
      <c r="HL69">
        <v>33</v>
      </c>
      <c r="HM69">
        <v>29.8885</v>
      </c>
      <c r="HN69">
        <v>60.5125</v>
      </c>
      <c r="HO69">
        <v>22.4479</v>
      </c>
      <c r="HP69">
        <v>1</v>
      </c>
      <c r="HQ69">
        <v>0.307256</v>
      </c>
      <c r="HR69">
        <v>-6.66667</v>
      </c>
      <c r="HS69">
        <v>20.1684</v>
      </c>
      <c r="HT69">
        <v>5.22178</v>
      </c>
      <c r="HU69">
        <v>11.9857</v>
      </c>
      <c r="HV69">
        <v>4.9653</v>
      </c>
      <c r="HW69">
        <v>3.27525</v>
      </c>
      <c r="HX69">
        <v>9999</v>
      </c>
      <c r="HY69">
        <v>9999</v>
      </c>
      <c r="HZ69">
        <v>9999</v>
      </c>
      <c r="IA69">
        <v>547</v>
      </c>
      <c r="IB69">
        <v>1.86401</v>
      </c>
      <c r="IC69">
        <v>1.86018</v>
      </c>
      <c r="ID69">
        <v>1.85845</v>
      </c>
      <c r="IE69">
        <v>1.85982</v>
      </c>
      <c r="IF69">
        <v>1.85989</v>
      </c>
      <c r="IG69">
        <v>1.85838</v>
      </c>
      <c r="IH69">
        <v>1.85745</v>
      </c>
      <c r="II69">
        <v>1.85241</v>
      </c>
      <c r="IJ69">
        <v>0</v>
      </c>
      <c r="IK69">
        <v>0</v>
      </c>
      <c r="IL69">
        <v>0</v>
      </c>
      <c r="IM69">
        <v>0</v>
      </c>
      <c r="IN69" t="s">
        <v>442</v>
      </c>
      <c r="IO69" t="s">
        <v>443</v>
      </c>
      <c r="IP69" t="s">
        <v>444</v>
      </c>
      <c r="IQ69" t="s">
        <v>444</v>
      </c>
      <c r="IR69" t="s">
        <v>444</v>
      </c>
      <c r="IS69" t="s">
        <v>444</v>
      </c>
      <c r="IT69">
        <v>0</v>
      </c>
      <c r="IU69">
        <v>100</v>
      </c>
      <c r="IV69">
        <v>100</v>
      </c>
      <c r="IW69">
        <v>1.268</v>
      </c>
      <c r="IX69">
        <v>0.3444</v>
      </c>
      <c r="IY69">
        <v>0.3971615310492796</v>
      </c>
      <c r="IZ69">
        <v>0.002194383670526158</v>
      </c>
      <c r="JA69">
        <v>-2.614430836048478E-07</v>
      </c>
      <c r="JB69">
        <v>2.831566818974657E-11</v>
      </c>
      <c r="JC69">
        <v>-0.02387284111826243</v>
      </c>
      <c r="JD69">
        <v>-0.004919592197158782</v>
      </c>
      <c r="JE69">
        <v>0.0008186423644796414</v>
      </c>
      <c r="JF69">
        <v>-8.268116151049551E-06</v>
      </c>
      <c r="JG69">
        <v>6</v>
      </c>
      <c r="JH69">
        <v>2002</v>
      </c>
      <c r="JI69">
        <v>0</v>
      </c>
      <c r="JJ69">
        <v>28</v>
      </c>
      <c r="JK69">
        <v>28376604.1</v>
      </c>
      <c r="JL69">
        <v>28376604.1</v>
      </c>
      <c r="JM69">
        <v>1.14258</v>
      </c>
      <c r="JN69">
        <v>2.65869</v>
      </c>
      <c r="JO69">
        <v>1.49658</v>
      </c>
      <c r="JP69">
        <v>2.33643</v>
      </c>
      <c r="JQ69">
        <v>1.54907</v>
      </c>
      <c r="JR69">
        <v>2.35352</v>
      </c>
      <c r="JS69">
        <v>37.747</v>
      </c>
      <c r="JT69">
        <v>24.0175</v>
      </c>
      <c r="JU69">
        <v>18</v>
      </c>
      <c r="JV69">
        <v>495.581</v>
      </c>
      <c r="JW69">
        <v>502.398</v>
      </c>
      <c r="JX69">
        <v>52.2262</v>
      </c>
      <c r="JY69">
        <v>31.1758</v>
      </c>
      <c r="JZ69">
        <v>29.9993</v>
      </c>
      <c r="KA69">
        <v>31.1494</v>
      </c>
      <c r="KB69">
        <v>31.0703</v>
      </c>
      <c r="KC69">
        <v>22.9627</v>
      </c>
      <c r="KD69">
        <v>0</v>
      </c>
      <c r="KE69">
        <v>100</v>
      </c>
      <c r="KF69">
        <v>88.0284</v>
      </c>
      <c r="KG69">
        <v>420</v>
      </c>
      <c r="KH69">
        <v>32.7685</v>
      </c>
      <c r="KI69">
        <v>101.209</v>
      </c>
      <c r="KJ69">
        <v>92.9289</v>
      </c>
    </row>
    <row r="70" spans="1:296">
      <c r="A70">
        <v>52</v>
      </c>
      <c r="B70">
        <v>1702597730.6</v>
      </c>
      <c r="C70">
        <v>16349.59999990463</v>
      </c>
      <c r="D70" t="s">
        <v>599</v>
      </c>
      <c r="E70" t="s">
        <v>600</v>
      </c>
      <c r="F70">
        <v>5</v>
      </c>
      <c r="G70" t="s">
        <v>601</v>
      </c>
      <c r="H70">
        <v>1702597722.849999</v>
      </c>
      <c r="I70">
        <f>(J70)/1000</f>
        <v>0</v>
      </c>
      <c r="J70">
        <f>IF(DO70, AM70, AG70)</f>
        <v>0</v>
      </c>
      <c r="K70">
        <f>IF(DO70, AH70, AF70)</f>
        <v>0</v>
      </c>
      <c r="L70">
        <f>DQ70 - IF(AT70&gt;1, K70*DK70*100.0/(AV70*EE70), 0)</f>
        <v>0</v>
      </c>
      <c r="M70">
        <f>((S70-I70/2)*L70-K70)/(S70+I70/2)</f>
        <v>0</v>
      </c>
      <c r="N70">
        <f>M70*(DX70+DY70)/1000.0</f>
        <v>0</v>
      </c>
      <c r="O70">
        <f>(DQ70 - IF(AT70&gt;1, K70*DK70*100.0/(AV70*EE70), 0))*(DX70+DY70)/1000.0</f>
        <v>0</v>
      </c>
      <c r="P70">
        <f>2.0/((1/R70-1/Q70)+SIGN(R70)*SQRT((1/R70-1/Q70)*(1/R70-1/Q70) + 4*DL70/((DL70+1)*(DL70+1))*(2*1/R70*1/Q70-1/Q70*1/Q70)))</f>
        <v>0</v>
      </c>
      <c r="Q70">
        <f>IF(LEFT(DM70,1)&lt;&gt;"0",IF(LEFT(DM70,1)="1",3.0,DN70),$D$5+$E$5*(EE70*DX70/($K$5*1000))+$F$5*(EE70*DX70/($K$5*1000))*MAX(MIN(DK70,$J$5),$I$5)*MAX(MIN(DK70,$J$5),$I$5)+$G$5*MAX(MIN(DK70,$J$5),$I$5)*(EE70*DX70/($K$5*1000))+$H$5*(EE70*DX70/($K$5*1000))*(EE70*DX70/($K$5*1000)))</f>
        <v>0</v>
      </c>
      <c r="R70">
        <f>I70*(1000-(1000*0.61365*exp(17.502*V70/(240.97+V70))/(DX70+DY70)+DS70)/2)/(1000*0.61365*exp(17.502*V70/(240.97+V70))/(DX70+DY70)-DS70)</f>
        <v>0</v>
      </c>
      <c r="S70">
        <f>1/((DL70+1)/(P70/1.6)+1/(Q70/1.37)) + DL70/((DL70+1)/(P70/1.6) + DL70/(Q70/1.37))</f>
        <v>0</v>
      </c>
      <c r="T70">
        <f>(DG70*DJ70)</f>
        <v>0</v>
      </c>
      <c r="U70">
        <f>(DZ70+(T70+2*0.95*5.67E-8*(((DZ70+$B$9)+273)^4-(DZ70+273)^4)-44100*I70)/(1.84*29.3*Q70+8*0.95*5.67E-8*(DZ70+273)^3))</f>
        <v>0</v>
      </c>
      <c r="V70">
        <f>($C$9*EA70+$D$9*EB70+$E$9*U70)</f>
        <v>0</v>
      </c>
      <c r="W70">
        <f>0.61365*exp(17.502*V70/(240.97+V70))</f>
        <v>0</v>
      </c>
      <c r="X70">
        <f>(Y70/Z70*100)</f>
        <v>0</v>
      </c>
      <c r="Y70">
        <f>DS70*(DX70+DY70)/1000</f>
        <v>0</v>
      </c>
      <c r="Z70">
        <f>0.61365*exp(17.502*DZ70/(240.97+DZ70))</f>
        <v>0</v>
      </c>
      <c r="AA70">
        <f>(W70-DS70*(DX70+DY70)/1000)</f>
        <v>0</v>
      </c>
      <c r="AB70">
        <f>(-I70*44100)</f>
        <v>0</v>
      </c>
      <c r="AC70">
        <f>2*29.3*Q70*0.92*(DZ70-V70)</f>
        <v>0</v>
      </c>
      <c r="AD70">
        <f>2*0.95*5.67E-8*(((DZ70+$B$9)+273)^4-(V70+273)^4)</f>
        <v>0</v>
      </c>
      <c r="AE70">
        <f>T70+AD70+AB70+AC70</f>
        <v>0</v>
      </c>
      <c r="AF70">
        <f>DW70*AT70*(DR70-DQ70*(1000-AT70*DT70)/(1000-AT70*DS70))/(100*DK70)</f>
        <v>0</v>
      </c>
      <c r="AG70">
        <f>1000*DW70*AT70*(DS70-DT70)/(100*DK70*(1000-AT70*DS70))</f>
        <v>0</v>
      </c>
      <c r="AH70">
        <f>(AI70 - AJ70 - DX70*1E3/(8.314*(DZ70+273.15)) * AL70/DW70 * AK70) * DW70/(100*DK70) * (1000 - DT70)/1000</f>
        <v>0</v>
      </c>
      <c r="AI70">
        <v>424.4541839469692</v>
      </c>
      <c r="AJ70">
        <v>421.0584000000001</v>
      </c>
      <c r="AK70">
        <v>5.046590853274707E-05</v>
      </c>
      <c r="AL70">
        <v>66.16895425797664</v>
      </c>
      <c r="AM70">
        <f>(AO70 - AN70 + DX70*1E3/(8.314*(DZ70+273.15)) * AQ70/DW70 * AP70) * DW70/(100*DK70) * 1000/(1000 - AO70)</f>
        <v>0</v>
      </c>
      <c r="AN70">
        <v>10.56169079920233</v>
      </c>
      <c r="AO70">
        <v>10.80836969696969</v>
      </c>
      <c r="AP70">
        <v>1.540940997946318E-06</v>
      </c>
      <c r="AQ70">
        <v>107.6117790231475</v>
      </c>
      <c r="AR70">
        <v>0</v>
      </c>
      <c r="AS70">
        <v>0</v>
      </c>
      <c r="AT70">
        <f>IF(AR70*$H$15&gt;=AV70,1.0,(AV70/(AV70-AR70*$H$15)))</f>
        <v>0</v>
      </c>
      <c r="AU70">
        <f>(AT70-1)*100</f>
        <v>0</v>
      </c>
      <c r="AV70">
        <f>MAX(0,($B$15+$C$15*EE70)/(1+$D$15*EE70)*DX70/(DZ70+273)*$E$15)</f>
        <v>0</v>
      </c>
      <c r="AW70" t="s">
        <v>437</v>
      </c>
      <c r="AX70">
        <v>0</v>
      </c>
      <c r="AY70">
        <v>0.7</v>
      </c>
      <c r="AZ70">
        <v>0.7</v>
      </c>
      <c r="BA70">
        <f>1-AY70/AZ70</f>
        <v>0</v>
      </c>
      <c r="BB70">
        <v>-1</v>
      </c>
      <c r="BC70" t="s">
        <v>602</v>
      </c>
      <c r="BD70">
        <v>8179.97</v>
      </c>
      <c r="BE70">
        <v>338.4032307692308</v>
      </c>
      <c r="BF70">
        <v>368.57</v>
      </c>
      <c r="BG70">
        <f>1-BE70/BF70</f>
        <v>0</v>
      </c>
      <c r="BH70">
        <v>0.5</v>
      </c>
      <c r="BI70">
        <f>DH70</f>
        <v>0</v>
      </c>
      <c r="BJ70">
        <f>K70</f>
        <v>0</v>
      </c>
      <c r="BK70">
        <f>BG70*BH70*BI70</f>
        <v>0</v>
      </c>
      <c r="BL70">
        <f>(BJ70-BB70)/BI70</f>
        <v>0</v>
      </c>
      <c r="BM70">
        <f>(AZ70-BF70)/BF70</f>
        <v>0</v>
      </c>
      <c r="BN70">
        <f>AY70/(BA70+AY70/BF70)</f>
        <v>0</v>
      </c>
      <c r="BO70" t="s">
        <v>437</v>
      </c>
      <c r="BP70">
        <v>0</v>
      </c>
      <c r="BQ70">
        <f>IF(BP70&lt;&gt;0, BP70, BN70)</f>
        <v>0</v>
      </c>
      <c r="BR70">
        <f>1-BQ70/BF70</f>
        <v>0</v>
      </c>
      <c r="BS70">
        <f>(BF70-BE70)/(BF70-BQ70)</f>
        <v>0</v>
      </c>
      <c r="BT70">
        <f>(AZ70-BF70)/(AZ70-BQ70)</f>
        <v>0</v>
      </c>
      <c r="BU70">
        <f>(BF70-BE70)/(BF70-AY70)</f>
        <v>0</v>
      </c>
      <c r="BV70">
        <f>(AZ70-BF70)/(AZ70-AY70)</f>
        <v>0</v>
      </c>
      <c r="BW70">
        <f>(BS70*BQ70/BE70)</f>
        <v>0</v>
      </c>
      <c r="BX70">
        <f>(1-BW70)</f>
        <v>0</v>
      </c>
      <c r="DG70">
        <f>$B$13*EF70+$C$13*EG70+$F$13*ER70*(1-EU70)</f>
        <v>0</v>
      </c>
      <c r="DH70">
        <f>DG70*DI70</f>
        <v>0</v>
      </c>
      <c r="DI70">
        <f>($B$13*$D$11+$C$13*$D$11+$F$13*((FE70+EW70)/MAX(FE70+EW70+FF70, 0.1)*$I$11+FF70/MAX(FE70+EW70+FF70, 0.1)*$J$11))/($B$13+$C$13+$F$13)</f>
        <v>0</v>
      </c>
      <c r="DJ70">
        <f>($B$13*$K$11+$C$13*$K$11+$F$13*((FE70+EW70)/MAX(FE70+EW70+FF70, 0.1)*$P$11+FF70/MAX(FE70+EW70+FF70, 0.1)*$Q$11))/($B$13+$C$13+$F$13)</f>
        <v>0</v>
      </c>
      <c r="DK70">
        <v>2</v>
      </c>
      <c r="DL70">
        <v>0.5</v>
      </c>
      <c r="DM70" t="s">
        <v>439</v>
      </c>
      <c r="DN70">
        <v>2</v>
      </c>
      <c r="DO70" t="b">
        <v>1</v>
      </c>
      <c r="DP70">
        <v>1702597722.849999</v>
      </c>
      <c r="DQ70">
        <v>416.4949666666665</v>
      </c>
      <c r="DR70">
        <v>420.0074</v>
      </c>
      <c r="DS70">
        <v>10.80791</v>
      </c>
      <c r="DT70">
        <v>10.56312</v>
      </c>
      <c r="DU70">
        <v>415.2296666666667</v>
      </c>
      <c r="DV70">
        <v>10.79984333333333</v>
      </c>
      <c r="DW70">
        <v>500.0097333333334</v>
      </c>
      <c r="DX70">
        <v>90.96643666666668</v>
      </c>
      <c r="DY70">
        <v>0.1000478833333333</v>
      </c>
      <c r="DZ70">
        <v>17.20737</v>
      </c>
      <c r="EA70">
        <v>17.97878333333333</v>
      </c>
      <c r="EB70">
        <v>999.9000000000002</v>
      </c>
      <c r="EC70">
        <v>0</v>
      </c>
      <c r="ED70">
        <v>0</v>
      </c>
      <c r="EE70">
        <v>9997.931666666665</v>
      </c>
      <c r="EF70">
        <v>0</v>
      </c>
      <c r="EG70">
        <v>16.34690666666667</v>
      </c>
      <c r="EH70">
        <v>-3.512343</v>
      </c>
      <c r="EI70">
        <v>421.0456</v>
      </c>
      <c r="EJ70">
        <v>424.4913</v>
      </c>
      <c r="EK70">
        <v>0.2447970333333333</v>
      </c>
      <c r="EL70">
        <v>420.0074</v>
      </c>
      <c r="EM70">
        <v>10.56312</v>
      </c>
      <c r="EN70">
        <v>0.9831570333333334</v>
      </c>
      <c r="EO70">
        <v>0.9608888</v>
      </c>
      <c r="EP70">
        <v>6.669138666666667</v>
      </c>
      <c r="EQ70">
        <v>6.336449</v>
      </c>
      <c r="ER70">
        <v>1500.007666666667</v>
      </c>
      <c r="ES70">
        <v>0.9729934666666666</v>
      </c>
      <c r="ET70">
        <v>0.02700641666666666</v>
      </c>
      <c r="EU70">
        <v>0</v>
      </c>
      <c r="EV70">
        <v>338.4186</v>
      </c>
      <c r="EW70">
        <v>4.999599999999998</v>
      </c>
      <c r="EX70">
        <v>5066.423333333333</v>
      </c>
      <c r="EY70">
        <v>14076.46666666667</v>
      </c>
      <c r="EZ70">
        <v>37.24139999999999</v>
      </c>
      <c r="FA70">
        <v>38.82059999999999</v>
      </c>
      <c r="FB70">
        <v>37.92486666666666</v>
      </c>
      <c r="FC70">
        <v>38.12893333333333</v>
      </c>
      <c r="FD70">
        <v>37.73726666666666</v>
      </c>
      <c r="FE70">
        <v>1454.636</v>
      </c>
      <c r="FF70">
        <v>40.37433333333334</v>
      </c>
      <c r="FG70">
        <v>0</v>
      </c>
      <c r="FH70">
        <v>1483.200000047684</v>
      </c>
      <c r="FI70">
        <v>0</v>
      </c>
      <c r="FJ70">
        <v>338.4032307692308</v>
      </c>
      <c r="FK70">
        <v>-1.476649549172154</v>
      </c>
      <c r="FL70">
        <v>-32.87452986416594</v>
      </c>
      <c r="FM70">
        <v>5066.178461538462</v>
      </c>
      <c r="FN70">
        <v>15</v>
      </c>
      <c r="FO70">
        <v>0</v>
      </c>
      <c r="FP70" t="s">
        <v>440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-3.482085853658536</v>
      </c>
      <c r="GC70">
        <v>-0.2324540069686491</v>
      </c>
      <c r="GD70">
        <v>0.06435952996598093</v>
      </c>
      <c r="GE70">
        <v>1</v>
      </c>
      <c r="GF70">
        <v>338.4659117647059</v>
      </c>
      <c r="GG70">
        <v>-0.9267990682799798</v>
      </c>
      <c r="GH70">
        <v>0.2406137211440145</v>
      </c>
      <c r="GI70">
        <v>1</v>
      </c>
      <c r="GJ70">
        <v>0.2424699756097561</v>
      </c>
      <c r="GK70">
        <v>0.01800635540069694</v>
      </c>
      <c r="GL70">
        <v>0.01057889743318481</v>
      </c>
      <c r="GM70">
        <v>1</v>
      </c>
      <c r="GN70">
        <v>3</v>
      </c>
      <c r="GO70">
        <v>3</v>
      </c>
      <c r="GP70" t="s">
        <v>454</v>
      </c>
      <c r="GQ70">
        <v>3.09958</v>
      </c>
      <c r="GR70">
        <v>2.75813</v>
      </c>
      <c r="GS70">
        <v>0.0878369</v>
      </c>
      <c r="GT70">
        <v>0.08863600000000001</v>
      </c>
      <c r="GU70">
        <v>0.0609782</v>
      </c>
      <c r="GV70">
        <v>0.0604925</v>
      </c>
      <c r="GW70">
        <v>23773</v>
      </c>
      <c r="GX70">
        <v>22081</v>
      </c>
      <c r="GY70">
        <v>26620.7</v>
      </c>
      <c r="GZ70">
        <v>24450.1</v>
      </c>
      <c r="HA70">
        <v>40076.5</v>
      </c>
      <c r="HB70">
        <v>34002</v>
      </c>
      <c r="HC70">
        <v>46560.6</v>
      </c>
      <c r="HD70">
        <v>38724.4</v>
      </c>
      <c r="HE70">
        <v>1.895</v>
      </c>
      <c r="HF70">
        <v>1.87892</v>
      </c>
      <c r="HG70">
        <v>0.0457093</v>
      </c>
      <c r="HH70">
        <v>0</v>
      </c>
      <c r="HI70">
        <v>17.2318</v>
      </c>
      <c r="HJ70">
        <v>999.9</v>
      </c>
      <c r="HK70">
        <v>33.7</v>
      </c>
      <c r="HL70">
        <v>32.8</v>
      </c>
      <c r="HM70">
        <v>18.5071</v>
      </c>
      <c r="HN70">
        <v>62.3192</v>
      </c>
      <c r="HO70">
        <v>24.359</v>
      </c>
      <c r="HP70">
        <v>1</v>
      </c>
      <c r="HQ70">
        <v>0.0278709</v>
      </c>
      <c r="HR70">
        <v>4.80398</v>
      </c>
      <c r="HS70">
        <v>20.2151</v>
      </c>
      <c r="HT70">
        <v>5.22178</v>
      </c>
      <c r="HU70">
        <v>11.98</v>
      </c>
      <c r="HV70">
        <v>4.9658</v>
      </c>
      <c r="HW70">
        <v>3.27515</v>
      </c>
      <c r="HX70">
        <v>9999</v>
      </c>
      <c r="HY70">
        <v>9999</v>
      </c>
      <c r="HZ70">
        <v>9999</v>
      </c>
      <c r="IA70">
        <v>547.4</v>
      </c>
      <c r="IB70">
        <v>1.86399</v>
      </c>
      <c r="IC70">
        <v>1.86009</v>
      </c>
      <c r="ID70">
        <v>1.85837</v>
      </c>
      <c r="IE70">
        <v>1.85974</v>
      </c>
      <c r="IF70">
        <v>1.85987</v>
      </c>
      <c r="IG70">
        <v>1.85835</v>
      </c>
      <c r="IH70">
        <v>1.85735</v>
      </c>
      <c r="II70">
        <v>1.85232</v>
      </c>
      <c r="IJ70">
        <v>0</v>
      </c>
      <c r="IK70">
        <v>0</v>
      </c>
      <c r="IL70">
        <v>0</v>
      </c>
      <c r="IM70">
        <v>0</v>
      </c>
      <c r="IN70" t="s">
        <v>442</v>
      </c>
      <c r="IO70" t="s">
        <v>443</v>
      </c>
      <c r="IP70" t="s">
        <v>444</v>
      </c>
      <c r="IQ70" t="s">
        <v>444</v>
      </c>
      <c r="IR70" t="s">
        <v>444</v>
      </c>
      <c r="IS70" t="s">
        <v>444</v>
      </c>
      <c r="IT70">
        <v>0</v>
      </c>
      <c r="IU70">
        <v>100</v>
      </c>
      <c r="IV70">
        <v>100</v>
      </c>
      <c r="IW70">
        <v>1.265</v>
      </c>
      <c r="IX70">
        <v>0.008</v>
      </c>
      <c r="IY70">
        <v>0.3971615310492796</v>
      </c>
      <c r="IZ70">
        <v>0.002194383670526158</v>
      </c>
      <c r="JA70">
        <v>-2.614430836048478E-07</v>
      </c>
      <c r="JB70">
        <v>2.831566818974657E-11</v>
      </c>
      <c r="JC70">
        <v>-0.02387284111826243</v>
      </c>
      <c r="JD70">
        <v>-0.004919592197158782</v>
      </c>
      <c r="JE70">
        <v>0.0008186423644796414</v>
      </c>
      <c r="JF70">
        <v>-8.268116151049551E-06</v>
      </c>
      <c r="JG70">
        <v>6</v>
      </c>
      <c r="JH70">
        <v>2002</v>
      </c>
      <c r="JI70">
        <v>0</v>
      </c>
      <c r="JJ70">
        <v>28</v>
      </c>
      <c r="JK70">
        <v>28376628.8</v>
      </c>
      <c r="JL70">
        <v>28376628.8</v>
      </c>
      <c r="JM70">
        <v>1.12183</v>
      </c>
      <c r="JN70">
        <v>2.65015</v>
      </c>
      <c r="JO70">
        <v>1.49658</v>
      </c>
      <c r="JP70">
        <v>2.33276</v>
      </c>
      <c r="JQ70">
        <v>1.54907</v>
      </c>
      <c r="JR70">
        <v>2.40723</v>
      </c>
      <c r="JS70">
        <v>36.3165</v>
      </c>
      <c r="JT70">
        <v>24.0525</v>
      </c>
      <c r="JU70">
        <v>18</v>
      </c>
      <c r="JV70">
        <v>487.911</v>
      </c>
      <c r="JW70">
        <v>493.704</v>
      </c>
      <c r="JX70">
        <v>13.1578</v>
      </c>
      <c r="JY70">
        <v>27.3349</v>
      </c>
      <c r="JZ70">
        <v>29.9991</v>
      </c>
      <c r="KA70">
        <v>27.8736</v>
      </c>
      <c r="KB70">
        <v>27.9384</v>
      </c>
      <c r="KC70">
        <v>22.5582</v>
      </c>
      <c r="KD70">
        <v>35.3833</v>
      </c>
      <c r="KE70">
        <v>23.7725</v>
      </c>
      <c r="KF70">
        <v>13.1695</v>
      </c>
      <c r="KG70">
        <v>420</v>
      </c>
      <c r="KH70">
        <v>10.6439</v>
      </c>
      <c r="KI70">
        <v>101.741</v>
      </c>
      <c r="KJ70">
        <v>93.34990000000001</v>
      </c>
    </row>
    <row r="71" spans="1:296">
      <c r="A71">
        <v>53</v>
      </c>
      <c r="B71">
        <v>1702597788.1</v>
      </c>
      <c r="C71">
        <v>16407.09999990463</v>
      </c>
      <c r="D71" t="s">
        <v>603</v>
      </c>
      <c r="E71" t="s">
        <v>604</v>
      </c>
      <c r="F71">
        <v>5</v>
      </c>
      <c r="G71" t="s">
        <v>601</v>
      </c>
      <c r="H71">
        <v>1702597780.099999</v>
      </c>
      <c r="I71">
        <f>(J71)/1000</f>
        <v>0</v>
      </c>
      <c r="J71">
        <f>IF(DO71, AM71, AG71)</f>
        <v>0</v>
      </c>
      <c r="K71">
        <f>IF(DO71, AH71, AF71)</f>
        <v>0</v>
      </c>
      <c r="L71">
        <f>DQ71 - IF(AT71&gt;1, K71*DK71*100.0/(AV71*EE71), 0)</f>
        <v>0</v>
      </c>
      <c r="M71">
        <f>((S71-I71/2)*L71-K71)/(S71+I71/2)</f>
        <v>0</v>
      </c>
      <c r="N71">
        <f>M71*(DX71+DY71)/1000.0</f>
        <v>0</v>
      </c>
      <c r="O71">
        <f>(DQ71 - IF(AT71&gt;1, K71*DK71*100.0/(AV71*EE71), 0))*(DX71+DY71)/1000.0</f>
        <v>0</v>
      </c>
      <c r="P71">
        <f>2.0/((1/R71-1/Q71)+SIGN(R71)*SQRT((1/R71-1/Q71)*(1/R71-1/Q71) + 4*DL71/((DL71+1)*(DL71+1))*(2*1/R71*1/Q71-1/Q71*1/Q71)))</f>
        <v>0</v>
      </c>
      <c r="Q71">
        <f>IF(LEFT(DM71,1)&lt;&gt;"0",IF(LEFT(DM71,1)="1",3.0,DN71),$D$5+$E$5*(EE71*DX71/($K$5*1000))+$F$5*(EE71*DX71/($K$5*1000))*MAX(MIN(DK71,$J$5),$I$5)*MAX(MIN(DK71,$J$5),$I$5)+$G$5*MAX(MIN(DK71,$J$5),$I$5)*(EE71*DX71/($K$5*1000))+$H$5*(EE71*DX71/($K$5*1000))*(EE71*DX71/($K$5*1000)))</f>
        <v>0</v>
      </c>
      <c r="R71">
        <f>I71*(1000-(1000*0.61365*exp(17.502*V71/(240.97+V71))/(DX71+DY71)+DS71)/2)/(1000*0.61365*exp(17.502*V71/(240.97+V71))/(DX71+DY71)-DS71)</f>
        <v>0</v>
      </c>
      <c r="S71">
        <f>1/((DL71+1)/(P71/1.6)+1/(Q71/1.37)) + DL71/((DL71+1)/(P71/1.6) + DL71/(Q71/1.37))</f>
        <v>0</v>
      </c>
      <c r="T71">
        <f>(DG71*DJ71)</f>
        <v>0</v>
      </c>
      <c r="U71">
        <f>(DZ71+(T71+2*0.95*5.67E-8*(((DZ71+$B$9)+273)^4-(DZ71+273)^4)-44100*I71)/(1.84*29.3*Q71+8*0.95*5.67E-8*(DZ71+273)^3))</f>
        <v>0</v>
      </c>
      <c r="V71">
        <f>($C$9*EA71+$D$9*EB71+$E$9*U71)</f>
        <v>0</v>
      </c>
      <c r="W71">
        <f>0.61365*exp(17.502*V71/(240.97+V71))</f>
        <v>0</v>
      </c>
      <c r="X71">
        <f>(Y71/Z71*100)</f>
        <v>0</v>
      </c>
      <c r="Y71">
        <f>DS71*(DX71+DY71)/1000</f>
        <v>0</v>
      </c>
      <c r="Z71">
        <f>0.61365*exp(17.502*DZ71/(240.97+DZ71))</f>
        <v>0</v>
      </c>
      <c r="AA71">
        <f>(W71-DS71*(DX71+DY71)/1000)</f>
        <v>0</v>
      </c>
      <c r="AB71">
        <f>(-I71*44100)</f>
        <v>0</v>
      </c>
      <c r="AC71">
        <f>2*29.3*Q71*0.92*(DZ71-V71)</f>
        <v>0</v>
      </c>
      <c r="AD71">
        <f>2*0.95*5.67E-8*(((DZ71+$B$9)+273)^4-(V71+273)^4)</f>
        <v>0</v>
      </c>
      <c r="AE71">
        <f>T71+AD71+AB71+AC71</f>
        <v>0</v>
      </c>
      <c r="AF71">
        <f>DW71*AT71*(DR71-DQ71*(1000-AT71*DT71)/(1000-AT71*DS71))/(100*DK71)</f>
        <v>0</v>
      </c>
      <c r="AG71">
        <f>1000*DW71*AT71*(DS71-DT71)/(100*DK71*(1000-AT71*DS71))</f>
        <v>0</v>
      </c>
      <c r="AH71">
        <f>(AI71 - AJ71 - DX71*1E3/(8.314*(DZ71+273.15)) * AL71/DW71 * AK71) * DW71/(100*DK71) * (1000 - DT71)/1000</f>
        <v>0</v>
      </c>
      <c r="AI71">
        <v>424.4680049070624</v>
      </c>
      <c r="AJ71">
        <v>420.9717333333332</v>
      </c>
      <c r="AK71">
        <v>-0.002256770466976954</v>
      </c>
      <c r="AL71">
        <v>66.16895425797664</v>
      </c>
      <c r="AM71">
        <f>(AO71 - AN71 + DX71*1E3/(8.314*(DZ71+273.15)) * AQ71/DW71 * AP71) * DW71/(100*DK71) * 1000/(1000 - AO71)</f>
        <v>0</v>
      </c>
      <c r="AN71">
        <v>10.58133833532977</v>
      </c>
      <c r="AO71">
        <v>10.84248363636363</v>
      </c>
      <c r="AP71">
        <v>-4.275308025370512E-06</v>
      </c>
      <c r="AQ71">
        <v>107.6117790231475</v>
      </c>
      <c r="AR71">
        <v>0</v>
      </c>
      <c r="AS71">
        <v>0</v>
      </c>
      <c r="AT71">
        <f>IF(AR71*$H$15&gt;=AV71,1.0,(AV71/(AV71-AR71*$H$15)))</f>
        <v>0</v>
      </c>
      <c r="AU71">
        <f>(AT71-1)*100</f>
        <v>0</v>
      </c>
      <c r="AV71">
        <f>MAX(0,($B$15+$C$15*EE71)/(1+$D$15*EE71)*DX71/(DZ71+273)*$E$15)</f>
        <v>0</v>
      </c>
      <c r="AW71" t="s">
        <v>437</v>
      </c>
      <c r="AX71" t="s">
        <v>437</v>
      </c>
      <c r="AY71">
        <v>0</v>
      </c>
      <c r="AZ71">
        <v>0</v>
      </c>
      <c r="BA71">
        <f>1-AY71/AZ71</f>
        <v>0</v>
      </c>
      <c r="BB71">
        <v>0</v>
      </c>
      <c r="BC71" t="s">
        <v>437</v>
      </c>
      <c r="BD71" t="s">
        <v>437</v>
      </c>
      <c r="BE71">
        <v>0</v>
      </c>
      <c r="BF71">
        <v>0</v>
      </c>
      <c r="BG71">
        <f>1-BE71/BF71</f>
        <v>0</v>
      </c>
      <c r="BH71">
        <v>0.5</v>
      </c>
      <c r="BI71">
        <f>DH71</f>
        <v>0</v>
      </c>
      <c r="BJ71">
        <f>K71</f>
        <v>0</v>
      </c>
      <c r="BK71">
        <f>BG71*BH71*BI71</f>
        <v>0</v>
      </c>
      <c r="BL71">
        <f>(BJ71-BB71)/BI71</f>
        <v>0</v>
      </c>
      <c r="BM71">
        <f>(AZ71-BF71)/BF71</f>
        <v>0</v>
      </c>
      <c r="BN71">
        <f>AY71/(BA71+AY71/BF71)</f>
        <v>0</v>
      </c>
      <c r="BO71" t="s">
        <v>437</v>
      </c>
      <c r="BP71">
        <v>0</v>
      </c>
      <c r="BQ71">
        <f>IF(BP71&lt;&gt;0, BP71, BN71)</f>
        <v>0</v>
      </c>
      <c r="BR71">
        <f>1-BQ71/BF71</f>
        <v>0</v>
      </c>
      <c r="BS71">
        <f>(BF71-BE71)/(BF71-BQ71)</f>
        <v>0</v>
      </c>
      <c r="BT71">
        <f>(AZ71-BF71)/(AZ71-BQ71)</f>
        <v>0</v>
      </c>
      <c r="BU71">
        <f>(BF71-BE71)/(BF71-AY71)</f>
        <v>0</v>
      </c>
      <c r="BV71">
        <f>(AZ71-BF71)/(AZ71-AY71)</f>
        <v>0</v>
      </c>
      <c r="BW71">
        <f>(BS71*BQ71/BE71)</f>
        <v>0</v>
      </c>
      <c r="BX71">
        <f>(1-BW71)</f>
        <v>0</v>
      </c>
      <c r="DG71">
        <f>$B$13*EF71+$C$13*EG71+$F$13*ER71*(1-EU71)</f>
        <v>0</v>
      </c>
      <c r="DH71">
        <f>DG71*DI71</f>
        <v>0</v>
      </c>
      <c r="DI71">
        <f>($B$13*$D$11+$C$13*$D$11+$F$13*((FE71+EW71)/MAX(FE71+EW71+FF71, 0.1)*$I$11+FF71/MAX(FE71+EW71+FF71, 0.1)*$J$11))/($B$13+$C$13+$F$13)</f>
        <v>0</v>
      </c>
      <c r="DJ71">
        <f>($B$13*$K$11+$C$13*$K$11+$F$13*((FE71+EW71)/MAX(FE71+EW71+FF71, 0.1)*$P$11+FF71/MAX(FE71+EW71+FF71, 0.1)*$Q$11))/($B$13+$C$13+$F$13)</f>
        <v>0</v>
      </c>
      <c r="DK71">
        <v>2</v>
      </c>
      <c r="DL71">
        <v>0.5</v>
      </c>
      <c r="DM71" t="s">
        <v>439</v>
      </c>
      <c r="DN71">
        <v>2</v>
      </c>
      <c r="DO71" t="b">
        <v>1</v>
      </c>
      <c r="DP71">
        <v>1702597780.099999</v>
      </c>
      <c r="DQ71">
        <v>416.4283870967742</v>
      </c>
      <c r="DR71">
        <v>420.0077096774193</v>
      </c>
      <c r="DS71">
        <v>10.84487096774194</v>
      </c>
      <c r="DT71">
        <v>10.59652580645162</v>
      </c>
      <c r="DU71">
        <v>415.1632580645161</v>
      </c>
      <c r="DV71">
        <v>10.83643225806452</v>
      </c>
      <c r="DW71">
        <v>500.0013548387097</v>
      </c>
      <c r="DX71">
        <v>90.96284193548387</v>
      </c>
      <c r="DY71">
        <v>0.09999333225806452</v>
      </c>
      <c r="DZ71">
        <v>17.20343870967742</v>
      </c>
      <c r="EA71">
        <v>17.98072903225806</v>
      </c>
      <c r="EB71">
        <v>999.9000000000003</v>
      </c>
      <c r="EC71">
        <v>0</v>
      </c>
      <c r="ED71">
        <v>0</v>
      </c>
      <c r="EE71">
        <v>10001.03032258065</v>
      </c>
      <c r="EF71">
        <v>0</v>
      </c>
      <c r="EG71">
        <v>16.32186129032258</v>
      </c>
      <c r="EH71">
        <v>-3.57927</v>
      </c>
      <c r="EI71">
        <v>420.9941290322581</v>
      </c>
      <c r="EJ71">
        <v>424.506</v>
      </c>
      <c r="EK71">
        <v>0.2483397741935484</v>
      </c>
      <c r="EL71">
        <v>420.0077096774193</v>
      </c>
      <c r="EM71">
        <v>10.59652580645162</v>
      </c>
      <c r="EN71">
        <v>0.9864797741935483</v>
      </c>
      <c r="EO71">
        <v>0.963890129032258</v>
      </c>
      <c r="EP71">
        <v>6.718206451612902</v>
      </c>
      <c r="EQ71">
        <v>6.381677741935484</v>
      </c>
      <c r="ER71">
        <v>1499.992580645161</v>
      </c>
      <c r="ES71">
        <v>0.9729929677419353</v>
      </c>
      <c r="ET71">
        <v>0.02700712258064516</v>
      </c>
      <c r="EU71">
        <v>0</v>
      </c>
      <c r="EV71">
        <v>337.0848387096775</v>
      </c>
      <c r="EW71">
        <v>4.999599999999997</v>
      </c>
      <c r="EX71">
        <v>5039.870322580645</v>
      </c>
      <c r="EY71">
        <v>14076.3064516129</v>
      </c>
      <c r="EZ71">
        <v>36.85448387096773</v>
      </c>
      <c r="FA71">
        <v>38.42512903225806</v>
      </c>
      <c r="FB71">
        <v>37.45135483870968</v>
      </c>
      <c r="FC71">
        <v>37.71754838709676</v>
      </c>
      <c r="FD71">
        <v>37.38474193548386</v>
      </c>
      <c r="FE71">
        <v>1454.614516129032</v>
      </c>
      <c r="FF71">
        <v>40.37806451612906</v>
      </c>
      <c r="FG71">
        <v>0</v>
      </c>
      <c r="FH71">
        <v>56.89999985694885</v>
      </c>
      <c r="FI71">
        <v>0</v>
      </c>
      <c r="FJ71">
        <v>337.09516</v>
      </c>
      <c r="FK71">
        <v>-1.102000023854153</v>
      </c>
      <c r="FL71">
        <v>-16.50846154515218</v>
      </c>
      <c r="FM71">
        <v>5039.5412</v>
      </c>
      <c r="FN71">
        <v>15</v>
      </c>
      <c r="FO71">
        <v>0</v>
      </c>
      <c r="FP71" t="s">
        <v>440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-3.555375609756097</v>
      </c>
      <c r="GC71">
        <v>-0.1604590243902358</v>
      </c>
      <c r="GD71">
        <v>0.06008969495065145</v>
      </c>
      <c r="GE71">
        <v>1</v>
      </c>
      <c r="GF71">
        <v>337.1599117647059</v>
      </c>
      <c r="GG71">
        <v>-0.9236822069011447</v>
      </c>
      <c r="GH71">
        <v>0.2413472440582909</v>
      </c>
      <c r="GI71">
        <v>1</v>
      </c>
      <c r="GJ71">
        <v>0.2389847317073171</v>
      </c>
      <c r="GK71">
        <v>0.1045033379790941</v>
      </c>
      <c r="GL71">
        <v>0.01727016552524852</v>
      </c>
      <c r="GM71">
        <v>0</v>
      </c>
      <c r="GN71">
        <v>2</v>
      </c>
      <c r="GO71">
        <v>3</v>
      </c>
      <c r="GP71" t="s">
        <v>441</v>
      </c>
      <c r="GQ71">
        <v>3.09978</v>
      </c>
      <c r="GR71">
        <v>2.7581</v>
      </c>
      <c r="GS71">
        <v>0.0878602</v>
      </c>
      <c r="GT71">
        <v>0.08866110000000001</v>
      </c>
      <c r="GU71">
        <v>0.0611461</v>
      </c>
      <c r="GV71">
        <v>0.0606423</v>
      </c>
      <c r="GW71">
        <v>23777.7</v>
      </c>
      <c r="GX71">
        <v>22085</v>
      </c>
      <c r="GY71">
        <v>26626.1</v>
      </c>
      <c r="GZ71">
        <v>24454.6</v>
      </c>
      <c r="HA71">
        <v>40077.6</v>
      </c>
      <c r="HB71">
        <v>34002.1</v>
      </c>
      <c r="HC71">
        <v>46570.2</v>
      </c>
      <c r="HD71">
        <v>38730.7</v>
      </c>
      <c r="HE71">
        <v>1.89662</v>
      </c>
      <c r="HF71">
        <v>1.88118</v>
      </c>
      <c r="HG71">
        <v>0.0445917</v>
      </c>
      <c r="HH71">
        <v>0</v>
      </c>
      <c r="HI71">
        <v>17.2237</v>
      </c>
      <c r="HJ71">
        <v>999.9</v>
      </c>
      <c r="HK71">
        <v>32.9</v>
      </c>
      <c r="HL71">
        <v>32.8</v>
      </c>
      <c r="HM71">
        <v>18.069</v>
      </c>
      <c r="HN71">
        <v>62.2792</v>
      </c>
      <c r="HO71">
        <v>24.0785</v>
      </c>
      <c r="HP71">
        <v>1</v>
      </c>
      <c r="HQ71">
        <v>0.0170579</v>
      </c>
      <c r="HR71">
        <v>4.83858</v>
      </c>
      <c r="HS71">
        <v>20.2142</v>
      </c>
      <c r="HT71">
        <v>5.22193</v>
      </c>
      <c r="HU71">
        <v>11.98</v>
      </c>
      <c r="HV71">
        <v>4.96575</v>
      </c>
      <c r="HW71">
        <v>3.27543</v>
      </c>
      <c r="HX71">
        <v>9999</v>
      </c>
      <c r="HY71">
        <v>9999</v>
      </c>
      <c r="HZ71">
        <v>9999</v>
      </c>
      <c r="IA71">
        <v>547.5</v>
      </c>
      <c r="IB71">
        <v>1.86398</v>
      </c>
      <c r="IC71">
        <v>1.86007</v>
      </c>
      <c r="ID71">
        <v>1.85837</v>
      </c>
      <c r="IE71">
        <v>1.85974</v>
      </c>
      <c r="IF71">
        <v>1.85989</v>
      </c>
      <c r="IG71">
        <v>1.85836</v>
      </c>
      <c r="IH71">
        <v>1.85736</v>
      </c>
      <c r="II71">
        <v>1.8523</v>
      </c>
      <c r="IJ71">
        <v>0</v>
      </c>
      <c r="IK71">
        <v>0</v>
      </c>
      <c r="IL71">
        <v>0</v>
      </c>
      <c r="IM71">
        <v>0</v>
      </c>
      <c r="IN71" t="s">
        <v>442</v>
      </c>
      <c r="IO71" t="s">
        <v>443</v>
      </c>
      <c r="IP71" t="s">
        <v>444</v>
      </c>
      <c r="IQ71" t="s">
        <v>444</v>
      </c>
      <c r="IR71" t="s">
        <v>444</v>
      </c>
      <c r="IS71" t="s">
        <v>444</v>
      </c>
      <c r="IT71">
        <v>0</v>
      </c>
      <c r="IU71">
        <v>100</v>
      </c>
      <c r="IV71">
        <v>100</v>
      </c>
      <c r="IW71">
        <v>1.265</v>
      </c>
      <c r="IX71">
        <v>0.008399999999999999</v>
      </c>
      <c r="IY71">
        <v>0.3971615310492796</v>
      </c>
      <c r="IZ71">
        <v>0.002194383670526158</v>
      </c>
      <c r="JA71">
        <v>-2.614430836048478E-07</v>
      </c>
      <c r="JB71">
        <v>2.831566818974657E-11</v>
      </c>
      <c r="JC71">
        <v>-0.02387284111826243</v>
      </c>
      <c r="JD71">
        <v>-0.004919592197158782</v>
      </c>
      <c r="JE71">
        <v>0.0008186423644796414</v>
      </c>
      <c r="JF71">
        <v>-8.268116151049551E-06</v>
      </c>
      <c r="JG71">
        <v>6</v>
      </c>
      <c r="JH71">
        <v>2002</v>
      </c>
      <c r="JI71">
        <v>0</v>
      </c>
      <c r="JJ71">
        <v>28</v>
      </c>
      <c r="JK71">
        <v>28376629.8</v>
      </c>
      <c r="JL71">
        <v>28376629.8</v>
      </c>
      <c r="JM71">
        <v>1.12183</v>
      </c>
      <c r="JN71">
        <v>2.65381</v>
      </c>
      <c r="JO71">
        <v>1.49658</v>
      </c>
      <c r="JP71">
        <v>2.33276</v>
      </c>
      <c r="JQ71">
        <v>1.54907</v>
      </c>
      <c r="JR71">
        <v>2.4585</v>
      </c>
      <c r="JS71">
        <v>36.2929</v>
      </c>
      <c r="JT71">
        <v>24.0612</v>
      </c>
      <c r="JU71">
        <v>18</v>
      </c>
      <c r="JV71">
        <v>487.639</v>
      </c>
      <c r="JW71">
        <v>493.851</v>
      </c>
      <c r="JX71">
        <v>13.1228</v>
      </c>
      <c r="JY71">
        <v>27.1836</v>
      </c>
      <c r="JZ71">
        <v>29.999</v>
      </c>
      <c r="KA71">
        <v>27.7173</v>
      </c>
      <c r="KB71">
        <v>27.7827</v>
      </c>
      <c r="KC71">
        <v>22.553</v>
      </c>
      <c r="KD71">
        <v>33.686</v>
      </c>
      <c r="KE71">
        <v>21.888</v>
      </c>
      <c r="KF71">
        <v>13.1349</v>
      </c>
      <c r="KG71">
        <v>420</v>
      </c>
      <c r="KH71">
        <v>10.6726</v>
      </c>
      <c r="KI71">
        <v>101.762</v>
      </c>
      <c r="KJ71">
        <v>93.3657</v>
      </c>
    </row>
    <row r="72" spans="1:296">
      <c r="A72">
        <v>54</v>
      </c>
      <c r="B72">
        <v>1702597796.6</v>
      </c>
      <c r="C72">
        <v>16415.59999990463</v>
      </c>
      <c r="D72" t="s">
        <v>605</v>
      </c>
      <c r="E72" t="s">
        <v>606</v>
      </c>
      <c r="F72">
        <v>5</v>
      </c>
      <c r="G72" t="s">
        <v>601</v>
      </c>
      <c r="H72">
        <v>1702597788.616666</v>
      </c>
      <c r="I72">
        <f>(J72)/1000</f>
        <v>0</v>
      </c>
      <c r="J72">
        <f>IF(DO72, AM72, AG72)</f>
        <v>0</v>
      </c>
      <c r="K72">
        <f>IF(DO72, AH72, AF72)</f>
        <v>0</v>
      </c>
      <c r="L72">
        <f>DQ72 - IF(AT72&gt;1, K72*DK72*100.0/(AV72*EE72), 0)</f>
        <v>0</v>
      </c>
      <c r="M72">
        <f>((S72-I72/2)*L72-K72)/(S72+I72/2)</f>
        <v>0</v>
      </c>
      <c r="N72">
        <f>M72*(DX72+DY72)/1000.0</f>
        <v>0</v>
      </c>
      <c r="O72">
        <f>(DQ72 - IF(AT72&gt;1, K72*DK72*100.0/(AV72*EE72), 0))*(DX72+DY72)/1000.0</f>
        <v>0</v>
      </c>
      <c r="P72">
        <f>2.0/((1/R72-1/Q72)+SIGN(R72)*SQRT((1/R72-1/Q72)*(1/R72-1/Q72) + 4*DL72/((DL72+1)*(DL72+1))*(2*1/R72*1/Q72-1/Q72*1/Q72)))</f>
        <v>0</v>
      </c>
      <c r="Q72">
        <f>IF(LEFT(DM72,1)&lt;&gt;"0",IF(LEFT(DM72,1)="1",3.0,DN72),$D$5+$E$5*(EE72*DX72/($K$5*1000))+$F$5*(EE72*DX72/($K$5*1000))*MAX(MIN(DK72,$J$5),$I$5)*MAX(MIN(DK72,$J$5),$I$5)+$G$5*MAX(MIN(DK72,$J$5),$I$5)*(EE72*DX72/($K$5*1000))+$H$5*(EE72*DX72/($K$5*1000))*(EE72*DX72/($K$5*1000)))</f>
        <v>0</v>
      </c>
      <c r="R72">
        <f>I72*(1000-(1000*0.61365*exp(17.502*V72/(240.97+V72))/(DX72+DY72)+DS72)/2)/(1000*0.61365*exp(17.502*V72/(240.97+V72))/(DX72+DY72)-DS72)</f>
        <v>0</v>
      </c>
      <c r="S72">
        <f>1/((DL72+1)/(P72/1.6)+1/(Q72/1.37)) + DL72/((DL72+1)/(P72/1.6) + DL72/(Q72/1.37))</f>
        <v>0</v>
      </c>
      <c r="T72">
        <f>(DG72*DJ72)</f>
        <v>0</v>
      </c>
      <c r="U72">
        <f>(DZ72+(T72+2*0.95*5.67E-8*(((DZ72+$B$9)+273)^4-(DZ72+273)^4)-44100*I72)/(1.84*29.3*Q72+8*0.95*5.67E-8*(DZ72+273)^3))</f>
        <v>0</v>
      </c>
      <c r="V72">
        <f>($C$9*EA72+$D$9*EB72+$E$9*U72)</f>
        <v>0</v>
      </c>
      <c r="W72">
        <f>0.61365*exp(17.502*V72/(240.97+V72))</f>
        <v>0</v>
      </c>
      <c r="X72">
        <f>(Y72/Z72*100)</f>
        <v>0</v>
      </c>
      <c r="Y72">
        <f>DS72*(DX72+DY72)/1000</f>
        <v>0</v>
      </c>
      <c r="Z72">
        <f>0.61365*exp(17.502*DZ72/(240.97+DZ72))</f>
        <v>0</v>
      </c>
      <c r="AA72">
        <f>(W72-DS72*(DX72+DY72)/1000)</f>
        <v>0</v>
      </c>
      <c r="AB72">
        <f>(-I72*44100)</f>
        <v>0</v>
      </c>
      <c r="AC72">
        <f>2*29.3*Q72*0.92*(DZ72-V72)</f>
        <v>0</v>
      </c>
      <c r="AD72">
        <f>2*0.95*5.67E-8*(((DZ72+$B$9)+273)^4-(V72+273)^4)</f>
        <v>0</v>
      </c>
      <c r="AE72">
        <f>T72+AD72+AB72+AC72</f>
        <v>0</v>
      </c>
      <c r="AF72">
        <f>DW72*AT72*(DR72-DQ72*(1000-AT72*DT72)/(1000-AT72*DS72))/(100*DK72)</f>
        <v>0</v>
      </c>
      <c r="AG72">
        <f>1000*DW72*AT72*(DS72-DT72)/(100*DK72*(1000-AT72*DS72))</f>
        <v>0</v>
      </c>
      <c r="AH72">
        <f>(AI72 - AJ72 - DX72*1E3/(8.314*(DZ72+273.15)) * AL72/DW72 * AK72) * DW72/(100*DK72) * (1000 - DT72)/1000</f>
        <v>0</v>
      </c>
      <c r="AI72">
        <v>424.5766423297843</v>
      </c>
      <c r="AJ72">
        <v>420.9694727272727</v>
      </c>
      <c r="AK72">
        <v>-0.0004956286211967819</v>
      </c>
      <c r="AL72">
        <v>66.16895425797664</v>
      </c>
      <c r="AM72">
        <f>(AO72 - AN72 + DX72*1E3/(8.314*(DZ72+273.15)) * AQ72/DW72 * AP72) * DW72/(100*DK72) * 1000/(1000 - AO72)</f>
        <v>0</v>
      </c>
      <c r="AN72">
        <v>10.62087287568638</v>
      </c>
      <c r="AO72">
        <v>10.84883393939394</v>
      </c>
      <c r="AP72">
        <v>6.956761630499373E-06</v>
      </c>
      <c r="AQ72">
        <v>107.6117790231475</v>
      </c>
      <c r="AR72">
        <v>0</v>
      </c>
      <c r="AS72">
        <v>0</v>
      </c>
      <c r="AT72">
        <f>IF(AR72*$H$15&gt;=AV72,1.0,(AV72/(AV72-AR72*$H$15)))</f>
        <v>0</v>
      </c>
      <c r="AU72">
        <f>(AT72-1)*100</f>
        <v>0</v>
      </c>
      <c r="AV72">
        <f>MAX(0,($B$15+$C$15*EE72)/(1+$D$15*EE72)*DX72/(DZ72+273)*$E$15)</f>
        <v>0</v>
      </c>
      <c r="AW72" t="s">
        <v>437</v>
      </c>
      <c r="AX72">
        <v>0</v>
      </c>
      <c r="AY72">
        <v>0.7</v>
      </c>
      <c r="AZ72">
        <v>0.7</v>
      </c>
      <c r="BA72">
        <f>1-AY72/AZ72</f>
        <v>0</v>
      </c>
      <c r="BB72">
        <v>-1</v>
      </c>
      <c r="BC72" t="s">
        <v>607</v>
      </c>
      <c r="BD72">
        <v>8190.86</v>
      </c>
      <c r="BE72">
        <v>337.0038</v>
      </c>
      <c r="BF72">
        <v>367.64</v>
      </c>
      <c r="BG72">
        <f>1-BE72/BF72</f>
        <v>0</v>
      </c>
      <c r="BH72">
        <v>0.5</v>
      </c>
      <c r="BI72">
        <f>DH72</f>
        <v>0</v>
      </c>
      <c r="BJ72">
        <f>K72</f>
        <v>0</v>
      </c>
      <c r="BK72">
        <f>BG72*BH72*BI72</f>
        <v>0</v>
      </c>
      <c r="BL72">
        <f>(BJ72-BB72)/BI72</f>
        <v>0</v>
      </c>
      <c r="BM72">
        <f>(AZ72-BF72)/BF72</f>
        <v>0</v>
      </c>
      <c r="BN72">
        <f>AY72/(BA72+AY72/BF72)</f>
        <v>0</v>
      </c>
      <c r="BO72" t="s">
        <v>437</v>
      </c>
      <c r="BP72">
        <v>0</v>
      </c>
      <c r="BQ72">
        <f>IF(BP72&lt;&gt;0, BP72, BN72)</f>
        <v>0</v>
      </c>
      <c r="BR72">
        <f>1-BQ72/BF72</f>
        <v>0</v>
      </c>
      <c r="BS72">
        <f>(BF72-BE72)/(BF72-BQ72)</f>
        <v>0</v>
      </c>
      <c r="BT72">
        <f>(AZ72-BF72)/(AZ72-BQ72)</f>
        <v>0</v>
      </c>
      <c r="BU72">
        <f>(BF72-BE72)/(BF72-AY72)</f>
        <v>0</v>
      </c>
      <c r="BV72">
        <f>(AZ72-BF72)/(AZ72-AY72)</f>
        <v>0</v>
      </c>
      <c r="BW72">
        <f>(BS72*BQ72/BE72)</f>
        <v>0</v>
      </c>
      <c r="BX72">
        <f>(1-BW72)</f>
        <v>0</v>
      </c>
      <c r="DG72">
        <f>$B$13*EF72+$C$13*EG72+$F$13*ER72*(1-EU72)</f>
        <v>0</v>
      </c>
      <c r="DH72">
        <f>DG72*DI72</f>
        <v>0</v>
      </c>
      <c r="DI72">
        <f>($B$13*$D$11+$C$13*$D$11+$F$13*((FE72+EW72)/MAX(FE72+EW72+FF72, 0.1)*$I$11+FF72/MAX(FE72+EW72+FF72, 0.1)*$J$11))/($B$13+$C$13+$F$13)</f>
        <v>0</v>
      </c>
      <c r="DJ72">
        <f>($B$13*$K$11+$C$13*$K$11+$F$13*((FE72+EW72)/MAX(FE72+EW72+FF72, 0.1)*$P$11+FF72/MAX(FE72+EW72+FF72, 0.1)*$Q$11))/($B$13+$C$13+$F$13)</f>
        <v>0</v>
      </c>
      <c r="DK72">
        <v>2</v>
      </c>
      <c r="DL72">
        <v>0.5</v>
      </c>
      <c r="DM72" t="s">
        <v>439</v>
      </c>
      <c r="DN72">
        <v>2</v>
      </c>
      <c r="DO72" t="b">
        <v>1</v>
      </c>
      <c r="DP72">
        <v>1702597788.616666</v>
      </c>
      <c r="DQ72">
        <v>416.4274333333333</v>
      </c>
      <c r="DR72">
        <v>420.0056333333334</v>
      </c>
      <c r="DS72">
        <v>10.84373666666667</v>
      </c>
      <c r="DT72">
        <v>10.60614333333333</v>
      </c>
      <c r="DU72">
        <v>415.1623333333334</v>
      </c>
      <c r="DV72">
        <v>10.83532333333333</v>
      </c>
      <c r="DW72">
        <v>500.0008666666667</v>
      </c>
      <c r="DX72">
        <v>90.96433</v>
      </c>
      <c r="DY72">
        <v>0.09994225666666665</v>
      </c>
      <c r="DZ72">
        <v>17.195</v>
      </c>
      <c r="EA72">
        <v>17.97177666666666</v>
      </c>
      <c r="EB72">
        <v>999.9000000000002</v>
      </c>
      <c r="EC72">
        <v>0</v>
      </c>
      <c r="ED72">
        <v>0</v>
      </c>
      <c r="EE72">
        <v>10005.20733333333</v>
      </c>
      <c r="EF72">
        <v>0</v>
      </c>
      <c r="EG72">
        <v>16.33270666666667</v>
      </c>
      <c r="EH72">
        <v>-3.578154</v>
      </c>
      <c r="EI72">
        <v>420.9926666666667</v>
      </c>
      <c r="EJ72">
        <v>424.5080666666666</v>
      </c>
      <c r="EK72">
        <v>0.2375996333333333</v>
      </c>
      <c r="EL72">
        <v>420.0056333333334</v>
      </c>
      <c r="EM72">
        <v>10.60614333333333</v>
      </c>
      <c r="EN72">
        <v>0.9863933333333333</v>
      </c>
      <c r="EO72">
        <v>0.9647802333333335</v>
      </c>
      <c r="EP72">
        <v>6.716931666666667</v>
      </c>
      <c r="EQ72">
        <v>6.395062666666667</v>
      </c>
      <c r="ER72">
        <v>1499.985666666667</v>
      </c>
      <c r="ES72">
        <v>0.9729938666666667</v>
      </c>
      <c r="ET72">
        <v>0.02700620333333333</v>
      </c>
      <c r="EU72">
        <v>0</v>
      </c>
      <c r="EV72">
        <v>336.9958</v>
      </c>
      <c r="EW72">
        <v>4.999599999999998</v>
      </c>
      <c r="EX72">
        <v>5037.241666666666</v>
      </c>
      <c r="EY72">
        <v>14076.25333333333</v>
      </c>
      <c r="EZ72">
        <v>36.79340000000001</v>
      </c>
      <c r="FA72">
        <v>38.37486666666666</v>
      </c>
      <c r="FB72">
        <v>37.35806666666667</v>
      </c>
      <c r="FC72">
        <v>37.69769999999999</v>
      </c>
      <c r="FD72">
        <v>37.32056666666666</v>
      </c>
      <c r="FE72">
        <v>1454.609666666667</v>
      </c>
      <c r="FF72">
        <v>40.376</v>
      </c>
      <c r="FG72">
        <v>0</v>
      </c>
      <c r="FH72">
        <v>65.29999995231628</v>
      </c>
      <c r="FI72">
        <v>0</v>
      </c>
      <c r="FJ72">
        <v>337.0038</v>
      </c>
      <c r="FK72">
        <v>-0.1650000060212917</v>
      </c>
      <c r="FL72">
        <v>-19.7230769151231</v>
      </c>
      <c r="FM72">
        <v>5036.940399999999</v>
      </c>
      <c r="FN72">
        <v>15</v>
      </c>
      <c r="FO72">
        <v>0</v>
      </c>
      <c r="FP72" t="s">
        <v>440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-3.583099</v>
      </c>
      <c r="GC72">
        <v>-0.04085403377110333</v>
      </c>
      <c r="GD72">
        <v>0.04762421840828467</v>
      </c>
      <c r="GE72">
        <v>1</v>
      </c>
      <c r="GF72">
        <v>337.0708823529412</v>
      </c>
      <c r="GG72">
        <v>-0.4798777762366395</v>
      </c>
      <c r="GH72">
        <v>0.2550571752171573</v>
      </c>
      <c r="GI72">
        <v>1</v>
      </c>
      <c r="GJ72">
        <v>0.240681625</v>
      </c>
      <c r="GK72">
        <v>-0.08499011257035735</v>
      </c>
      <c r="GL72">
        <v>0.01664154199539138</v>
      </c>
      <c r="GM72">
        <v>1</v>
      </c>
      <c r="GN72">
        <v>3</v>
      </c>
      <c r="GO72">
        <v>3</v>
      </c>
      <c r="GP72" t="s">
        <v>454</v>
      </c>
      <c r="GQ72">
        <v>3.09976</v>
      </c>
      <c r="GR72">
        <v>2.75802</v>
      </c>
      <c r="GS72">
        <v>0.0878644</v>
      </c>
      <c r="GT72">
        <v>0.0886653</v>
      </c>
      <c r="GU72">
        <v>0.0611838</v>
      </c>
      <c r="GV72">
        <v>0.0607159</v>
      </c>
      <c r="GW72">
        <v>23778.5</v>
      </c>
      <c r="GX72">
        <v>22085.6</v>
      </c>
      <c r="GY72">
        <v>26627.1</v>
      </c>
      <c r="GZ72">
        <v>24455.3</v>
      </c>
      <c r="HA72">
        <v>40077</v>
      </c>
      <c r="HB72">
        <v>34000.6</v>
      </c>
      <c r="HC72">
        <v>46571.5</v>
      </c>
      <c r="HD72">
        <v>38732.1</v>
      </c>
      <c r="HE72">
        <v>1.89685</v>
      </c>
      <c r="HF72">
        <v>1.8817</v>
      </c>
      <c r="HG72">
        <v>0.045374</v>
      </c>
      <c r="HH72">
        <v>0</v>
      </c>
      <c r="HI72">
        <v>17.2185</v>
      </c>
      <c r="HJ72">
        <v>999.9</v>
      </c>
      <c r="HK72">
        <v>32.9</v>
      </c>
      <c r="HL72">
        <v>32.8</v>
      </c>
      <c r="HM72">
        <v>18.0676</v>
      </c>
      <c r="HN72">
        <v>62.0192</v>
      </c>
      <c r="HO72">
        <v>24.0745</v>
      </c>
      <c r="HP72">
        <v>1</v>
      </c>
      <c r="HQ72">
        <v>0.0150254</v>
      </c>
      <c r="HR72">
        <v>4.7688</v>
      </c>
      <c r="HS72">
        <v>20.2162</v>
      </c>
      <c r="HT72">
        <v>5.22178</v>
      </c>
      <c r="HU72">
        <v>11.98</v>
      </c>
      <c r="HV72">
        <v>4.96575</v>
      </c>
      <c r="HW72">
        <v>3.27513</v>
      </c>
      <c r="HX72">
        <v>9999</v>
      </c>
      <c r="HY72">
        <v>9999</v>
      </c>
      <c r="HZ72">
        <v>9999</v>
      </c>
      <c r="IA72">
        <v>547.5</v>
      </c>
      <c r="IB72">
        <v>1.86397</v>
      </c>
      <c r="IC72">
        <v>1.86006</v>
      </c>
      <c r="ID72">
        <v>1.85837</v>
      </c>
      <c r="IE72">
        <v>1.85974</v>
      </c>
      <c r="IF72">
        <v>1.85986</v>
      </c>
      <c r="IG72">
        <v>1.85835</v>
      </c>
      <c r="IH72">
        <v>1.85733</v>
      </c>
      <c r="II72">
        <v>1.85227</v>
      </c>
      <c r="IJ72">
        <v>0</v>
      </c>
      <c r="IK72">
        <v>0</v>
      </c>
      <c r="IL72">
        <v>0</v>
      </c>
      <c r="IM72">
        <v>0</v>
      </c>
      <c r="IN72" t="s">
        <v>442</v>
      </c>
      <c r="IO72" t="s">
        <v>443</v>
      </c>
      <c r="IP72" t="s">
        <v>444</v>
      </c>
      <c r="IQ72" t="s">
        <v>444</v>
      </c>
      <c r="IR72" t="s">
        <v>444</v>
      </c>
      <c r="IS72" t="s">
        <v>444</v>
      </c>
      <c r="IT72">
        <v>0</v>
      </c>
      <c r="IU72">
        <v>100</v>
      </c>
      <c r="IV72">
        <v>100</v>
      </c>
      <c r="IW72">
        <v>1.266</v>
      </c>
      <c r="IX72">
        <v>0.008399999999999999</v>
      </c>
      <c r="IY72">
        <v>0.3971615310492796</v>
      </c>
      <c r="IZ72">
        <v>0.002194383670526158</v>
      </c>
      <c r="JA72">
        <v>-2.614430836048478E-07</v>
      </c>
      <c r="JB72">
        <v>2.831566818974657E-11</v>
      </c>
      <c r="JC72">
        <v>-0.02387284111826243</v>
      </c>
      <c r="JD72">
        <v>-0.004919592197158782</v>
      </c>
      <c r="JE72">
        <v>0.0008186423644796414</v>
      </c>
      <c r="JF72">
        <v>-8.268116151049551E-06</v>
      </c>
      <c r="JG72">
        <v>6</v>
      </c>
      <c r="JH72">
        <v>2002</v>
      </c>
      <c r="JI72">
        <v>0</v>
      </c>
      <c r="JJ72">
        <v>28</v>
      </c>
      <c r="JK72">
        <v>28376629.9</v>
      </c>
      <c r="JL72">
        <v>28376629.9</v>
      </c>
      <c r="JM72">
        <v>1.12183</v>
      </c>
      <c r="JN72">
        <v>2.65869</v>
      </c>
      <c r="JO72">
        <v>1.49658</v>
      </c>
      <c r="JP72">
        <v>2.33276</v>
      </c>
      <c r="JQ72">
        <v>1.54785</v>
      </c>
      <c r="JR72">
        <v>2.42432</v>
      </c>
      <c r="JS72">
        <v>36.2694</v>
      </c>
      <c r="JT72">
        <v>24.0612</v>
      </c>
      <c r="JU72">
        <v>18</v>
      </c>
      <c r="JV72">
        <v>487.596</v>
      </c>
      <c r="JW72">
        <v>494.008</v>
      </c>
      <c r="JX72">
        <v>13.1575</v>
      </c>
      <c r="JY72">
        <v>27.164</v>
      </c>
      <c r="JZ72">
        <v>29.999</v>
      </c>
      <c r="KA72">
        <v>27.695</v>
      </c>
      <c r="KB72">
        <v>27.7608</v>
      </c>
      <c r="KC72">
        <v>22.5513</v>
      </c>
      <c r="KD72">
        <v>33.686</v>
      </c>
      <c r="KE72">
        <v>21.5021</v>
      </c>
      <c r="KF72">
        <v>13.1791</v>
      </c>
      <c r="KG72">
        <v>420</v>
      </c>
      <c r="KH72">
        <v>10.6726</v>
      </c>
      <c r="KI72">
        <v>101.765</v>
      </c>
      <c r="KJ72">
        <v>93.36879999999999</v>
      </c>
    </row>
    <row r="73" spans="1:296">
      <c r="A73">
        <v>55</v>
      </c>
      <c r="B73">
        <v>1702598099.6</v>
      </c>
      <c r="C73">
        <v>16718.59999990463</v>
      </c>
      <c r="D73" t="s">
        <v>608</v>
      </c>
      <c r="E73" t="s">
        <v>609</v>
      </c>
      <c r="F73">
        <v>5</v>
      </c>
      <c r="G73" t="s">
        <v>601</v>
      </c>
      <c r="H73">
        <v>1702598091.599999</v>
      </c>
      <c r="I73">
        <f>(J73)/1000</f>
        <v>0</v>
      </c>
      <c r="J73">
        <f>IF(DO73, AM73, AG73)</f>
        <v>0</v>
      </c>
      <c r="K73">
        <f>IF(DO73, AH73, AF73)</f>
        <v>0</v>
      </c>
      <c r="L73">
        <f>DQ73 - IF(AT73&gt;1, K73*DK73*100.0/(AV73*EE73), 0)</f>
        <v>0</v>
      </c>
      <c r="M73">
        <f>((S73-I73/2)*L73-K73)/(S73+I73/2)</f>
        <v>0</v>
      </c>
      <c r="N73">
        <f>M73*(DX73+DY73)/1000.0</f>
        <v>0</v>
      </c>
      <c r="O73">
        <f>(DQ73 - IF(AT73&gt;1, K73*DK73*100.0/(AV73*EE73), 0))*(DX73+DY73)/1000.0</f>
        <v>0</v>
      </c>
      <c r="P73">
        <f>2.0/((1/R73-1/Q73)+SIGN(R73)*SQRT((1/R73-1/Q73)*(1/R73-1/Q73) + 4*DL73/((DL73+1)*(DL73+1))*(2*1/R73*1/Q73-1/Q73*1/Q73)))</f>
        <v>0</v>
      </c>
      <c r="Q73">
        <f>IF(LEFT(DM73,1)&lt;&gt;"0",IF(LEFT(DM73,1)="1",3.0,DN73),$D$5+$E$5*(EE73*DX73/($K$5*1000))+$F$5*(EE73*DX73/($K$5*1000))*MAX(MIN(DK73,$J$5),$I$5)*MAX(MIN(DK73,$J$5),$I$5)+$G$5*MAX(MIN(DK73,$J$5),$I$5)*(EE73*DX73/($K$5*1000))+$H$5*(EE73*DX73/($K$5*1000))*(EE73*DX73/($K$5*1000)))</f>
        <v>0</v>
      </c>
      <c r="R73">
        <f>I73*(1000-(1000*0.61365*exp(17.502*V73/(240.97+V73))/(DX73+DY73)+DS73)/2)/(1000*0.61365*exp(17.502*V73/(240.97+V73))/(DX73+DY73)-DS73)</f>
        <v>0</v>
      </c>
      <c r="S73">
        <f>1/((DL73+1)/(P73/1.6)+1/(Q73/1.37)) + DL73/((DL73+1)/(P73/1.6) + DL73/(Q73/1.37))</f>
        <v>0</v>
      </c>
      <c r="T73">
        <f>(DG73*DJ73)</f>
        <v>0</v>
      </c>
      <c r="U73">
        <f>(DZ73+(T73+2*0.95*5.67E-8*(((DZ73+$B$9)+273)^4-(DZ73+273)^4)-44100*I73)/(1.84*29.3*Q73+8*0.95*5.67E-8*(DZ73+273)^3))</f>
        <v>0</v>
      </c>
      <c r="V73">
        <f>($C$9*EA73+$D$9*EB73+$E$9*U73)</f>
        <v>0</v>
      </c>
      <c r="W73">
        <f>0.61365*exp(17.502*V73/(240.97+V73))</f>
        <v>0</v>
      </c>
      <c r="X73">
        <f>(Y73/Z73*100)</f>
        <v>0</v>
      </c>
      <c r="Y73">
        <f>DS73*(DX73+DY73)/1000</f>
        <v>0</v>
      </c>
      <c r="Z73">
        <f>0.61365*exp(17.502*DZ73/(240.97+DZ73))</f>
        <v>0</v>
      </c>
      <c r="AA73">
        <f>(W73-DS73*(DX73+DY73)/1000)</f>
        <v>0</v>
      </c>
      <c r="AB73">
        <f>(-I73*44100)</f>
        <v>0</v>
      </c>
      <c r="AC73">
        <f>2*29.3*Q73*0.92*(DZ73-V73)</f>
        <v>0</v>
      </c>
      <c r="AD73">
        <f>2*0.95*5.67E-8*(((DZ73+$B$9)+273)^4-(V73+273)^4)</f>
        <v>0</v>
      </c>
      <c r="AE73">
        <f>T73+AD73+AB73+AC73</f>
        <v>0</v>
      </c>
      <c r="AF73">
        <f>DW73*AT73*(DR73-DQ73*(1000-AT73*DT73)/(1000-AT73*DS73))/(100*DK73)</f>
        <v>0</v>
      </c>
      <c r="AG73">
        <f>1000*DW73*AT73*(DS73-DT73)/(100*DK73*(1000-AT73*DS73))</f>
        <v>0</v>
      </c>
      <c r="AH73">
        <f>(AI73 - AJ73 - DX73*1E3/(8.314*(DZ73+273.15)) * AL73/DW73 * AK73) * DW73/(100*DK73) * (1000 - DT73)/1000</f>
        <v>0</v>
      </c>
      <c r="AI73">
        <v>426.5499342380761</v>
      </c>
      <c r="AJ73">
        <v>422.1876181818181</v>
      </c>
      <c r="AK73">
        <v>-0.001175894329873789</v>
      </c>
      <c r="AL73">
        <v>66.16895425797664</v>
      </c>
      <c r="AM73">
        <f>(AO73 - AN73 + DX73*1E3/(8.314*(DZ73+273.15)) * AQ73/DW73 * AP73) * DW73/(100*DK73) * 1000/(1000 - AO73)</f>
        <v>0</v>
      </c>
      <c r="AN73">
        <v>15.50317062345314</v>
      </c>
      <c r="AO73">
        <v>16.00425333333332</v>
      </c>
      <c r="AP73">
        <v>0.001251486672439533</v>
      </c>
      <c r="AQ73">
        <v>107.6117790231475</v>
      </c>
      <c r="AR73">
        <v>0</v>
      </c>
      <c r="AS73">
        <v>0</v>
      </c>
      <c r="AT73">
        <f>IF(AR73*$H$15&gt;=AV73,1.0,(AV73/(AV73-AR73*$H$15)))</f>
        <v>0</v>
      </c>
      <c r="AU73">
        <f>(AT73-1)*100</f>
        <v>0</v>
      </c>
      <c r="AV73">
        <f>MAX(0,($B$15+$C$15*EE73)/(1+$D$15*EE73)*DX73/(DZ73+273)*$E$15)</f>
        <v>0</v>
      </c>
      <c r="AW73" t="s">
        <v>437</v>
      </c>
      <c r="AX73">
        <v>0</v>
      </c>
      <c r="AY73">
        <v>0.7</v>
      </c>
      <c r="AZ73">
        <v>0.7</v>
      </c>
      <c r="BA73">
        <f>1-AY73/AZ73</f>
        <v>0</v>
      </c>
      <c r="BB73">
        <v>-1</v>
      </c>
      <c r="BC73" t="s">
        <v>610</v>
      </c>
      <c r="BD73">
        <v>8176.64</v>
      </c>
      <c r="BE73">
        <v>315.8064230769231</v>
      </c>
      <c r="BF73">
        <v>361.49</v>
      </c>
      <c r="BG73">
        <f>1-BE73/BF73</f>
        <v>0</v>
      </c>
      <c r="BH73">
        <v>0.5</v>
      </c>
      <c r="BI73">
        <f>DH73</f>
        <v>0</v>
      </c>
      <c r="BJ73">
        <f>K73</f>
        <v>0</v>
      </c>
      <c r="BK73">
        <f>BG73*BH73*BI73</f>
        <v>0</v>
      </c>
      <c r="BL73">
        <f>(BJ73-BB73)/BI73</f>
        <v>0</v>
      </c>
      <c r="BM73">
        <f>(AZ73-BF73)/BF73</f>
        <v>0</v>
      </c>
      <c r="BN73">
        <f>AY73/(BA73+AY73/BF73)</f>
        <v>0</v>
      </c>
      <c r="BO73" t="s">
        <v>437</v>
      </c>
      <c r="BP73">
        <v>0</v>
      </c>
      <c r="BQ73">
        <f>IF(BP73&lt;&gt;0, BP73, BN73)</f>
        <v>0</v>
      </c>
      <c r="BR73">
        <f>1-BQ73/BF73</f>
        <v>0</v>
      </c>
      <c r="BS73">
        <f>(BF73-BE73)/(BF73-BQ73)</f>
        <v>0</v>
      </c>
      <c r="BT73">
        <f>(AZ73-BF73)/(AZ73-BQ73)</f>
        <v>0</v>
      </c>
      <c r="BU73">
        <f>(BF73-BE73)/(BF73-AY73)</f>
        <v>0</v>
      </c>
      <c r="BV73">
        <f>(AZ73-BF73)/(AZ73-AY73)</f>
        <v>0</v>
      </c>
      <c r="BW73">
        <f>(BS73*BQ73/BE73)</f>
        <v>0</v>
      </c>
      <c r="BX73">
        <f>(1-BW73)</f>
        <v>0</v>
      </c>
      <c r="DG73">
        <f>$B$13*EF73+$C$13*EG73+$F$13*ER73*(1-EU73)</f>
        <v>0</v>
      </c>
      <c r="DH73">
        <f>DG73*DI73</f>
        <v>0</v>
      </c>
      <c r="DI73">
        <f>($B$13*$D$11+$C$13*$D$11+$F$13*((FE73+EW73)/MAX(FE73+EW73+FF73, 0.1)*$I$11+FF73/MAX(FE73+EW73+FF73, 0.1)*$J$11))/($B$13+$C$13+$F$13)</f>
        <v>0</v>
      </c>
      <c r="DJ73">
        <f>($B$13*$K$11+$C$13*$K$11+$F$13*((FE73+EW73)/MAX(FE73+EW73+FF73, 0.1)*$P$11+FF73/MAX(FE73+EW73+FF73, 0.1)*$Q$11))/($B$13+$C$13+$F$13)</f>
        <v>0</v>
      </c>
      <c r="DK73">
        <v>2</v>
      </c>
      <c r="DL73">
        <v>0.5</v>
      </c>
      <c r="DM73" t="s">
        <v>439</v>
      </c>
      <c r="DN73">
        <v>2</v>
      </c>
      <c r="DO73" t="b">
        <v>1</v>
      </c>
      <c r="DP73">
        <v>1702598091.599999</v>
      </c>
      <c r="DQ73">
        <v>415.4924838709678</v>
      </c>
      <c r="DR73">
        <v>419.9522258064516</v>
      </c>
      <c r="DS73">
        <v>15.96849677419355</v>
      </c>
      <c r="DT73">
        <v>15.49879354838709</v>
      </c>
      <c r="DU73">
        <v>414.2292258064517</v>
      </c>
      <c r="DV73">
        <v>15.89692258064516</v>
      </c>
      <c r="DW73">
        <v>500.0045161290323</v>
      </c>
      <c r="DX73">
        <v>90.96553870967742</v>
      </c>
      <c r="DY73">
        <v>0.09991792258064518</v>
      </c>
      <c r="DZ73">
        <v>23.52608387096775</v>
      </c>
      <c r="EA73">
        <v>24.02545806451612</v>
      </c>
      <c r="EB73">
        <v>999.9000000000003</v>
      </c>
      <c r="EC73">
        <v>0</v>
      </c>
      <c r="ED73">
        <v>0</v>
      </c>
      <c r="EE73">
        <v>10010.86419354839</v>
      </c>
      <c r="EF73">
        <v>0</v>
      </c>
      <c r="EG73">
        <v>16.33101612903226</v>
      </c>
      <c r="EH73">
        <v>-4.459701612903226</v>
      </c>
      <c r="EI73">
        <v>422.2349677419354</v>
      </c>
      <c r="EJ73">
        <v>426.5634516129033</v>
      </c>
      <c r="EK73">
        <v>0.4697102580645162</v>
      </c>
      <c r="EL73">
        <v>419.9522258064516</v>
      </c>
      <c r="EM73">
        <v>15.49879354838709</v>
      </c>
      <c r="EN73">
        <v>1.452583870967742</v>
      </c>
      <c r="EO73">
        <v>1.409855161290322</v>
      </c>
      <c r="EP73">
        <v>12.47796129032258</v>
      </c>
      <c r="EQ73">
        <v>12.02405806451613</v>
      </c>
      <c r="ER73">
        <v>1500.035806451613</v>
      </c>
      <c r="ES73">
        <v>0.9729930967741934</v>
      </c>
      <c r="ET73">
        <v>0.02700670967741936</v>
      </c>
      <c r="EU73">
        <v>0</v>
      </c>
      <c r="EV73">
        <v>315.8219032258064</v>
      </c>
      <c r="EW73">
        <v>4.999599999999997</v>
      </c>
      <c r="EX73">
        <v>4775.32064516129</v>
      </c>
      <c r="EY73">
        <v>14076.71935483871</v>
      </c>
      <c r="EZ73">
        <v>39.18132258064517</v>
      </c>
      <c r="FA73">
        <v>40.71148387096773</v>
      </c>
      <c r="FB73">
        <v>39.76596774193548</v>
      </c>
      <c r="FC73">
        <v>40.62877419354838</v>
      </c>
      <c r="FD73">
        <v>40.3222258064516</v>
      </c>
      <c r="FE73">
        <v>1454.658709677419</v>
      </c>
      <c r="FF73">
        <v>40.37774193548389</v>
      </c>
      <c r="FG73">
        <v>0</v>
      </c>
      <c r="FH73">
        <v>302.1999998092651</v>
      </c>
      <c r="FI73">
        <v>0</v>
      </c>
      <c r="FJ73">
        <v>315.8064230769231</v>
      </c>
      <c r="FK73">
        <v>-1.652820516061444</v>
      </c>
      <c r="FL73">
        <v>-24.06598288617873</v>
      </c>
      <c r="FM73">
        <v>4775.159615384616</v>
      </c>
      <c r="FN73">
        <v>15</v>
      </c>
      <c r="FO73">
        <v>0</v>
      </c>
      <c r="FP73" t="s">
        <v>440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-4.460146249999999</v>
      </c>
      <c r="GC73">
        <v>-0.06507996247653561</v>
      </c>
      <c r="GD73">
        <v>0.03998124458339808</v>
      </c>
      <c r="GE73">
        <v>1</v>
      </c>
      <c r="GF73">
        <v>315.8643529411764</v>
      </c>
      <c r="GG73">
        <v>-1.045042019491399</v>
      </c>
      <c r="GH73">
        <v>0.2360880795696341</v>
      </c>
      <c r="GI73">
        <v>0</v>
      </c>
      <c r="GJ73">
        <v>0.46328855</v>
      </c>
      <c r="GK73">
        <v>0.1616518424014995</v>
      </c>
      <c r="GL73">
        <v>0.01802380053422419</v>
      </c>
      <c r="GM73">
        <v>0</v>
      </c>
      <c r="GN73">
        <v>1</v>
      </c>
      <c r="GO73">
        <v>3</v>
      </c>
      <c r="GP73" t="s">
        <v>559</v>
      </c>
      <c r="GQ73">
        <v>3.10069</v>
      </c>
      <c r="GR73">
        <v>2.75787</v>
      </c>
      <c r="GS73">
        <v>0.08784740000000001</v>
      </c>
      <c r="GT73">
        <v>0.0888195</v>
      </c>
      <c r="GU73">
        <v>0.08186450000000001</v>
      </c>
      <c r="GV73">
        <v>0.0807763</v>
      </c>
      <c r="GW73">
        <v>23788.7</v>
      </c>
      <c r="GX73">
        <v>22087.8</v>
      </c>
      <c r="GY73">
        <v>26636.7</v>
      </c>
      <c r="GZ73">
        <v>24460.5</v>
      </c>
      <c r="HA73">
        <v>39200.3</v>
      </c>
      <c r="HB73">
        <v>33274.9</v>
      </c>
      <c r="HC73">
        <v>46588.1</v>
      </c>
      <c r="HD73">
        <v>38737.8</v>
      </c>
      <c r="HE73">
        <v>1.90018</v>
      </c>
      <c r="HF73">
        <v>1.8964</v>
      </c>
      <c r="HG73">
        <v>0.15568</v>
      </c>
      <c r="HH73">
        <v>0</v>
      </c>
      <c r="HI73">
        <v>21.4416</v>
      </c>
      <c r="HJ73">
        <v>999.9</v>
      </c>
      <c r="HK73">
        <v>34</v>
      </c>
      <c r="HL73">
        <v>32.8</v>
      </c>
      <c r="HM73">
        <v>18.673</v>
      </c>
      <c r="HN73">
        <v>61.1192</v>
      </c>
      <c r="HO73">
        <v>24.2708</v>
      </c>
      <c r="HP73">
        <v>1</v>
      </c>
      <c r="HQ73">
        <v>-0.0135747</v>
      </c>
      <c r="HR73">
        <v>2.50425</v>
      </c>
      <c r="HS73">
        <v>20.2623</v>
      </c>
      <c r="HT73">
        <v>5.21984</v>
      </c>
      <c r="HU73">
        <v>11.98</v>
      </c>
      <c r="HV73">
        <v>4.96525</v>
      </c>
      <c r="HW73">
        <v>3.27483</v>
      </c>
      <c r="HX73">
        <v>9999</v>
      </c>
      <c r="HY73">
        <v>9999</v>
      </c>
      <c r="HZ73">
        <v>9999</v>
      </c>
      <c r="IA73">
        <v>547.5</v>
      </c>
      <c r="IB73">
        <v>1.86397</v>
      </c>
      <c r="IC73">
        <v>1.8601</v>
      </c>
      <c r="ID73">
        <v>1.85838</v>
      </c>
      <c r="IE73">
        <v>1.85974</v>
      </c>
      <c r="IF73">
        <v>1.85989</v>
      </c>
      <c r="IG73">
        <v>1.85837</v>
      </c>
      <c r="IH73">
        <v>1.85741</v>
      </c>
      <c r="II73">
        <v>1.85238</v>
      </c>
      <c r="IJ73">
        <v>0</v>
      </c>
      <c r="IK73">
        <v>0</v>
      </c>
      <c r="IL73">
        <v>0</v>
      </c>
      <c r="IM73">
        <v>0</v>
      </c>
      <c r="IN73" t="s">
        <v>442</v>
      </c>
      <c r="IO73" t="s">
        <v>443</v>
      </c>
      <c r="IP73" t="s">
        <v>444</v>
      </c>
      <c r="IQ73" t="s">
        <v>444</v>
      </c>
      <c r="IR73" t="s">
        <v>444</v>
      </c>
      <c r="IS73" t="s">
        <v>444</v>
      </c>
      <c r="IT73">
        <v>0</v>
      </c>
      <c r="IU73">
        <v>100</v>
      </c>
      <c r="IV73">
        <v>100</v>
      </c>
      <c r="IW73">
        <v>1.263</v>
      </c>
      <c r="IX73">
        <v>0.0721</v>
      </c>
      <c r="IY73">
        <v>0.3971615310492796</v>
      </c>
      <c r="IZ73">
        <v>0.002194383670526158</v>
      </c>
      <c r="JA73">
        <v>-2.614430836048478E-07</v>
      </c>
      <c r="JB73">
        <v>2.831566818974657E-11</v>
      </c>
      <c r="JC73">
        <v>-0.02387284111826243</v>
      </c>
      <c r="JD73">
        <v>-0.004919592197158782</v>
      </c>
      <c r="JE73">
        <v>0.0008186423644796414</v>
      </c>
      <c r="JF73">
        <v>-8.268116151049551E-06</v>
      </c>
      <c r="JG73">
        <v>6</v>
      </c>
      <c r="JH73">
        <v>2002</v>
      </c>
      <c r="JI73">
        <v>0</v>
      </c>
      <c r="JJ73">
        <v>28</v>
      </c>
      <c r="JK73">
        <v>28376635</v>
      </c>
      <c r="JL73">
        <v>28376635</v>
      </c>
      <c r="JM73">
        <v>1.12671</v>
      </c>
      <c r="JN73">
        <v>2.65259</v>
      </c>
      <c r="JO73">
        <v>1.49658</v>
      </c>
      <c r="JP73">
        <v>2.33276</v>
      </c>
      <c r="JQ73">
        <v>1.54907</v>
      </c>
      <c r="JR73">
        <v>2.4646</v>
      </c>
      <c r="JS73">
        <v>36.2929</v>
      </c>
      <c r="JT73">
        <v>24.0875</v>
      </c>
      <c r="JU73">
        <v>18</v>
      </c>
      <c r="JV73">
        <v>486.076</v>
      </c>
      <c r="JW73">
        <v>499.416</v>
      </c>
      <c r="JX73">
        <v>20.7611</v>
      </c>
      <c r="JY73">
        <v>26.9715</v>
      </c>
      <c r="JZ73">
        <v>29.9997</v>
      </c>
      <c r="KA73">
        <v>27.2542</v>
      </c>
      <c r="KB73">
        <v>27.268</v>
      </c>
      <c r="KC73">
        <v>22.6588</v>
      </c>
      <c r="KD73">
        <v>11.9018</v>
      </c>
      <c r="KE73">
        <v>29.6777</v>
      </c>
      <c r="KF73">
        <v>20.7803</v>
      </c>
      <c r="KG73">
        <v>420</v>
      </c>
      <c r="KH73">
        <v>15.5258</v>
      </c>
      <c r="KI73">
        <v>101.802</v>
      </c>
      <c r="KJ73">
        <v>93.38500000000001</v>
      </c>
    </row>
    <row r="74" spans="1:296">
      <c r="A74">
        <v>56</v>
      </c>
      <c r="B74">
        <v>1702598187.1</v>
      </c>
      <c r="C74">
        <v>16806.09999990463</v>
      </c>
      <c r="D74" t="s">
        <v>611</v>
      </c>
      <c r="E74" t="s">
        <v>612</v>
      </c>
      <c r="F74">
        <v>5</v>
      </c>
      <c r="G74" t="s">
        <v>601</v>
      </c>
      <c r="H74">
        <v>1702598179.349999</v>
      </c>
      <c r="I74">
        <f>(J74)/1000</f>
        <v>0</v>
      </c>
      <c r="J74">
        <f>IF(DO74, AM74, AG74)</f>
        <v>0</v>
      </c>
      <c r="K74">
        <f>IF(DO74, AH74, AF74)</f>
        <v>0</v>
      </c>
      <c r="L74">
        <f>DQ74 - IF(AT74&gt;1, K74*DK74*100.0/(AV74*EE74), 0)</f>
        <v>0</v>
      </c>
      <c r="M74">
        <f>((S74-I74/2)*L74-K74)/(S74+I74/2)</f>
        <v>0</v>
      </c>
      <c r="N74">
        <f>M74*(DX74+DY74)/1000.0</f>
        <v>0</v>
      </c>
      <c r="O74">
        <f>(DQ74 - IF(AT74&gt;1, K74*DK74*100.0/(AV74*EE74), 0))*(DX74+DY74)/1000.0</f>
        <v>0</v>
      </c>
      <c r="P74">
        <f>2.0/((1/R74-1/Q74)+SIGN(R74)*SQRT((1/R74-1/Q74)*(1/R74-1/Q74) + 4*DL74/((DL74+1)*(DL74+1))*(2*1/R74*1/Q74-1/Q74*1/Q74)))</f>
        <v>0</v>
      </c>
      <c r="Q74">
        <f>IF(LEFT(DM74,1)&lt;&gt;"0",IF(LEFT(DM74,1)="1",3.0,DN74),$D$5+$E$5*(EE74*DX74/($K$5*1000))+$F$5*(EE74*DX74/($K$5*1000))*MAX(MIN(DK74,$J$5),$I$5)*MAX(MIN(DK74,$J$5),$I$5)+$G$5*MAX(MIN(DK74,$J$5),$I$5)*(EE74*DX74/($K$5*1000))+$H$5*(EE74*DX74/($K$5*1000))*(EE74*DX74/($K$5*1000)))</f>
        <v>0</v>
      </c>
      <c r="R74">
        <f>I74*(1000-(1000*0.61365*exp(17.502*V74/(240.97+V74))/(DX74+DY74)+DS74)/2)/(1000*0.61365*exp(17.502*V74/(240.97+V74))/(DX74+DY74)-DS74)</f>
        <v>0</v>
      </c>
      <c r="S74">
        <f>1/((DL74+1)/(P74/1.6)+1/(Q74/1.37)) + DL74/((DL74+1)/(P74/1.6) + DL74/(Q74/1.37))</f>
        <v>0</v>
      </c>
      <c r="T74">
        <f>(DG74*DJ74)</f>
        <v>0</v>
      </c>
      <c r="U74">
        <f>(DZ74+(T74+2*0.95*5.67E-8*(((DZ74+$B$9)+273)^4-(DZ74+273)^4)-44100*I74)/(1.84*29.3*Q74+8*0.95*5.67E-8*(DZ74+273)^3))</f>
        <v>0</v>
      </c>
      <c r="V74">
        <f>($C$9*EA74+$D$9*EB74+$E$9*U74)</f>
        <v>0</v>
      </c>
      <c r="W74">
        <f>0.61365*exp(17.502*V74/(240.97+V74))</f>
        <v>0</v>
      </c>
      <c r="X74">
        <f>(Y74/Z74*100)</f>
        <v>0</v>
      </c>
      <c r="Y74">
        <f>DS74*(DX74+DY74)/1000</f>
        <v>0</v>
      </c>
      <c r="Z74">
        <f>0.61365*exp(17.502*DZ74/(240.97+DZ74))</f>
        <v>0</v>
      </c>
      <c r="AA74">
        <f>(W74-DS74*(DX74+DY74)/1000)</f>
        <v>0</v>
      </c>
      <c r="AB74">
        <f>(-I74*44100)</f>
        <v>0</v>
      </c>
      <c r="AC74">
        <f>2*29.3*Q74*0.92*(DZ74-V74)</f>
        <v>0</v>
      </c>
      <c r="AD74">
        <f>2*0.95*5.67E-8*(((DZ74+$B$9)+273)^4-(V74+273)^4)</f>
        <v>0</v>
      </c>
      <c r="AE74">
        <f>T74+AD74+AB74+AC74</f>
        <v>0</v>
      </c>
      <c r="AF74">
        <f>DW74*AT74*(DR74-DQ74*(1000-AT74*DT74)/(1000-AT74*DS74))/(100*DK74)</f>
        <v>0</v>
      </c>
      <c r="AG74">
        <f>1000*DW74*AT74*(DS74-DT74)/(100*DK74*(1000-AT74*DS74))</f>
        <v>0</v>
      </c>
      <c r="AH74">
        <f>(AI74 - AJ74 - DX74*1E3/(8.314*(DZ74+273.15)) * AL74/DW74 * AK74) * DW74/(100*DK74) * (1000 - DT74)/1000</f>
        <v>0</v>
      </c>
      <c r="AI74">
        <v>426.5572617258925</v>
      </c>
      <c r="AJ74">
        <v>421.9931090909092</v>
      </c>
      <c r="AK74">
        <v>0.002326968296432285</v>
      </c>
      <c r="AL74">
        <v>66.16895425797664</v>
      </c>
      <c r="AM74">
        <f>(AO74 - AN74 + DX74*1E3/(8.314*(DZ74+273.15)) * AQ74/DW74 * AP74) * DW74/(100*DK74) * 1000/(1000 - AO74)</f>
        <v>0</v>
      </c>
      <c r="AN74">
        <v>15.36216018002807</v>
      </c>
      <c r="AO74">
        <v>15.98096242424242</v>
      </c>
      <c r="AP74">
        <v>6.609913145402519E-05</v>
      </c>
      <c r="AQ74">
        <v>107.6117790231475</v>
      </c>
      <c r="AR74">
        <v>0</v>
      </c>
      <c r="AS74">
        <v>0</v>
      </c>
      <c r="AT74">
        <f>IF(AR74*$H$15&gt;=AV74,1.0,(AV74/(AV74-AR74*$H$15)))</f>
        <v>0</v>
      </c>
      <c r="AU74">
        <f>(AT74-1)*100</f>
        <v>0</v>
      </c>
      <c r="AV74">
        <f>MAX(0,($B$15+$C$15*EE74)/(1+$D$15*EE74)*DX74/(DZ74+273)*$E$15)</f>
        <v>0</v>
      </c>
      <c r="AW74" t="s">
        <v>437</v>
      </c>
      <c r="AX74">
        <v>0</v>
      </c>
      <c r="AY74">
        <v>0.7</v>
      </c>
      <c r="AZ74">
        <v>0.7</v>
      </c>
      <c r="BA74">
        <f>1-AY74/AZ74</f>
        <v>0</v>
      </c>
      <c r="BB74">
        <v>-1</v>
      </c>
      <c r="BC74" t="s">
        <v>613</v>
      </c>
      <c r="BD74">
        <v>8172.08</v>
      </c>
      <c r="BE74">
        <v>314.16096</v>
      </c>
      <c r="BF74">
        <v>361.61</v>
      </c>
      <c r="BG74">
        <f>1-BE74/BF74</f>
        <v>0</v>
      </c>
      <c r="BH74">
        <v>0.5</v>
      </c>
      <c r="BI74">
        <f>DH74</f>
        <v>0</v>
      </c>
      <c r="BJ74">
        <f>K74</f>
        <v>0</v>
      </c>
      <c r="BK74">
        <f>BG74*BH74*BI74</f>
        <v>0</v>
      </c>
      <c r="BL74">
        <f>(BJ74-BB74)/BI74</f>
        <v>0</v>
      </c>
      <c r="BM74">
        <f>(AZ74-BF74)/BF74</f>
        <v>0</v>
      </c>
      <c r="BN74">
        <f>AY74/(BA74+AY74/BF74)</f>
        <v>0</v>
      </c>
      <c r="BO74" t="s">
        <v>437</v>
      </c>
      <c r="BP74">
        <v>0</v>
      </c>
      <c r="BQ74">
        <f>IF(BP74&lt;&gt;0, BP74, BN74)</f>
        <v>0</v>
      </c>
      <c r="BR74">
        <f>1-BQ74/BF74</f>
        <v>0</v>
      </c>
      <c r="BS74">
        <f>(BF74-BE74)/(BF74-BQ74)</f>
        <v>0</v>
      </c>
      <c r="BT74">
        <f>(AZ74-BF74)/(AZ74-BQ74)</f>
        <v>0</v>
      </c>
      <c r="BU74">
        <f>(BF74-BE74)/(BF74-AY74)</f>
        <v>0</v>
      </c>
      <c r="BV74">
        <f>(AZ74-BF74)/(AZ74-AY74)</f>
        <v>0</v>
      </c>
      <c r="BW74">
        <f>(BS74*BQ74/BE74)</f>
        <v>0</v>
      </c>
      <c r="BX74">
        <f>(1-BW74)</f>
        <v>0</v>
      </c>
      <c r="DG74">
        <f>$B$13*EF74+$C$13*EG74+$F$13*ER74*(1-EU74)</f>
        <v>0</v>
      </c>
      <c r="DH74">
        <f>DG74*DI74</f>
        <v>0</v>
      </c>
      <c r="DI74">
        <f>($B$13*$D$11+$C$13*$D$11+$F$13*((FE74+EW74)/MAX(FE74+EW74+FF74, 0.1)*$I$11+FF74/MAX(FE74+EW74+FF74, 0.1)*$J$11))/($B$13+$C$13+$F$13)</f>
        <v>0</v>
      </c>
      <c r="DJ74">
        <f>($B$13*$K$11+$C$13*$K$11+$F$13*((FE74+EW74)/MAX(FE74+EW74+FF74, 0.1)*$P$11+FF74/MAX(FE74+EW74+FF74, 0.1)*$Q$11))/($B$13+$C$13+$F$13)</f>
        <v>0</v>
      </c>
      <c r="DK74">
        <v>2</v>
      </c>
      <c r="DL74">
        <v>0.5</v>
      </c>
      <c r="DM74" t="s">
        <v>439</v>
      </c>
      <c r="DN74">
        <v>2</v>
      </c>
      <c r="DO74" t="b">
        <v>1</v>
      </c>
      <c r="DP74">
        <v>1702598179.349999</v>
      </c>
      <c r="DQ74">
        <v>415.2251666666667</v>
      </c>
      <c r="DR74">
        <v>419.9829333333333</v>
      </c>
      <c r="DS74">
        <v>15.97899666666667</v>
      </c>
      <c r="DT74">
        <v>15.36140666666667</v>
      </c>
      <c r="DU74">
        <v>413.9625</v>
      </c>
      <c r="DV74">
        <v>15.90724333333334</v>
      </c>
      <c r="DW74">
        <v>500.0223</v>
      </c>
      <c r="DX74">
        <v>90.96674333333333</v>
      </c>
      <c r="DY74">
        <v>0.1000204733333333</v>
      </c>
      <c r="DZ74">
        <v>23.42581666666666</v>
      </c>
      <c r="EA74">
        <v>23.96481666666666</v>
      </c>
      <c r="EB74">
        <v>999.9000000000002</v>
      </c>
      <c r="EC74">
        <v>0</v>
      </c>
      <c r="ED74">
        <v>0</v>
      </c>
      <c r="EE74">
        <v>9997.624666666667</v>
      </c>
      <c r="EF74">
        <v>0</v>
      </c>
      <c r="EG74">
        <v>16.33210000000001</v>
      </c>
      <c r="EH74">
        <v>-4.757776000000001</v>
      </c>
      <c r="EI74">
        <v>421.9679666666667</v>
      </c>
      <c r="EJ74">
        <v>426.5352333333333</v>
      </c>
      <c r="EK74">
        <v>0.6175838000000001</v>
      </c>
      <c r="EL74">
        <v>419.9829333333333</v>
      </c>
      <c r="EM74">
        <v>15.36140666666667</v>
      </c>
      <c r="EN74">
        <v>1.453556666666667</v>
      </c>
      <c r="EO74">
        <v>1.397377333333333</v>
      </c>
      <c r="EP74">
        <v>12.48819</v>
      </c>
      <c r="EQ74">
        <v>11.8892</v>
      </c>
      <c r="ER74">
        <v>1500.017</v>
      </c>
      <c r="ES74">
        <v>0.9730078666666666</v>
      </c>
      <c r="ET74">
        <v>0.02699185999999999</v>
      </c>
      <c r="EU74">
        <v>0</v>
      </c>
      <c r="EV74">
        <v>314.1534666666666</v>
      </c>
      <c r="EW74">
        <v>4.999599999999998</v>
      </c>
      <c r="EX74">
        <v>4740.336666666666</v>
      </c>
      <c r="EY74">
        <v>14076.60666666667</v>
      </c>
      <c r="EZ74">
        <v>38.59353333333332</v>
      </c>
      <c r="FA74">
        <v>39.81646666666666</v>
      </c>
      <c r="FB74">
        <v>39.056</v>
      </c>
      <c r="FC74">
        <v>39.306</v>
      </c>
      <c r="FD74">
        <v>39.66226666666666</v>
      </c>
      <c r="FE74">
        <v>1454.667</v>
      </c>
      <c r="FF74">
        <v>40.34999999999999</v>
      </c>
      <c r="FG74">
        <v>0</v>
      </c>
      <c r="FH74">
        <v>86.59999990463257</v>
      </c>
      <c r="FI74">
        <v>0</v>
      </c>
      <c r="FJ74">
        <v>314.16096</v>
      </c>
      <c r="FK74">
        <v>-0.2826153935097041</v>
      </c>
      <c r="FL74">
        <v>-25.19538457147845</v>
      </c>
      <c r="FM74">
        <v>4740.2076</v>
      </c>
      <c r="FN74">
        <v>15</v>
      </c>
      <c r="FO74">
        <v>0</v>
      </c>
      <c r="FP74" t="s">
        <v>440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-4.73903375</v>
      </c>
      <c r="GC74">
        <v>-0.4324337335834761</v>
      </c>
      <c r="GD74">
        <v>0.05860650389195293</v>
      </c>
      <c r="GE74">
        <v>1</v>
      </c>
      <c r="GF74">
        <v>314.2244411764706</v>
      </c>
      <c r="GG74">
        <v>-1.148372810648811</v>
      </c>
      <c r="GH74">
        <v>0.2556903217907151</v>
      </c>
      <c r="GI74">
        <v>0</v>
      </c>
      <c r="GJ74">
        <v>0.618456975</v>
      </c>
      <c r="GK74">
        <v>-0.01706849155722388</v>
      </c>
      <c r="GL74">
        <v>0.001960253688779845</v>
      </c>
      <c r="GM74">
        <v>1</v>
      </c>
      <c r="GN74">
        <v>2</v>
      </c>
      <c r="GO74">
        <v>3</v>
      </c>
      <c r="GP74" t="s">
        <v>441</v>
      </c>
      <c r="GQ74">
        <v>3.10076</v>
      </c>
      <c r="GR74">
        <v>2.75803</v>
      </c>
      <c r="GS74">
        <v>0.0878138</v>
      </c>
      <c r="GT74">
        <v>0.0888148</v>
      </c>
      <c r="GU74">
        <v>0.08176990000000001</v>
      </c>
      <c r="GV74">
        <v>0.08023569999999999</v>
      </c>
      <c r="GW74">
        <v>23784.4</v>
      </c>
      <c r="GX74">
        <v>22083.8</v>
      </c>
      <c r="GY74">
        <v>26631.1</v>
      </c>
      <c r="GZ74">
        <v>24456.3</v>
      </c>
      <c r="HA74">
        <v>39196.2</v>
      </c>
      <c r="HB74">
        <v>33288.8</v>
      </c>
      <c r="HC74">
        <v>46578.3</v>
      </c>
      <c r="HD74">
        <v>38731</v>
      </c>
      <c r="HE74">
        <v>1.89918</v>
      </c>
      <c r="HF74">
        <v>1.8954</v>
      </c>
      <c r="HG74">
        <v>0.127107</v>
      </c>
      <c r="HH74">
        <v>0</v>
      </c>
      <c r="HI74">
        <v>21.8914</v>
      </c>
      <c r="HJ74">
        <v>999.9</v>
      </c>
      <c r="HK74">
        <v>34</v>
      </c>
      <c r="HL74">
        <v>32.8</v>
      </c>
      <c r="HM74">
        <v>18.671</v>
      </c>
      <c r="HN74">
        <v>60.6592</v>
      </c>
      <c r="HO74">
        <v>24.1066</v>
      </c>
      <c r="HP74">
        <v>1</v>
      </c>
      <c r="HQ74">
        <v>-0.00628049</v>
      </c>
      <c r="HR74">
        <v>2.02348</v>
      </c>
      <c r="HS74">
        <v>20.2695</v>
      </c>
      <c r="HT74">
        <v>5.22208</v>
      </c>
      <c r="HU74">
        <v>11.98</v>
      </c>
      <c r="HV74">
        <v>4.96575</v>
      </c>
      <c r="HW74">
        <v>3.2751</v>
      </c>
      <c r="HX74">
        <v>9999</v>
      </c>
      <c r="HY74">
        <v>9999</v>
      </c>
      <c r="HZ74">
        <v>9999</v>
      </c>
      <c r="IA74">
        <v>547.6</v>
      </c>
      <c r="IB74">
        <v>1.86397</v>
      </c>
      <c r="IC74">
        <v>1.86008</v>
      </c>
      <c r="ID74">
        <v>1.85837</v>
      </c>
      <c r="IE74">
        <v>1.85974</v>
      </c>
      <c r="IF74">
        <v>1.85988</v>
      </c>
      <c r="IG74">
        <v>1.85836</v>
      </c>
      <c r="IH74">
        <v>1.85735</v>
      </c>
      <c r="II74">
        <v>1.85236</v>
      </c>
      <c r="IJ74">
        <v>0</v>
      </c>
      <c r="IK74">
        <v>0</v>
      </c>
      <c r="IL74">
        <v>0</v>
      </c>
      <c r="IM74">
        <v>0</v>
      </c>
      <c r="IN74" t="s">
        <v>442</v>
      </c>
      <c r="IO74" t="s">
        <v>443</v>
      </c>
      <c r="IP74" t="s">
        <v>444</v>
      </c>
      <c r="IQ74" t="s">
        <v>444</v>
      </c>
      <c r="IR74" t="s">
        <v>444</v>
      </c>
      <c r="IS74" t="s">
        <v>444</v>
      </c>
      <c r="IT74">
        <v>0</v>
      </c>
      <c r="IU74">
        <v>100</v>
      </c>
      <c r="IV74">
        <v>100</v>
      </c>
      <c r="IW74">
        <v>1.263</v>
      </c>
      <c r="IX74">
        <v>0.0718</v>
      </c>
      <c r="IY74">
        <v>0.3971615310492796</v>
      </c>
      <c r="IZ74">
        <v>0.002194383670526158</v>
      </c>
      <c r="JA74">
        <v>-2.614430836048478E-07</v>
      </c>
      <c r="JB74">
        <v>2.831566818974657E-11</v>
      </c>
      <c r="JC74">
        <v>-0.02387284111826243</v>
      </c>
      <c r="JD74">
        <v>-0.004919592197158782</v>
      </c>
      <c r="JE74">
        <v>0.0008186423644796414</v>
      </c>
      <c r="JF74">
        <v>-8.268116151049551E-06</v>
      </c>
      <c r="JG74">
        <v>6</v>
      </c>
      <c r="JH74">
        <v>2002</v>
      </c>
      <c r="JI74">
        <v>0</v>
      </c>
      <c r="JJ74">
        <v>28</v>
      </c>
      <c r="JK74">
        <v>28376636.5</v>
      </c>
      <c r="JL74">
        <v>28376636.5</v>
      </c>
      <c r="JM74">
        <v>1.12671</v>
      </c>
      <c r="JN74">
        <v>2.65137</v>
      </c>
      <c r="JO74">
        <v>1.49658</v>
      </c>
      <c r="JP74">
        <v>2.33276</v>
      </c>
      <c r="JQ74">
        <v>1.54907</v>
      </c>
      <c r="JR74">
        <v>2.46094</v>
      </c>
      <c r="JS74">
        <v>36.3165</v>
      </c>
      <c r="JT74">
        <v>24.0875</v>
      </c>
      <c r="JU74">
        <v>18</v>
      </c>
      <c r="JV74">
        <v>485.687</v>
      </c>
      <c r="JW74">
        <v>498.812</v>
      </c>
      <c r="JX74">
        <v>20.8182</v>
      </c>
      <c r="JY74">
        <v>27.0564</v>
      </c>
      <c r="JZ74">
        <v>30.0005</v>
      </c>
      <c r="KA74">
        <v>27.2784</v>
      </c>
      <c r="KB74">
        <v>27.2745</v>
      </c>
      <c r="KC74">
        <v>22.6594</v>
      </c>
      <c r="KD74">
        <v>12.4505</v>
      </c>
      <c r="KE74">
        <v>29.6777</v>
      </c>
      <c r="KF74">
        <v>20.8376</v>
      </c>
      <c r="KG74">
        <v>420</v>
      </c>
      <c r="KH74">
        <v>15.3722</v>
      </c>
      <c r="KI74">
        <v>101.78</v>
      </c>
      <c r="KJ74">
        <v>93.3687</v>
      </c>
    </row>
    <row r="75" spans="1:296">
      <c r="A75">
        <v>57</v>
      </c>
      <c r="B75">
        <v>1702598294.6</v>
      </c>
      <c r="C75">
        <v>16913.59999990463</v>
      </c>
      <c r="D75" t="s">
        <v>614</v>
      </c>
      <c r="E75" t="s">
        <v>615</v>
      </c>
      <c r="F75">
        <v>5</v>
      </c>
      <c r="G75" t="s">
        <v>601</v>
      </c>
      <c r="H75">
        <v>1702598286.849999</v>
      </c>
      <c r="I75">
        <f>(J75)/1000</f>
        <v>0</v>
      </c>
      <c r="J75">
        <f>IF(DO75, AM75, AG75)</f>
        <v>0</v>
      </c>
      <c r="K75">
        <f>IF(DO75, AH75, AF75)</f>
        <v>0</v>
      </c>
      <c r="L75">
        <f>DQ75 - IF(AT75&gt;1, K75*DK75*100.0/(AV75*EE75), 0)</f>
        <v>0</v>
      </c>
      <c r="M75">
        <f>((S75-I75/2)*L75-K75)/(S75+I75/2)</f>
        <v>0</v>
      </c>
      <c r="N75">
        <f>M75*(DX75+DY75)/1000.0</f>
        <v>0</v>
      </c>
      <c r="O75">
        <f>(DQ75 - IF(AT75&gt;1, K75*DK75*100.0/(AV75*EE75), 0))*(DX75+DY75)/1000.0</f>
        <v>0</v>
      </c>
      <c r="P75">
        <f>2.0/((1/R75-1/Q75)+SIGN(R75)*SQRT((1/R75-1/Q75)*(1/R75-1/Q75) + 4*DL75/((DL75+1)*(DL75+1))*(2*1/R75*1/Q75-1/Q75*1/Q75)))</f>
        <v>0</v>
      </c>
      <c r="Q75">
        <f>IF(LEFT(DM75,1)&lt;&gt;"0",IF(LEFT(DM75,1)="1",3.0,DN75),$D$5+$E$5*(EE75*DX75/($K$5*1000))+$F$5*(EE75*DX75/($K$5*1000))*MAX(MIN(DK75,$J$5),$I$5)*MAX(MIN(DK75,$J$5),$I$5)+$G$5*MAX(MIN(DK75,$J$5),$I$5)*(EE75*DX75/($K$5*1000))+$H$5*(EE75*DX75/($K$5*1000))*(EE75*DX75/($K$5*1000)))</f>
        <v>0</v>
      </c>
      <c r="R75">
        <f>I75*(1000-(1000*0.61365*exp(17.502*V75/(240.97+V75))/(DX75+DY75)+DS75)/2)/(1000*0.61365*exp(17.502*V75/(240.97+V75))/(DX75+DY75)-DS75)</f>
        <v>0</v>
      </c>
      <c r="S75">
        <f>1/((DL75+1)/(P75/1.6)+1/(Q75/1.37)) + DL75/((DL75+1)/(P75/1.6) + DL75/(Q75/1.37))</f>
        <v>0</v>
      </c>
      <c r="T75">
        <f>(DG75*DJ75)</f>
        <v>0</v>
      </c>
      <c r="U75">
        <f>(DZ75+(T75+2*0.95*5.67E-8*(((DZ75+$B$9)+273)^4-(DZ75+273)^4)-44100*I75)/(1.84*29.3*Q75+8*0.95*5.67E-8*(DZ75+273)^3))</f>
        <v>0</v>
      </c>
      <c r="V75">
        <f>($C$9*EA75+$D$9*EB75+$E$9*U75)</f>
        <v>0</v>
      </c>
      <c r="W75">
        <f>0.61365*exp(17.502*V75/(240.97+V75))</f>
        <v>0</v>
      </c>
      <c r="X75">
        <f>(Y75/Z75*100)</f>
        <v>0</v>
      </c>
      <c r="Y75">
        <f>DS75*(DX75+DY75)/1000</f>
        <v>0</v>
      </c>
      <c r="Z75">
        <f>0.61365*exp(17.502*DZ75/(240.97+DZ75))</f>
        <v>0</v>
      </c>
      <c r="AA75">
        <f>(W75-DS75*(DX75+DY75)/1000)</f>
        <v>0</v>
      </c>
      <c r="AB75">
        <f>(-I75*44100)</f>
        <v>0</v>
      </c>
      <c r="AC75">
        <f>2*29.3*Q75*0.92*(DZ75-V75)</f>
        <v>0</v>
      </c>
      <c r="AD75">
        <f>2*0.95*5.67E-8*(((DZ75+$B$9)+273)^4-(V75+273)^4)</f>
        <v>0</v>
      </c>
      <c r="AE75">
        <f>T75+AD75+AB75+AC75</f>
        <v>0</v>
      </c>
      <c r="AF75">
        <f>DW75*AT75*(DR75-DQ75*(1000-AT75*DT75)/(1000-AT75*DS75))/(100*DK75)</f>
        <v>0</v>
      </c>
      <c r="AG75">
        <f>1000*DW75*AT75*(DS75-DT75)/(100*DK75*(1000-AT75*DS75))</f>
        <v>0</v>
      </c>
      <c r="AH75">
        <f>(AI75 - AJ75 - DX75*1E3/(8.314*(DZ75+273.15)) * AL75/DW75 * AK75) * DW75/(100*DK75) * (1000 - DT75)/1000</f>
        <v>0</v>
      </c>
      <c r="AI75">
        <v>426.5236472584232</v>
      </c>
      <c r="AJ75">
        <v>421.6522848484847</v>
      </c>
      <c r="AK75">
        <v>2.301098134123443E-07</v>
      </c>
      <c r="AL75">
        <v>66.16895425797664</v>
      </c>
      <c r="AM75">
        <f>(AO75 - AN75 + DX75*1E3/(8.314*(DZ75+273.15)) * AQ75/DW75 * AP75) * DW75/(100*DK75) * 1000/(1000 - AO75)</f>
        <v>0</v>
      </c>
      <c r="AN75">
        <v>15.28630711296766</v>
      </c>
      <c r="AO75">
        <v>15.9939709090909</v>
      </c>
      <c r="AP75">
        <v>2.089139334584437E-05</v>
      </c>
      <c r="AQ75">
        <v>107.6117790231475</v>
      </c>
      <c r="AR75">
        <v>0</v>
      </c>
      <c r="AS75">
        <v>0</v>
      </c>
      <c r="AT75">
        <f>IF(AR75*$H$15&gt;=AV75,1.0,(AV75/(AV75-AR75*$H$15)))</f>
        <v>0</v>
      </c>
      <c r="AU75">
        <f>(AT75-1)*100</f>
        <v>0</v>
      </c>
      <c r="AV75">
        <f>MAX(0,($B$15+$C$15*EE75)/(1+$D$15*EE75)*DX75/(DZ75+273)*$E$15)</f>
        <v>0</v>
      </c>
      <c r="AW75" t="s">
        <v>437</v>
      </c>
      <c r="AX75">
        <v>0</v>
      </c>
      <c r="AY75">
        <v>0.7</v>
      </c>
      <c r="AZ75">
        <v>0.7</v>
      </c>
      <c r="BA75">
        <f>1-AY75/AZ75</f>
        <v>0</v>
      </c>
      <c r="BB75">
        <v>-1</v>
      </c>
      <c r="BC75" t="s">
        <v>616</v>
      </c>
      <c r="BD75">
        <v>8174.37</v>
      </c>
      <c r="BE75">
        <v>312.13788</v>
      </c>
      <c r="BF75">
        <v>362.32</v>
      </c>
      <c r="BG75">
        <f>1-BE75/BF75</f>
        <v>0</v>
      </c>
      <c r="BH75">
        <v>0.5</v>
      </c>
      <c r="BI75">
        <f>DH75</f>
        <v>0</v>
      </c>
      <c r="BJ75">
        <f>K75</f>
        <v>0</v>
      </c>
      <c r="BK75">
        <f>BG75*BH75*BI75</f>
        <v>0</v>
      </c>
      <c r="BL75">
        <f>(BJ75-BB75)/BI75</f>
        <v>0</v>
      </c>
      <c r="BM75">
        <f>(AZ75-BF75)/BF75</f>
        <v>0</v>
      </c>
      <c r="BN75">
        <f>AY75/(BA75+AY75/BF75)</f>
        <v>0</v>
      </c>
      <c r="BO75" t="s">
        <v>437</v>
      </c>
      <c r="BP75">
        <v>0</v>
      </c>
      <c r="BQ75">
        <f>IF(BP75&lt;&gt;0, BP75, BN75)</f>
        <v>0</v>
      </c>
      <c r="BR75">
        <f>1-BQ75/BF75</f>
        <v>0</v>
      </c>
      <c r="BS75">
        <f>(BF75-BE75)/(BF75-BQ75)</f>
        <v>0</v>
      </c>
      <c r="BT75">
        <f>(AZ75-BF75)/(AZ75-BQ75)</f>
        <v>0</v>
      </c>
      <c r="BU75">
        <f>(BF75-BE75)/(BF75-AY75)</f>
        <v>0</v>
      </c>
      <c r="BV75">
        <f>(AZ75-BF75)/(AZ75-AY75)</f>
        <v>0</v>
      </c>
      <c r="BW75">
        <f>(BS75*BQ75/BE75)</f>
        <v>0</v>
      </c>
      <c r="BX75">
        <f>(1-BW75)</f>
        <v>0</v>
      </c>
      <c r="DG75">
        <f>$B$13*EF75+$C$13*EG75+$F$13*ER75*(1-EU75)</f>
        <v>0</v>
      </c>
      <c r="DH75">
        <f>DG75*DI75</f>
        <v>0</v>
      </c>
      <c r="DI75">
        <f>($B$13*$D$11+$C$13*$D$11+$F$13*((FE75+EW75)/MAX(FE75+EW75+FF75, 0.1)*$I$11+FF75/MAX(FE75+EW75+FF75, 0.1)*$J$11))/($B$13+$C$13+$F$13)</f>
        <v>0</v>
      </c>
      <c r="DJ75">
        <f>($B$13*$K$11+$C$13*$K$11+$F$13*((FE75+EW75)/MAX(FE75+EW75+FF75, 0.1)*$P$11+FF75/MAX(FE75+EW75+FF75, 0.1)*$Q$11))/($B$13+$C$13+$F$13)</f>
        <v>0</v>
      </c>
      <c r="DK75">
        <v>2</v>
      </c>
      <c r="DL75">
        <v>0.5</v>
      </c>
      <c r="DM75" t="s">
        <v>439</v>
      </c>
      <c r="DN75">
        <v>2</v>
      </c>
      <c r="DO75" t="b">
        <v>1</v>
      </c>
      <c r="DP75">
        <v>1702598286.849999</v>
      </c>
      <c r="DQ75">
        <v>414.9030666666667</v>
      </c>
      <c r="DR75">
        <v>419.9887666666666</v>
      </c>
      <c r="DS75">
        <v>15.98812</v>
      </c>
      <c r="DT75">
        <v>15.28622333333333</v>
      </c>
      <c r="DU75">
        <v>413.6409333333332</v>
      </c>
      <c r="DV75">
        <v>15.91624666666667</v>
      </c>
      <c r="DW75">
        <v>500.0135666666667</v>
      </c>
      <c r="DX75">
        <v>90.97037666666668</v>
      </c>
      <c r="DY75">
        <v>0.09995289666666665</v>
      </c>
      <c r="DZ75">
        <v>23.43336666666667</v>
      </c>
      <c r="EA75">
        <v>23.99533666666666</v>
      </c>
      <c r="EB75">
        <v>999.9000000000002</v>
      </c>
      <c r="EC75">
        <v>0</v>
      </c>
      <c r="ED75">
        <v>0</v>
      </c>
      <c r="EE75">
        <v>10003.04033333333</v>
      </c>
      <c r="EF75">
        <v>0</v>
      </c>
      <c r="EG75">
        <v>16.34407666666667</v>
      </c>
      <c r="EH75">
        <v>-5.085704666666667</v>
      </c>
      <c r="EI75">
        <v>421.6444333333333</v>
      </c>
      <c r="EJ75">
        <v>426.5085666666666</v>
      </c>
      <c r="EK75">
        <v>0.7018992333333333</v>
      </c>
      <c r="EL75">
        <v>419.9887666666666</v>
      </c>
      <c r="EM75">
        <v>15.28622333333333</v>
      </c>
      <c r="EN75">
        <v>1.454444333333333</v>
      </c>
      <c r="EO75">
        <v>1.390593333333334</v>
      </c>
      <c r="EP75">
        <v>12.49748666666667</v>
      </c>
      <c r="EQ75">
        <v>11.81544333333333</v>
      </c>
      <c r="ER75">
        <v>1500.007333333333</v>
      </c>
      <c r="ES75">
        <v>0.9730074666666667</v>
      </c>
      <c r="ET75">
        <v>0.02699232666666666</v>
      </c>
      <c r="EU75">
        <v>0</v>
      </c>
      <c r="EV75">
        <v>312.1188666666667</v>
      </c>
      <c r="EW75">
        <v>4.999599999999998</v>
      </c>
      <c r="EX75">
        <v>4705.55</v>
      </c>
      <c r="EY75">
        <v>14076.52</v>
      </c>
      <c r="EZ75">
        <v>38.18726666666667</v>
      </c>
      <c r="FA75">
        <v>39.56003333333332</v>
      </c>
      <c r="FB75">
        <v>38.71006666666666</v>
      </c>
      <c r="FC75">
        <v>38.92263333333333</v>
      </c>
      <c r="FD75">
        <v>39.12469999999998</v>
      </c>
      <c r="FE75">
        <v>1454.657333333334</v>
      </c>
      <c r="FF75">
        <v>40.34999999999999</v>
      </c>
      <c r="FG75">
        <v>0</v>
      </c>
      <c r="FH75">
        <v>107</v>
      </c>
      <c r="FI75">
        <v>0</v>
      </c>
      <c r="FJ75">
        <v>312.13788</v>
      </c>
      <c r="FK75">
        <v>-0.4087692307415673</v>
      </c>
      <c r="FL75">
        <v>-17.369999996228</v>
      </c>
      <c r="FM75">
        <v>4705.2984</v>
      </c>
      <c r="FN75">
        <v>15</v>
      </c>
      <c r="FO75">
        <v>0</v>
      </c>
      <c r="FP75" t="s">
        <v>440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-5.07867725</v>
      </c>
      <c r="GC75">
        <v>-0.1349429268292577</v>
      </c>
      <c r="GD75">
        <v>0.02816103282796104</v>
      </c>
      <c r="GE75">
        <v>1</v>
      </c>
      <c r="GF75">
        <v>312.1711176470588</v>
      </c>
      <c r="GG75">
        <v>-0.5123605803481303</v>
      </c>
      <c r="GH75">
        <v>0.1596305964896463</v>
      </c>
      <c r="GI75">
        <v>1</v>
      </c>
      <c r="GJ75">
        <v>0.699825025</v>
      </c>
      <c r="GK75">
        <v>0.04941605628517817</v>
      </c>
      <c r="GL75">
        <v>0.004838938036839804</v>
      </c>
      <c r="GM75">
        <v>1</v>
      </c>
      <c r="GN75">
        <v>3</v>
      </c>
      <c r="GO75">
        <v>3</v>
      </c>
      <c r="GP75" t="s">
        <v>454</v>
      </c>
      <c r="GQ75">
        <v>3.10086</v>
      </c>
      <c r="GR75">
        <v>2.75807</v>
      </c>
      <c r="GS75">
        <v>0.0877521</v>
      </c>
      <c r="GT75">
        <v>0.0888027</v>
      </c>
      <c r="GU75">
        <v>0.0818131</v>
      </c>
      <c r="GV75">
        <v>0.0799492</v>
      </c>
      <c r="GW75">
        <v>23780.1</v>
      </c>
      <c r="GX75">
        <v>22079</v>
      </c>
      <c r="GY75">
        <v>26624.9</v>
      </c>
      <c r="GZ75">
        <v>24451.1</v>
      </c>
      <c r="HA75">
        <v>39185.2</v>
      </c>
      <c r="HB75">
        <v>33292.3</v>
      </c>
      <c r="HC75">
        <v>46567.3</v>
      </c>
      <c r="HD75">
        <v>38722.8</v>
      </c>
      <c r="HE75">
        <v>1.898</v>
      </c>
      <c r="HF75">
        <v>1.89428</v>
      </c>
      <c r="HG75">
        <v>0.107884</v>
      </c>
      <c r="HH75">
        <v>0</v>
      </c>
      <c r="HI75">
        <v>22.2399</v>
      </c>
      <c r="HJ75">
        <v>999.9</v>
      </c>
      <c r="HK75">
        <v>33.9</v>
      </c>
      <c r="HL75">
        <v>32.7</v>
      </c>
      <c r="HM75">
        <v>18.5116</v>
      </c>
      <c r="HN75">
        <v>61.2392</v>
      </c>
      <c r="HO75">
        <v>23.8662</v>
      </c>
      <c r="HP75">
        <v>1</v>
      </c>
      <c r="HQ75">
        <v>0.00422256</v>
      </c>
      <c r="HR75">
        <v>2.25242</v>
      </c>
      <c r="HS75">
        <v>20.2663</v>
      </c>
      <c r="HT75">
        <v>5.22328</v>
      </c>
      <c r="HU75">
        <v>11.98</v>
      </c>
      <c r="HV75">
        <v>4.9657</v>
      </c>
      <c r="HW75">
        <v>3.27543</v>
      </c>
      <c r="HX75">
        <v>9999</v>
      </c>
      <c r="HY75">
        <v>9999</v>
      </c>
      <c r="HZ75">
        <v>9999</v>
      </c>
      <c r="IA75">
        <v>547.6</v>
      </c>
      <c r="IB75">
        <v>1.86397</v>
      </c>
      <c r="IC75">
        <v>1.86006</v>
      </c>
      <c r="ID75">
        <v>1.85837</v>
      </c>
      <c r="IE75">
        <v>1.85974</v>
      </c>
      <c r="IF75">
        <v>1.85988</v>
      </c>
      <c r="IG75">
        <v>1.85836</v>
      </c>
      <c r="IH75">
        <v>1.85739</v>
      </c>
      <c r="II75">
        <v>1.85236</v>
      </c>
      <c r="IJ75">
        <v>0</v>
      </c>
      <c r="IK75">
        <v>0</v>
      </c>
      <c r="IL75">
        <v>0</v>
      </c>
      <c r="IM75">
        <v>0</v>
      </c>
      <c r="IN75" t="s">
        <v>442</v>
      </c>
      <c r="IO75" t="s">
        <v>443</v>
      </c>
      <c r="IP75" t="s">
        <v>444</v>
      </c>
      <c r="IQ75" t="s">
        <v>444</v>
      </c>
      <c r="IR75" t="s">
        <v>444</v>
      </c>
      <c r="IS75" t="s">
        <v>444</v>
      </c>
      <c r="IT75">
        <v>0</v>
      </c>
      <c r="IU75">
        <v>100</v>
      </c>
      <c r="IV75">
        <v>100</v>
      </c>
      <c r="IW75">
        <v>1.262</v>
      </c>
      <c r="IX75">
        <v>0.07199999999999999</v>
      </c>
      <c r="IY75">
        <v>0.3971615310492796</v>
      </c>
      <c r="IZ75">
        <v>0.002194383670526158</v>
      </c>
      <c r="JA75">
        <v>-2.614430836048478E-07</v>
      </c>
      <c r="JB75">
        <v>2.831566818974657E-11</v>
      </c>
      <c r="JC75">
        <v>-0.02387284111826243</v>
      </c>
      <c r="JD75">
        <v>-0.004919592197158782</v>
      </c>
      <c r="JE75">
        <v>0.0008186423644796414</v>
      </c>
      <c r="JF75">
        <v>-8.268116151049551E-06</v>
      </c>
      <c r="JG75">
        <v>6</v>
      </c>
      <c r="JH75">
        <v>2002</v>
      </c>
      <c r="JI75">
        <v>0</v>
      </c>
      <c r="JJ75">
        <v>28</v>
      </c>
      <c r="JK75">
        <v>28376638.2</v>
      </c>
      <c r="JL75">
        <v>28376638.2</v>
      </c>
      <c r="JM75">
        <v>1.12671</v>
      </c>
      <c r="JN75">
        <v>2.65747</v>
      </c>
      <c r="JO75">
        <v>1.49658</v>
      </c>
      <c r="JP75">
        <v>2.33276</v>
      </c>
      <c r="JQ75">
        <v>1.54907</v>
      </c>
      <c r="JR75">
        <v>2.44263</v>
      </c>
      <c r="JS75">
        <v>36.34</v>
      </c>
      <c r="JT75">
        <v>24.0963</v>
      </c>
      <c r="JU75">
        <v>18</v>
      </c>
      <c r="JV75">
        <v>485.507</v>
      </c>
      <c r="JW75">
        <v>498.543</v>
      </c>
      <c r="JX75">
        <v>20.8321</v>
      </c>
      <c r="JY75">
        <v>27.1537</v>
      </c>
      <c r="JZ75">
        <v>30.0008</v>
      </c>
      <c r="KA75">
        <v>27.3423</v>
      </c>
      <c r="KB75">
        <v>27.3287</v>
      </c>
      <c r="KC75">
        <v>22.6591</v>
      </c>
      <c r="KD75">
        <v>12.7241</v>
      </c>
      <c r="KE75">
        <v>29.6777</v>
      </c>
      <c r="KF75">
        <v>20.7995</v>
      </c>
      <c r="KG75">
        <v>420</v>
      </c>
      <c r="KH75">
        <v>15.263</v>
      </c>
      <c r="KI75">
        <v>101.756</v>
      </c>
      <c r="KJ75">
        <v>93.3489</v>
      </c>
    </row>
    <row r="76" spans="1:296">
      <c r="A76">
        <v>58</v>
      </c>
      <c r="B76">
        <v>1702598682.6</v>
      </c>
      <c r="C76">
        <v>17301.59999990463</v>
      </c>
      <c r="D76" t="s">
        <v>617</v>
      </c>
      <c r="E76" t="s">
        <v>618</v>
      </c>
      <c r="F76">
        <v>5</v>
      </c>
      <c r="G76" t="s">
        <v>601</v>
      </c>
      <c r="H76">
        <v>1702598674.599999</v>
      </c>
      <c r="I76">
        <f>(J76)/1000</f>
        <v>0</v>
      </c>
      <c r="J76">
        <f>IF(DO76, AM76, AG76)</f>
        <v>0</v>
      </c>
      <c r="K76">
        <f>IF(DO76, AH76, AF76)</f>
        <v>0</v>
      </c>
      <c r="L76">
        <f>DQ76 - IF(AT76&gt;1, K76*DK76*100.0/(AV76*EE76), 0)</f>
        <v>0</v>
      </c>
      <c r="M76">
        <f>((S76-I76/2)*L76-K76)/(S76+I76/2)</f>
        <v>0</v>
      </c>
      <c r="N76">
        <f>M76*(DX76+DY76)/1000.0</f>
        <v>0</v>
      </c>
      <c r="O76">
        <f>(DQ76 - IF(AT76&gt;1, K76*DK76*100.0/(AV76*EE76), 0))*(DX76+DY76)/1000.0</f>
        <v>0</v>
      </c>
      <c r="P76">
        <f>2.0/((1/R76-1/Q76)+SIGN(R76)*SQRT((1/R76-1/Q76)*(1/R76-1/Q76) + 4*DL76/((DL76+1)*(DL76+1))*(2*1/R76*1/Q76-1/Q76*1/Q76)))</f>
        <v>0</v>
      </c>
      <c r="Q76">
        <f>IF(LEFT(DM76,1)&lt;&gt;"0",IF(LEFT(DM76,1)="1",3.0,DN76),$D$5+$E$5*(EE76*DX76/($K$5*1000))+$F$5*(EE76*DX76/($K$5*1000))*MAX(MIN(DK76,$J$5),$I$5)*MAX(MIN(DK76,$J$5),$I$5)+$G$5*MAX(MIN(DK76,$J$5),$I$5)*(EE76*DX76/($K$5*1000))+$H$5*(EE76*DX76/($K$5*1000))*(EE76*DX76/($K$5*1000)))</f>
        <v>0</v>
      </c>
      <c r="R76">
        <f>I76*(1000-(1000*0.61365*exp(17.502*V76/(240.97+V76))/(DX76+DY76)+DS76)/2)/(1000*0.61365*exp(17.502*V76/(240.97+V76))/(DX76+DY76)-DS76)</f>
        <v>0</v>
      </c>
      <c r="S76">
        <f>1/((DL76+1)/(P76/1.6)+1/(Q76/1.37)) + DL76/((DL76+1)/(P76/1.6) + DL76/(Q76/1.37))</f>
        <v>0</v>
      </c>
      <c r="T76">
        <f>(DG76*DJ76)</f>
        <v>0</v>
      </c>
      <c r="U76">
        <f>(DZ76+(T76+2*0.95*5.67E-8*(((DZ76+$B$9)+273)^4-(DZ76+273)^4)-44100*I76)/(1.84*29.3*Q76+8*0.95*5.67E-8*(DZ76+273)^3))</f>
        <v>0</v>
      </c>
      <c r="V76">
        <f>($C$9*EA76+$D$9*EB76+$E$9*U76)</f>
        <v>0</v>
      </c>
      <c r="W76">
        <f>0.61365*exp(17.502*V76/(240.97+V76))</f>
        <v>0</v>
      </c>
      <c r="X76">
        <f>(Y76/Z76*100)</f>
        <v>0</v>
      </c>
      <c r="Y76">
        <f>DS76*(DX76+DY76)/1000</f>
        <v>0</v>
      </c>
      <c r="Z76">
        <f>0.61365*exp(17.502*DZ76/(240.97+DZ76))</f>
        <v>0</v>
      </c>
      <c r="AA76">
        <f>(W76-DS76*(DX76+DY76)/1000)</f>
        <v>0</v>
      </c>
      <c r="AB76">
        <f>(-I76*44100)</f>
        <v>0</v>
      </c>
      <c r="AC76">
        <f>2*29.3*Q76*0.92*(DZ76-V76)</f>
        <v>0</v>
      </c>
      <c r="AD76">
        <f>2*0.95*5.67E-8*(((DZ76+$B$9)+273)^4-(V76+273)^4)</f>
        <v>0</v>
      </c>
      <c r="AE76">
        <f>T76+AD76+AB76+AC76</f>
        <v>0</v>
      </c>
      <c r="AF76">
        <f>DW76*AT76*(DR76-DQ76*(1000-AT76*DT76)/(1000-AT76*DS76))/(100*DK76)</f>
        <v>0</v>
      </c>
      <c r="AG76">
        <f>1000*DW76*AT76*(DS76-DT76)/(100*DK76*(1000-AT76*DS76))</f>
        <v>0</v>
      </c>
      <c r="AH76">
        <f>(AI76 - AJ76 - DX76*1E3/(8.314*(DZ76+273.15)) * AL76/DW76 * AK76) * DW76/(100*DK76) * (1000 - DT76)/1000</f>
        <v>0</v>
      </c>
      <c r="AI76">
        <v>429.4046969296601</v>
      </c>
      <c r="AJ76">
        <v>423.6103333333332</v>
      </c>
      <c r="AK76">
        <v>-0.0005983010599046368</v>
      </c>
      <c r="AL76">
        <v>66.16895425797664</v>
      </c>
      <c r="AM76">
        <f>(AO76 - AN76 + DX76*1E3/(8.314*(DZ76+273.15)) * AQ76/DW76 * AP76) * DW76/(100*DK76) * 1000/(1000 - AO76)</f>
        <v>0</v>
      </c>
      <c r="AN76">
        <v>21.86652232034011</v>
      </c>
      <c r="AO76">
        <v>23.33629515151515</v>
      </c>
      <c r="AP76">
        <v>-0.000121056286492335</v>
      </c>
      <c r="AQ76">
        <v>107.6117790231475</v>
      </c>
      <c r="AR76">
        <v>0</v>
      </c>
      <c r="AS76">
        <v>0</v>
      </c>
      <c r="AT76">
        <f>IF(AR76*$H$15&gt;=AV76,1.0,(AV76/(AV76-AR76*$H$15)))</f>
        <v>0</v>
      </c>
      <c r="AU76">
        <f>(AT76-1)*100</f>
        <v>0</v>
      </c>
      <c r="AV76">
        <f>MAX(0,($B$15+$C$15*EE76)/(1+$D$15*EE76)*DX76/(DZ76+273)*$E$15)</f>
        <v>0</v>
      </c>
      <c r="AW76" t="s">
        <v>437</v>
      </c>
      <c r="AX76">
        <v>0</v>
      </c>
      <c r="AY76">
        <v>0.7</v>
      </c>
      <c r="AZ76">
        <v>0.7</v>
      </c>
      <c r="BA76">
        <f>1-AY76/AZ76</f>
        <v>0</v>
      </c>
      <c r="BB76">
        <v>-1</v>
      </c>
      <c r="BC76" t="s">
        <v>619</v>
      </c>
      <c r="BD76">
        <v>8165.14</v>
      </c>
      <c r="BE76">
        <v>294.61512</v>
      </c>
      <c r="BF76">
        <v>360.28</v>
      </c>
      <c r="BG76">
        <f>1-BE76/BF76</f>
        <v>0</v>
      </c>
      <c r="BH76">
        <v>0.5</v>
      </c>
      <c r="BI76">
        <f>DH76</f>
        <v>0</v>
      </c>
      <c r="BJ76">
        <f>K76</f>
        <v>0</v>
      </c>
      <c r="BK76">
        <f>BG76*BH76*BI76</f>
        <v>0</v>
      </c>
      <c r="BL76">
        <f>(BJ76-BB76)/BI76</f>
        <v>0</v>
      </c>
      <c r="BM76">
        <f>(AZ76-BF76)/BF76</f>
        <v>0</v>
      </c>
      <c r="BN76">
        <f>AY76/(BA76+AY76/BF76)</f>
        <v>0</v>
      </c>
      <c r="BO76" t="s">
        <v>437</v>
      </c>
      <c r="BP76">
        <v>0</v>
      </c>
      <c r="BQ76">
        <f>IF(BP76&lt;&gt;0, BP76, BN76)</f>
        <v>0</v>
      </c>
      <c r="BR76">
        <f>1-BQ76/BF76</f>
        <v>0</v>
      </c>
      <c r="BS76">
        <f>(BF76-BE76)/(BF76-BQ76)</f>
        <v>0</v>
      </c>
      <c r="BT76">
        <f>(AZ76-BF76)/(AZ76-BQ76)</f>
        <v>0</v>
      </c>
      <c r="BU76">
        <f>(BF76-BE76)/(BF76-AY76)</f>
        <v>0</v>
      </c>
      <c r="BV76">
        <f>(AZ76-BF76)/(AZ76-AY76)</f>
        <v>0</v>
      </c>
      <c r="BW76">
        <f>(BS76*BQ76/BE76)</f>
        <v>0</v>
      </c>
      <c r="BX76">
        <f>(1-BW76)</f>
        <v>0</v>
      </c>
      <c r="DG76">
        <f>$B$13*EF76+$C$13*EG76+$F$13*ER76*(1-EU76)</f>
        <v>0</v>
      </c>
      <c r="DH76">
        <f>DG76*DI76</f>
        <v>0</v>
      </c>
      <c r="DI76">
        <f>($B$13*$D$11+$C$13*$D$11+$F$13*((FE76+EW76)/MAX(FE76+EW76+FF76, 0.1)*$I$11+FF76/MAX(FE76+EW76+FF76, 0.1)*$J$11))/($B$13+$C$13+$F$13)</f>
        <v>0</v>
      </c>
      <c r="DJ76">
        <f>($B$13*$K$11+$C$13*$K$11+$F$13*((FE76+EW76)/MAX(FE76+EW76+FF76, 0.1)*$P$11+FF76/MAX(FE76+EW76+FF76, 0.1)*$Q$11))/($B$13+$C$13+$F$13)</f>
        <v>0</v>
      </c>
      <c r="DK76">
        <v>2</v>
      </c>
      <c r="DL76">
        <v>0.5</v>
      </c>
      <c r="DM76" t="s">
        <v>439</v>
      </c>
      <c r="DN76">
        <v>2</v>
      </c>
      <c r="DO76" t="b">
        <v>1</v>
      </c>
      <c r="DP76">
        <v>1702598674.599999</v>
      </c>
      <c r="DQ76">
        <v>413.7627741935483</v>
      </c>
      <c r="DR76">
        <v>419.9982580645161</v>
      </c>
      <c r="DS76">
        <v>23.33660322580646</v>
      </c>
      <c r="DT76">
        <v>21.88594516129032</v>
      </c>
      <c r="DU76">
        <v>412.5029032258064</v>
      </c>
      <c r="DV76">
        <v>23.13844516129032</v>
      </c>
      <c r="DW76">
        <v>500.0344193548387</v>
      </c>
      <c r="DX76">
        <v>90.98273548387095</v>
      </c>
      <c r="DY76">
        <v>0.1000258580645161</v>
      </c>
      <c r="DZ76">
        <v>29.89070322580645</v>
      </c>
      <c r="EA76">
        <v>29.96300645161289</v>
      </c>
      <c r="EB76">
        <v>999.9000000000003</v>
      </c>
      <c r="EC76">
        <v>0</v>
      </c>
      <c r="ED76">
        <v>0</v>
      </c>
      <c r="EE76">
        <v>10008.38387096774</v>
      </c>
      <c r="EF76">
        <v>0</v>
      </c>
      <c r="EG76">
        <v>16.29430322580645</v>
      </c>
      <c r="EH76">
        <v>-6.235433548387098</v>
      </c>
      <c r="EI76">
        <v>423.6493870967741</v>
      </c>
      <c r="EJ76">
        <v>429.3960000000001</v>
      </c>
      <c r="EK76">
        <v>1.450657419354839</v>
      </c>
      <c r="EL76">
        <v>419.9982580645161</v>
      </c>
      <c r="EM76">
        <v>21.88594516129032</v>
      </c>
      <c r="EN76">
        <v>2.123228064516129</v>
      </c>
      <c r="EO76">
        <v>1.991242903225807</v>
      </c>
      <c r="EP76">
        <v>18.39451612903226</v>
      </c>
      <c r="EQ76">
        <v>17.37487741935484</v>
      </c>
      <c r="ER76">
        <v>1499.999032258064</v>
      </c>
      <c r="ES76">
        <v>0.9729946451612903</v>
      </c>
      <c r="ET76">
        <v>0.0270052064516129</v>
      </c>
      <c r="EU76">
        <v>0</v>
      </c>
      <c r="EV76">
        <v>294.6395161290323</v>
      </c>
      <c r="EW76">
        <v>4.999599999999997</v>
      </c>
      <c r="EX76">
        <v>4453.333870967741</v>
      </c>
      <c r="EY76">
        <v>14076.37741935484</v>
      </c>
      <c r="EZ76">
        <v>38.45729032258063</v>
      </c>
      <c r="FA76">
        <v>39.73767741935484</v>
      </c>
      <c r="FB76">
        <v>39.24583870967741</v>
      </c>
      <c r="FC76">
        <v>39.35648387096773</v>
      </c>
      <c r="FD76">
        <v>40.20529032258063</v>
      </c>
      <c r="FE76">
        <v>1454.629032258065</v>
      </c>
      <c r="FF76">
        <v>40.36999999999998</v>
      </c>
      <c r="FG76">
        <v>0</v>
      </c>
      <c r="FH76">
        <v>387.4000000953674</v>
      </c>
      <c r="FI76">
        <v>0</v>
      </c>
      <c r="FJ76">
        <v>294.61512</v>
      </c>
      <c r="FK76">
        <v>-1.709461535215546</v>
      </c>
      <c r="FL76">
        <v>-16.00230769346611</v>
      </c>
      <c r="FM76">
        <v>4453.051199999999</v>
      </c>
      <c r="FN76">
        <v>15</v>
      </c>
      <c r="FO76">
        <v>0</v>
      </c>
      <c r="FP76" t="s">
        <v>440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-6.213386829268293</v>
      </c>
      <c r="GC76">
        <v>-0.2182304529616846</v>
      </c>
      <c r="GD76">
        <v>0.04855772378033119</v>
      </c>
      <c r="GE76">
        <v>1</v>
      </c>
      <c r="GF76">
        <v>294.6733823529411</v>
      </c>
      <c r="GG76">
        <v>-0.8924216942445105</v>
      </c>
      <c r="GH76">
        <v>0.2285600725135628</v>
      </c>
      <c r="GI76">
        <v>1</v>
      </c>
      <c r="GJ76">
        <v>1.452165121951219</v>
      </c>
      <c r="GK76">
        <v>0.02306780487805072</v>
      </c>
      <c r="GL76">
        <v>0.01594685581395222</v>
      </c>
      <c r="GM76">
        <v>1</v>
      </c>
      <c r="GN76">
        <v>3</v>
      </c>
      <c r="GO76">
        <v>3</v>
      </c>
      <c r="GP76" t="s">
        <v>454</v>
      </c>
      <c r="GQ76">
        <v>3.10265</v>
      </c>
      <c r="GR76">
        <v>2.75806</v>
      </c>
      <c r="GS76">
        <v>0.0874945</v>
      </c>
      <c r="GT76">
        <v>0.08875089999999999</v>
      </c>
      <c r="GU76">
        <v>0.10688</v>
      </c>
      <c r="GV76">
        <v>0.103173</v>
      </c>
      <c r="GW76">
        <v>23750</v>
      </c>
      <c r="GX76">
        <v>22049.3</v>
      </c>
      <c r="GY76">
        <v>26586.1</v>
      </c>
      <c r="GZ76">
        <v>24419.6</v>
      </c>
      <c r="HA76">
        <v>38050.1</v>
      </c>
      <c r="HB76">
        <v>32403.6</v>
      </c>
      <c r="HC76">
        <v>46500.3</v>
      </c>
      <c r="HD76">
        <v>38671.1</v>
      </c>
      <c r="HE76">
        <v>1.8913</v>
      </c>
      <c r="HF76">
        <v>1.89395</v>
      </c>
      <c r="HG76">
        <v>0.167377</v>
      </c>
      <c r="HH76">
        <v>0</v>
      </c>
      <c r="HI76">
        <v>27.231</v>
      </c>
      <c r="HJ76">
        <v>999.9</v>
      </c>
      <c r="HK76">
        <v>46.7</v>
      </c>
      <c r="HL76">
        <v>32.7</v>
      </c>
      <c r="HM76">
        <v>25.5</v>
      </c>
      <c r="HN76">
        <v>60.4493</v>
      </c>
      <c r="HO76">
        <v>23.2652</v>
      </c>
      <c r="HP76">
        <v>1</v>
      </c>
      <c r="HQ76">
        <v>0.0659197</v>
      </c>
      <c r="HR76">
        <v>-0.40146</v>
      </c>
      <c r="HS76">
        <v>20.2806</v>
      </c>
      <c r="HT76">
        <v>5.22208</v>
      </c>
      <c r="HU76">
        <v>11.98</v>
      </c>
      <c r="HV76">
        <v>4.9655</v>
      </c>
      <c r="HW76">
        <v>3.27525</v>
      </c>
      <c r="HX76">
        <v>9999</v>
      </c>
      <c r="HY76">
        <v>9999</v>
      </c>
      <c r="HZ76">
        <v>9999</v>
      </c>
      <c r="IA76">
        <v>547.7</v>
      </c>
      <c r="IB76">
        <v>1.86401</v>
      </c>
      <c r="IC76">
        <v>1.86014</v>
      </c>
      <c r="ID76">
        <v>1.8584</v>
      </c>
      <c r="IE76">
        <v>1.85974</v>
      </c>
      <c r="IF76">
        <v>1.85989</v>
      </c>
      <c r="IG76">
        <v>1.85837</v>
      </c>
      <c r="IH76">
        <v>1.85743</v>
      </c>
      <c r="II76">
        <v>1.85234</v>
      </c>
      <c r="IJ76">
        <v>0</v>
      </c>
      <c r="IK76">
        <v>0</v>
      </c>
      <c r="IL76">
        <v>0</v>
      </c>
      <c r="IM76">
        <v>0</v>
      </c>
      <c r="IN76" t="s">
        <v>442</v>
      </c>
      <c r="IO76" t="s">
        <v>443</v>
      </c>
      <c r="IP76" t="s">
        <v>444</v>
      </c>
      <c r="IQ76" t="s">
        <v>444</v>
      </c>
      <c r="IR76" t="s">
        <v>444</v>
      </c>
      <c r="IS76" t="s">
        <v>444</v>
      </c>
      <c r="IT76">
        <v>0</v>
      </c>
      <c r="IU76">
        <v>100</v>
      </c>
      <c r="IV76">
        <v>100</v>
      </c>
      <c r="IW76">
        <v>1.26</v>
      </c>
      <c r="IX76">
        <v>0.1981</v>
      </c>
      <c r="IY76">
        <v>0.3971615310492796</v>
      </c>
      <c r="IZ76">
        <v>0.002194383670526158</v>
      </c>
      <c r="JA76">
        <v>-2.614430836048478E-07</v>
      </c>
      <c r="JB76">
        <v>2.831566818974657E-11</v>
      </c>
      <c r="JC76">
        <v>-0.02387284111826243</v>
      </c>
      <c r="JD76">
        <v>-0.004919592197158782</v>
      </c>
      <c r="JE76">
        <v>0.0008186423644796414</v>
      </c>
      <c r="JF76">
        <v>-8.268116151049551E-06</v>
      </c>
      <c r="JG76">
        <v>6</v>
      </c>
      <c r="JH76">
        <v>2002</v>
      </c>
      <c r="JI76">
        <v>0</v>
      </c>
      <c r="JJ76">
        <v>28</v>
      </c>
      <c r="JK76">
        <v>28376644.7</v>
      </c>
      <c r="JL76">
        <v>28376644.7</v>
      </c>
      <c r="JM76">
        <v>1.13403</v>
      </c>
      <c r="JN76">
        <v>2.65747</v>
      </c>
      <c r="JO76">
        <v>1.49658</v>
      </c>
      <c r="JP76">
        <v>2.33398</v>
      </c>
      <c r="JQ76">
        <v>1.54907</v>
      </c>
      <c r="JR76">
        <v>2.45239</v>
      </c>
      <c r="JS76">
        <v>36.6233</v>
      </c>
      <c r="JT76">
        <v>24.105</v>
      </c>
      <c r="JU76">
        <v>18</v>
      </c>
      <c r="JV76">
        <v>486.706</v>
      </c>
      <c r="JW76">
        <v>503.472</v>
      </c>
      <c r="JX76">
        <v>28.9008</v>
      </c>
      <c r="JY76">
        <v>28.0597</v>
      </c>
      <c r="JZ76">
        <v>30.001</v>
      </c>
      <c r="KA76">
        <v>27.9966</v>
      </c>
      <c r="KB76">
        <v>27.9186</v>
      </c>
      <c r="KC76">
        <v>22.7888</v>
      </c>
      <c r="KD76">
        <v>18.7273</v>
      </c>
      <c r="KE76">
        <v>70.5044</v>
      </c>
      <c r="KF76">
        <v>28.9132</v>
      </c>
      <c r="KG76">
        <v>420</v>
      </c>
      <c r="KH76">
        <v>21.8104</v>
      </c>
      <c r="KI76">
        <v>101.609</v>
      </c>
      <c r="KJ76">
        <v>93.2261</v>
      </c>
    </row>
    <row r="77" spans="1:296">
      <c r="A77">
        <v>59</v>
      </c>
      <c r="B77">
        <v>1702598750.5</v>
      </c>
      <c r="C77">
        <v>17369.5</v>
      </c>
      <c r="D77" t="s">
        <v>620</v>
      </c>
      <c r="E77" t="s">
        <v>621</v>
      </c>
      <c r="F77">
        <v>5</v>
      </c>
      <c r="G77" t="s">
        <v>601</v>
      </c>
      <c r="H77">
        <v>1702598742.509677</v>
      </c>
      <c r="I77">
        <f>(J77)/1000</f>
        <v>0</v>
      </c>
      <c r="J77">
        <f>IF(DO77, AM77, AG77)</f>
        <v>0</v>
      </c>
      <c r="K77">
        <f>IF(DO77, AH77, AF77)</f>
        <v>0</v>
      </c>
      <c r="L77">
        <f>DQ77 - IF(AT77&gt;1, K77*DK77*100.0/(AV77*EE77), 0)</f>
        <v>0</v>
      </c>
      <c r="M77">
        <f>((S77-I77/2)*L77-K77)/(S77+I77/2)</f>
        <v>0</v>
      </c>
      <c r="N77">
        <f>M77*(DX77+DY77)/1000.0</f>
        <v>0</v>
      </c>
      <c r="O77">
        <f>(DQ77 - IF(AT77&gt;1, K77*DK77*100.0/(AV77*EE77), 0))*(DX77+DY77)/1000.0</f>
        <v>0</v>
      </c>
      <c r="P77">
        <f>2.0/((1/R77-1/Q77)+SIGN(R77)*SQRT((1/R77-1/Q77)*(1/R77-1/Q77) + 4*DL77/((DL77+1)*(DL77+1))*(2*1/R77*1/Q77-1/Q77*1/Q77)))</f>
        <v>0</v>
      </c>
      <c r="Q77">
        <f>IF(LEFT(DM77,1)&lt;&gt;"0",IF(LEFT(DM77,1)="1",3.0,DN77),$D$5+$E$5*(EE77*DX77/($K$5*1000))+$F$5*(EE77*DX77/($K$5*1000))*MAX(MIN(DK77,$J$5),$I$5)*MAX(MIN(DK77,$J$5),$I$5)+$G$5*MAX(MIN(DK77,$J$5),$I$5)*(EE77*DX77/($K$5*1000))+$H$5*(EE77*DX77/($K$5*1000))*(EE77*DX77/($K$5*1000)))</f>
        <v>0</v>
      </c>
      <c r="R77">
        <f>I77*(1000-(1000*0.61365*exp(17.502*V77/(240.97+V77))/(DX77+DY77)+DS77)/2)/(1000*0.61365*exp(17.502*V77/(240.97+V77))/(DX77+DY77)-DS77)</f>
        <v>0</v>
      </c>
      <c r="S77">
        <f>1/((DL77+1)/(P77/1.6)+1/(Q77/1.37)) + DL77/((DL77+1)/(P77/1.6) + DL77/(Q77/1.37))</f>
        <v>0</v>
      </c>
      <c r="T77">
        <f>(DG77*DJ77)</f>
        <v>0</v>
      </c>
      <c r="U77">
        <f>(DZ77+(T77+2*0.95*5.67E-8*(((DZ77+$B$9)+273)^4-(DZ77+273)^4)-44100*I77)/(1.84*29.3*Q77+8*0.95*5.67E-8*(DZ77+273)^3))</f>
        <v>0</v>
      </c>
      <c r="V77">
        <f>($C$9*EA77+$D$9*EB77+$E$9*U77)</f>
        <v>0</v>
      </c>
      <c r="W77">
        <f>0.61365*exp(17.502*V77/(240.97+V77))</f>
        <v>0</v>
      </c>
      <c r="X77">
        <f>(Y77/Z77*100)</f>
        <v>0</v>
      </c>
      <c r="Y77">
        <f>DS77*(DX77+DY77)/1000</f>
        <v>0</v>
      </c>
      <c r="Z77">
        <f>0.61365*exp(17.502*DZ77/(240.97+DZ77))</f>
        <v>0</v>
      </c>
      <c r="AA77">
        <f>(W77-DS77*(DX77+DY77)/1000)</f>
        <v>0</v>
      </c>
      <c r="AB77">
        <f>(-I77*44100)</f>
        <v>0</v>
      </c>
      <c r="AC77">
        <f>2*29.3*Q77*0.92*(DZ77-V77)</f>
        <v>0</v>
      </c>
      <c r="AD77">
        <f>2*0.95*5.67E-8*(((DZ77+$B$9)+273)^4-(V77+273)^4)</f>
        <v>0</v>
      </c>
      <c r="AE77">
        <f>T77+AD77+AB77+AC77</f>
        <v>0</v>
      </c>
      <c r="AF77">
        <f>DW77*AT77*(DR77-DQ77*(1000-AT77*DT77)/(1000-AT77*DS77))/(100*DK77)</f>
        <v>0</v>
      </c>
      <c r="AG77">
        <f>1000*DW77*AT77*(DS77-DT77)/(100*DK77*(1000-AT77*DS77))</f>
        <v>0</v>
      </c>
      <c r="AH77">
        <f>(AI77 - AJ77 - DX77*1E3/(8.314*(DZ77+273.15)) * AL77/DW77 * AK77) * DW77/(100*DK77) * (1000 - DT77)/1000</f>
        <v>0</v>
      </c>
      <c r="AI77">
        <v>429.3079170959108</v>
      </c>
      <c r="AJ77">
        <v>423.4720121212122</v>
      </c>
      <c r="AK77">
        <v>-0.001770051196088041</v>
      </c>
      <c r="AL77">
        <v>66.16895425797664</v>
      </c>
      <c r="AM77">
        <f>(AO77 - AN77 + DX77*1E3/(8.314*(DZ77+273.15)) * AQ77/DW77 * AP77) * DW77/(100*DK77) * 1000/(1000 - AO77)</f>
        <v>0</v>
      </c>
      <c r="AN77">
        <v>21.77156915812422</v>
      </c>
      <c r="AO77">
        <v>23.32531515151515</v>
      </c>
      <c r="AP77">
        <v>4.209148337293495E-05</v>
      </c>
      <c r="AQ77">
        <v>107.6117790231475</v>
      </c>
      <c r="AR77">
        <v>0</v>
      </c>
      <c r="AS77">
        <v>0</v>
      </c>
      <c r="AT77">
        <f>IF(AR77*$H$15&gt;=AV77,1.0,(AV77/(AV77-AR77*$H$15)))</f>
        <v>0</v>
      </c>
      <c r="AU77">
        <f>(AT77-1)*100</f>
        <v>0</v>
      </c>
      <c r="AV77">
        <f>MAX(0,($B$15+$C$15*EE77)/(1+$D$15*EE77)*DX77/(DZ77+273)*$E$15)</f>
        <v>0</v>
      </c>
      <c r="AW77" t="s">
        <v>437</v>
      </c>
      <c r="AX77">
        <v>0</v>
      </c>
      <c r="AY77">
        <v>0.7</v>
      </c>
      <c r="AZ77">
        <v>0.7</v>
      </c>
      <c r="BA77">
        <f>1-AY77/AZ77</f>
        <v>0</v>
      </c>
      <c r="BB77">
        <v>-1</v>
      </c>
      <c r="BC77" t="s">
        <v>622</v>
      </c>
      <c r="BD77">
        <v>8165.96</v>
      </c>
      <c r="BE77">
        <v>292.98016</v>
      </c>
      <c r="BF77">
        <v>359.05</v>
      </c>
      <c r="BG77">
        <f>1-BE77/BF77</f>
        <v>0</v>
      </c>
      <c r="BH77">
        <v>0.5</v>
      </c>
      <c r="BI77">
        <f>DH77</f>
        <v>0</v>
      </c>
      <c r="BJ77">
        <f>K77</f>
        <v>0</v>
      </c>
      <c r="BK77">
        <f>BG77*BH77*BI77</f>
        <v>0</v>
      </c>
      <c r="BL77">
        <f>(BJ77-BB77)/BI77</f>
        <v>0</v>
      </c>
      <c r="BM77">
        <f>(AZ77-BF77)/BF77</f>
        <v>0</v>
      </c>
      <c r="BN77">
        <f>AY77/(BA77+AY77/BF77)</f>
        <v>0</v>
      </c>
      <c r="BO77" t="s">
        <v>437</v>
      </c>
      <c r="BP77">
        <v>0</v>
      </c>
      <c r="BQ77">
        <f>IF(BP77&lt;&gt;0, BP77, BN77)</f>
        <v>0</v>
      </c>
      <c r="BR77">
        <f>1-BQ77/BF77</f>
        <v>0</v>
      </c>
      <c r="BS77">
        <f>(BF77-BE77)/(BF77-BQ77)</f>
        <v>0</v>
      </c>
      <c r="BT77">
        <f>(AZ77-BF77)/(AZ77-BQ77)</f>
        <v>0</v>
      </c>
      <c r="BU77">
        <f>(BF77-BE77)/(BF77-AY77)</f>
        <v>0</v>
      </c>
      <c r="BV77">
        <f>(AZ77-BF77)/(AZ77-AY77)</f>
        <v>0</v>
      </c>
      <c r="BW77">
        <f>(BS77*BQ77/BE77)</f>
        <v>0</v>
      </c>
      <c r="BX77">
        <f>(1-BW77)</f>
        <v>0</v>
      </c>
      <c r="DG77">
        <f>$B$13*EF77+$C$13*EG77+$F$13*ER77*(1-EU77)</f>
        <v>0</v>
      </c>
      <c r="DH77">
        <f>DG77*DI77</f>
        <v>0</v>
      </c>
      <c r="DI77">
        <f>($B$13*$D$11+$C$13*$D$11+$F$13*((FE77+EW77)/MAX(FE77+EW77+FF77, 0.1)*$I$11+FF77/MAX(FE77+EW77+FF77, 0.1)*$J$11))/($B$13+$C$13+$F$13)</f>
        <v>0</v>
      </c>
      <c r="DJ77">
        <f>($B$13*$K$11+$C$13*$K$11+$F$13*((FE77+EW77)/MAX(FE77+EW77+FF77, 0.1)*$P$11+FF77/MAX(FE77+EW77+FF77, 0.1)*$Q$11))/($B$13+$C$13+$F$13)</f>
        <v>0</v>
      </c>
      <c r="DK77">
        <v>2</v>
      </c>
      <c r="DL77">
        <v>0.5</v>
      </c>
      <c r="DM77" t="s">
        <v>439</v>
      </c>
      <c r="DN77">
        <v>2</v>
      </c>
      <c r="DO77" t="b">
        <v>1</v>
      </c>
      <c r="DP77">
        <v>1702598742.509677</v>
      </c>
      <c r="DQ77">
        <v>413.611</v>
      </c>
      <c r="DR77">
        <v>419.9837741935484</v>
      </c>
      <c r="DS77">
        <v>23.32174838709677</v>
      </c>
      <c r="DT77">
        <v>21.77380645161291</v>
      </c>
      <c r="DU77">
        <v>412.3514838709677</v>
      </c>
      <c r="DV77">
        <v>23.12387419354839</v>
      </c>
      <c r="DW77">
        <v>500.0238387096774</v>
      </c>
      <c r="DX77">
        <v>90.9809612903226</v>
      </c>
      <c r="DY77">
        <v>0.1000009806451613</v>
      </c>
      <c r="DZ77">
        <v>29.94885161290323</v>
      </c>
      <c r="EA77">
        <v>29.98372580645161</v>
      </c>
      <c r="EB77">
        <v>999.9000000000003</v>
      </c>
      <c r="EC77">
        <v>0</v>
      </c>
      <c r="ED77">
        <v>0</v>
      </c>
      <c r="EE77">
        <v>10003.22967741935</v>
      </c>
      <c r="EF77">
        <v>0</v>
      </c>
      <c r="EG77">
        <v>16.29776129032258</v>
      </c>
      <c r="EH77">
        <v>-6.372747096774193</v>
      </c>
      <c r="EI77">
        <v>423.4875161290323</v>
      </c>
      <c r="EJ77">
        <v>429.331935483871</v>
      </c>
      <c r="EK77">
        <v>1.547947419354839</v>
      </c>
      <c r="EL77">
        <v>419.9837741935484</v>
      </c>
      <c r="EM77">
        <v>21.77380645161291</v>
      </c>
      <c r="EN77">
        <v>2.121836129032259</v>
      </c>
      <c r="EO77">
        <v>1.981002580645161</v>
      </c>
      <c r="EP77">
        <v>18.38405161290322</v>
      </c>
      <c r="EQ77">
        <v>17.2933</v>
      </c>
      <c r="ER77">
        <v>1499.972903225806</v>
      </c>
      <c r="ES77">
        <v>0.9729960967741936</v>
      </c>
      <c r="ET77">
        <v>0.02700386451612902</v>
      </c>
      <c r="EU77">
        <v>0</v>
      </c>
      <c r="EV77">
        <v>293.031870967742</v>
      </c>
      <c r="EW77">
        <v>4.999599999999997</v>
      </c>
      <c r="EX77">
        <v>4433.203870967742</v>
      </c>
      <c r="EY77">
        <v>14076.13548387097</v>
      </c>
      <c r="EZ77">
        <v>38.62470967741935</v>
      </c>
      <c r="FA77">
        <v>39.89687096774193</v>
      </c>
      <c r="FB77">
        <v>39.04009677419354</v>
      </c>
      <c r="FC77">
        <v>39.49970967741935</v>
      </c>
      <c r="FD77">
        <v>40.36048387096773</v>
      </c>
      <c r="FE77">
        <v>1454.602903225806</v>
      </c>
      <c r="FF77">
        <v>40.36999999999998</v>
      </c>
      <c r="FG77">
        <v>0</v>
      </c>
      <c r="FH77">
        <v>67.59999990463257</v>
      </c>
      <c r="FI77">
        <v>0</v>
      </c>
      <c r="FJ77">
        <v>292.98016</v>
      </c>
      <c r="FK77">
        <v>-0.4669230908354562</v>
      </c>
      <c r="FL77">
        <v>-13.24615381919332</v>
      </c>
      <c r="FM77">
        <v>4433.080400000001</v>
      </c>
      <c r="FN77">
        <v>15</v>
      </c>
      <c r="FO77">
        <v>0</v>
      </c>
      <c r="FP77" t="s">
        <v>440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-6.383454390243902</v>
      </c>
      <c r="GC77">
        <v>0.1807016081315611</v>
      </c>
      <c r="GD77">
        <v>0.03233386286917839</v>
      </c>
      <c r="GE77">
        <v>1</v>
      </c>
      <c r="GF77">
        <v>293.0394117647059</v>
      </c>
      <c r="GG77">
        <v>-0.7515660858931297</v>
      </c>
      <c r="GH77">
        <v>0.1789778359013927</v>
      </c>
      <c r="GI77">
        <v>1</v>
      </c>
      <c r="GJ77">
        <v>1.546467804878049</v>
      </c>
      <c r="GK77">
        <v>0.0358356362429067</v>
      </c>
      <c r="GL77">
        <v>0.003858307168413359</v>
      </c>
      <c r="GM77">
        <v>1</v>
      </c>
      <c r="GN77">
        <v>3</v>
      </c>
      <c r="GO77">
        <v>3</v>
      </c>
      <c r="GP77" t="s">
        <v>454</v>
      </c>
      <c r="GQ77">
        <v>3.10252</v>
      </c>
      <c r="GR77">
        <v>2.75814</v>
      </c>
      <c r="GS77">
        <v>0.0874366</v>
      </c>
      <c r="GT77">
        <v>0.0887154</v>
      </c>
      <c r="GU77">
        <v>0.106807</v>
      </c>
      <c r="GV77">
        <v>0.102823</v>
      </c>
      <c r="GW77">
        <v>23745.1</v>
      </c>
      <c r="GX77">
        <v>22044.7</v>
      </c>
      <c r="GY77">
        <v>26579.4</v>
      </c>
      <c r="GZ77">
        <v>24414.2</v>
      </c>
      <c r="HA77">
        <v>38044.3</v>
      </c>
      <c r="HB77">
        <v>32409.8</v>
      </c>
      <c r="HC77">
        <v>46488.8</v>
      </c>
      <c r="HD77">
        <v>38663.1</v>
      </c>
      <c r="HE77">
        <v>1.88935</v>
      </c>
      <c r="HF77">
        <v>1.89193</v>
      </c>
      <c r="HG77">
        <v>0.15121</v>
      </c>
      <c r="HH77">
        <v>0</v>
      </c>
      <c r="HI77">
        <v>27.5458</v>
      </c>
      <c r="HJ77">
        <v>999.9</v>
      </c>
      <c r="HK77">
        <v>47.1</v>
      </c>
      <c r="HL77">
        <v>32.7</v>
      </c>
      <c r="HM77">
        <v>25.7163</v>
      </c>
      <c r="HN77">
        <v>60.6993</v>
      </c>
      <c r="HO77">
        <v>23.2011</v>
      </c>
      <c r="HP77">
        <v>1</v>
      </c>
      <c r="HQ77">
        <v>0.0777033</v>
      </c>
      <c r="HR77">
        <v>-0.536138</v>
      </c>
      <c r="HS77">
        <v>20.2802</v>
      </c>
      <c r="HT77">
        <v>5.22014</v>
      </c>
      <c r="HU77">
        <v>11.98</v>
      </c>
      <c r="HV77">
        <v>4.9656</v>
      </c>
      <c r="HW77">
        <v>3.27508</v>
      </c>
      <c r="HX77">
        <v>9999</v>
      </c>
      <c r="HY77">
        <v>9999</v>
      </c>
      <c r="HZ77">
        <v>9999</v>
      </c>
      <c r="IA77">
        <v>547.7</v>
      </c>
      <c r="IB77">
        <v>1.86399</v>
      </c>
      <c r="IC77">
        <v>1.8601</v>
      </c>
      <c r="ID77">
        <v>1.85837</v>
      </c>
      <c r="IE77">
        <v>1.85974</v>
      </c>
      <c r="IF77">
        <v>1.85988</v>
      </c>
      <c r="IG77">
        <v>1.85837</v>
      </c>
      <c r="IH77">
        <v>1.85743</v>
      </c>
      <c r="II77">
        <v>1.85234</v>
      </c>
      <c r="IJ77">
        <v>0</v>
      </c>
      <c r="IK77">
        <v>0</v>
      </c>
      <c r="IL77">
        <v>0</v>
      </c>
      <c r="IM77">
        <v>0</v>
      </c>
      <c r="IN77" t="s">
        <v>442</v>
      </c>
      <c r="IO77" t="s">
        <v>443</v>
      </c>
      <c r="IP77" t="s">
        <v>444</v>
      </c>
      <c r="IQ77" t="s">
        <v>444</v>
      </c>
      <c r="IR77" t="s">
        <v>444</v>
      </c>
      <c r="IS77" t="s">
        <v>444</v>
      </c>
      <c r="IT77">
        <v>0</v>
      </c>
      <c r="IU77">
        <v>100</v>
      </c>
      <c r="IV77">
        <v>100</v>
      </c>
      <c r="IW77">
        <v>1.26</v>
      </c>
      <c r="IX77">
        <v>0.1979</v>
      </c>
      <c r="IY77">
        <v>0.3971615310492796</v>
      </c>
      <c r="IZ77">
        <v>0.002194383670526158</v>
      </c>
      <c r="JA77">
        <v>-2.614430836048478E-07</v>
      </c>
      <c r="JB77">
        <v>2.831566818974657E-11</v>
      </c>
      <c r="JC77">
        <v>-0.02387284111826243</v>
      </c>
      <c r="JD77">
        <v>-0.004919592197158782</v>
      </c>
      <c r="JE77">
        <v>0.0008186423644796414</v>
      </c>
      <c r="JF77">
        <v>-8.268116151049551E-06</v>
      </c>
      <c r="JG77">
        <v>6</v>
      </c>
      <c r="JH77">
        <v>2002</v>
      </c>
      <c r="JI77">
        <v>0</v>
      </c>
      <c r="JJ77">
        <v>28</v>
      </c>
      <c r="JK77">
        <v>28376645.8</v>
      </c>
      <c r="JL77">
        <v>28376645.8</v>
      </c>
      <c r="JM77">
        <v>1.13281</v>
      </c>
      <c r="JN77">
        <v>2.65137</v>
      </c>
      <c r="JO77">
        <v>1.49658</v>
      </c>
      <c r="JP77">
        <v>2.33398</v>
      </c>
      <c r="JQ77">
        <v>1.54907</v>
      </c>
      <c r="JR77">
        <v>2.45239</v>
      </c>
      <c r="JS77">
        <v>36.6706</v>
      </c>
      <c r="JT77">
        <v>24.0963</v>
      </c>
      <c r="JU77">
        <v>18</v>
      </c>
      <c r="JV77">
        <v>486.747</v>
      </c>
      <c r="JW77">
        <v>503.437</v>
      </c>
      <c r="JX77">
        <v>29.0357</v>
      </c>
      <c r="JY77">
        <v>28.2076</v>
      </c>
      <c r="JZ77">
        <v>30.0008</v>
      </c>
      <c r="KA77">
        <v>28.1489</v>
      </c>
      <c r="KB77">
        <v>28.0697</v>
      </c>
      <c r="KC77">
        <v>22.7863</v>
      </c>
      <c r="KD77">
        <v>19.3151</v>
      </c>
      <c r="KE77">
        <v>70.87860000000001</v>
      </c>
      <c r="KF77">
        <v>29.036</v>
      </c>
      <c r="KG77">
        <v>420</v>
      </c>
      <c r="KH77">
        <v>21.7312</v>
      </c>
      <c r="KI77">
        <v>101.584</v>
      </c>
      <c r="KJ77">
        <v>93.2062</v>
      </c>
    </row>
    <row r="78" spans="1:296">
      <c r="A78">
        <v>60</v>
      </c>
      <c r="B78">
        <v>1702598825</v>
      </c>
      <c r="C78">
        <v>17444</v>
      </c>
      <c r="D78" t="s">
        <v>623</v>
      </c>
      <c r="E78" t="s">
        <v>624</v>
      </c>
      <c r="F78">
        <v>5</v>
      </c>
      <c r="G78" t="s">
        <v>601</v>
      </c>
      <c r="H78">
        <v>1702598817.25</v>
      </c>
      <c r="I78">
        <f>(J78)/1000</f>
        <v>0</v>
      </c>
      <c r="J78">
        <f>IF(DO78, AM78, AG78)</f>
        <v>0</v>
      </c>
      <c r="K78">
        <f>IF(DO78, AH78, AF78)</f>
        <v>0</v>
      </c>
      <c r="L78">
        <f>DQ78 - IF(AT78&gt;1, K78*DK78*100.0/(AV78*EE78), 0)</f>
        <v>0</v>
      </c>
      <c r="M78">
        <f>((S78-I78/2)*L78-K78)/(S78+I78/2)</f>
        <v>0</v>
      </c>
      <c r="N78">
        <f>M78*(DX78+DY78)/1000.0</f>
        <v>0</v>
      </c>
      <c r="O78">
        <f>(DQ78 - IF(AT78&gt;1, K78*DK78*100.0/(AV78*EE78), 0))*(DX78+DY78)/1000.0</f>
        <v>0</v>
      </c>
      <c r="P78">
        <f>2.0/((1/R78-1/Q78)+SIGN(R78)*SQRT((1/R78-1/Q78)*(1/R78-1/Q78) + 4*DL78/((DL78+1)*(DL78+1))*(2*1/R78*1/Q78-1/Q78*1/Q78)))</f>
        <v>0</v>
      </c>
      <c r="Q78">
        <f>IF(LEFT(DM78,1)&lt;&gt;"0",IF(LEFT(DM78,1)="1",3.0,DN78),$D$5+$E$5*(EE78*DX78/($K$5*1000))+$F$5*(EE78*DX78/($K$5*1000))*MAX(MIN(DK78,$J$5),$I$5)*MAX(MIN(DK78,$J$5),$I$5)+$G$5*MAX(MIN(DK78,$J$5),$I$5)*(EE78*DX78/($K$5*1000))+$H$5*(EE78*DX78/($K$5*1000))*(EE78*DX78/($K$5*1000)))</f>
        <v>0</v>
      </c>
      <c r="R78">
        <f>I78*(1000-(1000*0.61365*exp(17.502*V78/(240.97+V78))/(DX78+DY78)+DS78)/2)/(1000*0.61365*exp(17.502*V78/(240.97+V78))/(DX78+DY78)-DS78)</f>
        <v>0</v>
      </c>
      <c r="S78">
        <f>1/((DL78+1)/(P78/1.6)+1/(Q78/1.37)) + DL78/((DL78+1)/(P78/1.6) + DL78/(Q78/1.37))</f>
        <v>0</v>
      </c>
      <c r="T78">
        <f>(DG78*DJ78)</f>
        <v>0</v>
      </c>
      <c r="U78">
        <f>(DZ78+(T78+2*0.95*5.67E-8*(((DZ78+$B$9)+273)^4-(DZ78+273)^4)-44100*I78)/(1.84*29.3*Q78+8*0.95*5.67E-8*(DZ78+273)^3))</f>
        <v>0</v>
      </c>
      <c r="V78">
        <f>($C$9*EA78+$D$9*EB78+$E$9*U78)</f>
        <v>0</v>
      </c>
      <c r="W78">
        <f>0.61365*exp(17.502*V78/(240.97+V78))</f>
        <v>0</v>
      </c>
      <c r="X78">
        <f>(Y78/Z78*100)</f>
        <v>0</v>
      </c>
      <c r="Y78">
        <f>DS78*(DX78+DY78)/1000</f>
        <v>0</v>
      </c>
      <c r="Z78">
        <f>0.61365*exp(17.502*DZ78/(240.97+DZ78))</f>
        <v>0</v>
      </c>
      <c r="AA78">
        <f>(W78-DS78*(DX78+DY78)/1000)</f>
        <v>0</v>
      </c>
      <c r="AB78">
        <f>(-I78*44100)</f>
        <v>0</v>
      </c>
      <c r="AC78">
        <f>2*29.3*Q78*0.92*(DZ78-V78)</f>
        <v>0</v>
      </c>
      <c r="AD78">
        <f>2*0.95*5.67E-8*(((DZ78+$B$9)+273)^4-(V78+273)^4)</f>
        <v>0</v>
      </c>
      <c r="AE78">
        <f>T78+AD78+AB78+AC78</f>
        <v>0</v>
      </c>
      <c r="AF78">
        <f>DW78*AT78*(DR78-DQ78*(1000-AT78*DT78)/(1000-AT78*DS78))/(100*DK78)</f>
        <v>0</v>
      </c>
      <c r="AG78">
        <f>1000*DW78*AT78*(DS78-DT78)/(100*DK78*(1000-AT78*DS78))</f>
        <v>0</v>
      </c>
      <c r="AH78">
        <f>(AI78 - AJ78 - DX78*1E3/(8.314*(DZ78+273.15)) * AL78/DW78 * AK78) * DW78/(100*DK78) * (1000 - DT78)/1000</f>
        <v>0</v>
      </c>
      <c r="AI78">
        <v>429.3682008499715</v>
      </c>
      <c r="AJ78">
        <v>423.3806</v>
      </c>
      <c r="AK78">
        <v>-8.363203019717203E-05</v>
      </c>
      <c r="AL78">
        <v>66.16895425797664</v>
      </c>
      <c r="AM78">
        <f>(AO78 - AN78 + DX78*1E3/(8.314*(DZ78+273.15)) * AQ78/DW78 * AP78) * DW78/(100*DK78) * 1000/(1000 - AO78)</f>
        <v>0</v>
      </c>
      <c r="AN78">
        <v>21.8772081639904</v>
      </c>
      <c r="AO78">
        <v>23.44455575757576</v>
      </c>
      <c r="AP78">
        <v>0.0001428756267398704</v>
      </c>
      <c r="AQ78">
        <v>107.6117790231475</v>
      </c>
      <c r="AR78">
        <v>0</v>
      </c>
      <c r="AS78">
        <v>0</v>
      </c>
      <c r="AT78">
        <f>IF(AR78*$H$15&gt;=AV78,1.0,(AV78/(AV78-AR78*$H$15)))</f>
        <v>0</v>
      </c>
      <c r="AU78">
        <f>(AT78-1)*100</f>
        <v>0</v>
      </c>
      <c r="AV78">
        <f>MAX(0,($B$15+$C$15*EE78)/(1+$D$15*EE78)*DX78/(DZ78+273)*$E$15)</f>
        <v>0</v>
      </c>
      <c r="AW78" t="s">
        <v>437</v>
      </c>
      <c r="AX78">
        <v>0</v>
      </c>
      <c r="AY78">
        <v>0.7</v>
      </c>
      <c r="AZ78">
        <v>0.7</v>
      </c>
      <c r="BA78">
        <f>1-AY78/AZ78</f>
        <v>0</v>
      </c>
      <c r="BB78">
        <v>-1</v>
      </c>
      <c r="BC78" t="s">
        <v>625</v>
      </c>
      <c r="BD78">
        <v>8165.32</v>
      </c>
      <c r="BE78">
        <v>291.4386000000001</v>
      </c>
      <c r="BF78">
        <v>358.62</v>
      </c>
      <c r="BG78">
        <f>1-BE78/BF78</f>
        <v>0</v>
      </c>
      <c r="BH78">
        <v>0.5</v>
      </c>
      <c r="BI78">
        <f>DH78</f>
        <v>0</v>
      </c>
      <c r="BJ78">
        <f>K78</f>
        <v>0</v>
      </c>
      <c r="BK78">
        <f>BG78*BH78*BI78</f>
        <v>0</v>
      </c>
      <c r="BL78">
        <f>(BJ78-BB78)/BI78</f>
        <v>0</v>
      </c>
      <c r="BM78">
        <f>(AZ78-BF78)/BF78</f>
        <v>0</v>
      </c>
      <c r="BN78">
        <f>AY78/(BA78+AY78/BF78)</f>
        <v>0</v>
      </c>
      <c r="BO78" t="s">
        <v>437</v>
      </c>
      <c r="BP78">
        <v>0</v>
      </c>
      <c r="BQ78">
        <f>IF(BP78&lt;&gt;0, BP78, BN78)</f>
        <v>0</v>
      </c>
      <c r="BR78">
        <f>1-BQ78/BF78</f>
        <v>0</v>
      </c>
      <c r="BS78">
        <f>(BF78-BE78)/(BF78-BQ78)</f>
        <v>0</v>
      </c>
      <c r="BT78">
        <f>(AZ78-BF78)/(AZ78-BQ78)</f>
        <v>0</v>
      </c>
      <c r="BU78">
        <f>(BF78-BE78)/(BF78-AY78)</f>
        <v>0</v>
      </c>
      <c r="BV78">
        <f>(AZ78-BF78)/(AZ78-AY78)</f>
        <v>0</v>
      </c>
      <c r="BW78">
        <f>(BS78*BQ78/BE78)</f>
        <v>0</v>
      </c>
      <c r="BX78">
        <f>(1-BW78)</f>
        <v>0</v>
      </c>
      <c r="DG78">
        <f>$B$13*EF78+$C$13*EG78+$F$13*ER78*(1-EU78)</f>
        <v>0</v>
      </c>
      <c r="DH78">
        <f>DG78*DI78</f>
        <v>0</v>
      </c>
      <c r="DI78">
        <f>($B$13*$D$11+$C$13*$D$11+$F$13*((FE78+EW78)/MAX(FE78+EW78+FF78, 0.1)*$I$11+FF78/MAX(FE78+EW78+FF78, 0.1)*$J$11))/($B$13+$C$13+$F$13)</f>
        <v>0</v>
      </c>
      <c r="DJ78">
        <f>($B$13*$K$11+$C$13*$K$11+$F$13*((FE78+EW78)/MAX(FE78+EW78+FF78, 0.1)*$P$11+FF78/MAX(FE78+EW78+FF78, 0.1)*$Q$11))/($B$13+$C$13+$F$13)</f>
        <v>0</v>
      </c>
      <c r="DK78">
        <v>2</v>
      </c>
      <c r="DL78">
        <v>0.5</v>
      </c>
      <c r="DM78" t="s">
        <v>439</v>
      </c>
      <c r="DN78">
        <v>2</v>
      </c>
      <c r="DO78" t="b">
        <v>1</v>
      </c>
      <c r="DP78">
        <v>1702598817.25</v>
      </c>
      <c r="DQ78">
        <v>413.4846333333333</v>
      </c>
      <c r="DR78">
        <v>419.9966666666667</v>
      </c>
      <c r="DS78">
        <v>23.42412333333334</v>
      </c>
      <c r="DT78">
        <v>21.83929333333333</v>
      </c>
      <c r="DU78">
        <v>412.2252999999999</v>
      </c>
      <c r="DV78">
        <v>23.22428333333334</v>
      </c>
      <c r="DW78">
        <v>499.9812666666667</v>
      </c>
      <c r="DX78">
        <v>90.97776999999999</v>
      </c>
      <c r="DY78">
        <v>0.09991522999999999</v>
      </c>
      <c r="DZ78">
        <v>29.99335333333333</v>
      </c>
      <c r="EA78">
        <v>30.00970999999999</v>
      </c>
      <c r="EB78">
        <v>999.9000000000002</v>
      </c>
      <c r="EC78">
        <v>0</v>
      </c>
      <c r="ED78">
        <v>0</v>
      </c>
      <c r="EE78">
        <v>10005.375</v>
      </c>
      <c r="EF78">
        <v>0</v>
      </c>
      <c r="EG78">
        <v>16.28094666666666</v>
      </c>
      <c r="EH78">
        <v>-6.512000666666666</v>
      </c>
      <c r="EI78">
        <v>423.4024666666667</v>
      </c>
      <c r="EJ78">
        <v>429.3738</v>
      </c>
      <c r="EK78">
        <v>1.584835666666667</v>
      </c>
      <c r="EL78">
        <v>419.9966666666667</v>
      </c>
      <c r="EM78">
        <v>21.83929333333333</v>
      </c>
      <c r="EN78">
        <v>2.131074666666667</v>
      </c>
      <c r="EO78">
        <v>1.986889333333334</v>
      </c>
      <c r="EP78">
        <v>18.45336666666667</v>
      </c>
      <c r="EQ78">
        <v>17.34024333333333</v>
      </c>
      <c r="ER78">
        <v>1499.994</v>
      </c>
      <c r="ES78">
        <v>0.9729983333333336</v>
      </c>
      <c r="ET78">
        <v>0.02700181333333332</v>
      </c>
      <c r="EU78">
        <v>0</v>
      </c>
      <c r="EV78">
        <v>291.4086666666666</v>
      </c>
      <c r="EW78">
        <v>4.999599999999998</v>
      </c>
      <c r="EX78">
        <v>4415.566333333333</v>
      </c>
      <c r="EY78">
        <v>14076.33666666667</v>
      </c>
      <c r="EZ78">
        <v>38.77893333333332</v>
      </c>
      <c r="FA78">
        <v>40.05799999999999</v>
      </c>
      <c r="FB78">
        <v>39.00393333333332</v>
      </c>
      <c r="FC78">
        <v>39.66219999999998</v>
      </c>
      <c r="FD78">
        <v>40.51646666666667</v>
      </c>
      <c r="FE78">
        <v>1454.624000000001</v>
      </c>
      <c r="FF78">
        <v>40.36999999999998</v>
      </c>
      <c r="FG78">
        <v>0</v>
      </c>
      <c r="FH78">
        <v>73.79999995231628</v>
      </c>
      <c r="FI78">
        <v>0</v>
      </c>
      <c r="FJ78">
        <v>291.4386000000001</v>
      </c>
      <c r="FK78">
        <v>-0.4463846382309425</v>
      </c>
      <c r="FL78">
        <v>-9.096923069763537</v>
      </c>
      <c r="FM78">
        <v>4415.488</v>
      </c>
      <c r="FN78">
        <v>15</v>
      </c>
      <c r="FO78">
        <v>0</v>
      </c>
      <c r="FP78" t="s">
        <v>440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-6.51281</v>
      </c>
      <c r="GC78">
        <v>-0.1246302439024265</v>
      </c>
      <c r="GD78">
        <v>0.04696600994336227</v>
      </c>
      <c r="GE78">
        <v>1</v>
      </c>
      <c r="GF78">
        <v>291.4717647058823</v>
      </c>
      <c r="GG78">
        <v>-0.937448442765193</v>
      </c>
      <c r="GH78">
        <v>0.2429711988286026</v>
      </c>
      <c r="GI78">
        <v>1</v>
      </c>
      <c r="GJ78">
        <v>1.5891585</v>
      </c>
      <c r="GK78">
        <v>-0.1079853658536617</v>
      </c>
      <c r="GL78">
        <v>0.01467357515229334</v>
      </c>
      <c r="GM78">
        <v>0</v>
      </c>
      <c r="GN78">
        <v>2</v>
      </c>
      <c r="GO78">
        <v>3</v>
      </c>
      <c r="GP78" t="s">
        <v>441</v>
      </c>
      <c r="GQ78">
        <v>3.10254</v>
      </c>
      <c r="GR78">
        <v>2.75808</v>
      </c>
      <c r="GS78">
        <v>0.0873796</v>
      </c>
      <c r="GT78">
        <v>0.0886646</v>
      </c>
      <c r="GU78">
        <v>0.107155</v>
      </c>
      <c r="GV78">
        <v>0.103146</v>
      </c>
      <c r="GW78">
        <v>23740.4</v>
      </c>
      <c r="GX78">
        <v>22040.5</v>
      </c>
      <c r="GY78">
        <v>26572.9</v>
      </c>
      <c r="GZ78">
        <v>24408.8</v>
      </c>
      <c r="HA78">
        <v>38020.4</v>
      </c>
      <c r="HB78">
        <v>32391.4</v>
      </c>
      <c r="HC78">
        <v>46477.4</v>
      </c>
      <c r="HD78">
        <v>38655</v>
      </c>
      <c r="HE78">
        <v>1.88787</v>
      </c>
      <c r="HF78">
        <v>1.88978</v>
      </c>
      <c r="HG78">
        <v>0.135079</v>
      </c>
      <c r="HH78">
        <v>0</v>
      </c>
      <c r="HI78">
        <v>27.7995</v>
      </c>
      <c r="HJ78">
        <v>999.9</v>
      </c>
      <c r="HK78">
        <v>47.5</v>
      </c>
      <c r="HL78">
        <v>32.7</v>
      </c>
      <c r="HM78">
        <v>25.9343</v>
      </c>
      <c r="HN78">
        <v>60.6093</v>
      </c>
      <c r="HO78">
        <v>23.3574</v>
      </c>
      <c r="HP78">
        <v>1</v>
      </c>
      <c r="HQ78">
        <v>0.08896850000000001</v>
      </c>
      <c r="HR78">
        <v>-0.250509</v>
      </c>
      <c r="HS78">
        <v>20.281</v>
      </c>
      <c r="HT78">
        <v>5.22268</v>
      </c>
      <c r="HU78">
        <v>11.98</v>
      </c>
      <c r="HV78">
        <v>4.9657</v>
      </c>
      <c r="HW78">
        <v>3.27508</v>
      </c>
      <c r="HX78">
        <v>9999</v>
      </c>
      <c r="HY78">
        <v>9999</v>
      </c>
      <c r="HZ78">
        <v>9999</v>
      </c>
      <c r="IA78">
        <v>547.7</v>
      </c>
      <c r="IB78">
        <v>1.864</v>
      </c>
      <c r="IC78">
        <v>1.86011</v>
      </c>
      <c r="ID78">
        <v>1.85838</v>
      </c>
      <c r="IE78">
        <v>1.85974</v>
      </c>
      <c r="IF78">
        <v>1.85989</v>
      </c>
      <c r="IG78">
        <v>1.85837</v>
      </c>
      <c r="IH78">
        <v>1.85742</v>
      </c>
      <c r="II78">
        <v>1.8524</v>
      </c>
      <c r="IJ78">
        <v>0</v>
      </c>
      <c r="IK78">
        <v>0</v>
      </c>
      <c r="IL78">
        <v>0</v>
      </c>
      <c r="IM78">
        <v>0</v>
      </c>
      <c r="IN78" t="s">
        <v>442</v>
      </c>
      <c r="IO78" t="s">
        <v>443</v>
      </c>
      <c r="IP78" t="s">
        <v>444</v>
      </c>
      <c r="IQ78" t="s">
        <v>444</v>
      </c>
      <c r="IR78" t="s">
        <v>444</v>
      </c>
      <c r="IS78" t="s">
        <v>444</v>
      </c>
      <c r="IT78">
        <v>0</v>
      </c>
      <c r="IU78">
        <v>100</v>
      </c>
      <c r="IV78">
        <v>100</v>
      </c>
      <c r="IW78">
        <v>1.259</v>
      </c>
      <c r="IX78">
        <v>0.2003</v>
      </c>
      <c r="IY78">
        <v>0.3971615310492796</v>
      </c>
      <c r="IZ78">
        <v>0.002194383670526158</v>
      </c>
      <c r="JA78">
        <v>-2.614430836048478E-07</v>
      </c>
      <c r="JB78">
        <v>2.831566818974657E-11</v>
      </c>
      <c r="JC78">
        <v>-0.02387284111826243</v>
      </c>
      <c r="JD78">
        <v>-0.004919592197158782</v>
      </c>
      <c r="JE78">
        <v>0.0008186423644796414</v>
      </c>
      <c r="JF78">
        <v>-8.268116151049551E-06</v>
      </c>
      <c r="JG78">
        <v>6</v>
      </c>
      <c r="JH78">
        <v>2002</v>
      </c>
      <c r="JI78">
        <v>0</v>
      </c>
      <c r="JJ78">
        <v>28</v>
      </c>
      <c r="JK78">
        <v>28376647.1</v>
      </c>
      <c r="JL78">
        <v>28376647.1</v>
      </c>
      <c r="JM78">
        <v>1.13281</v>
      </c>
      <c r="JN78">
        <v>2.66113</v>
      </c>
      <c r="JO78">
        <v>1.49658</v>
      </c>
      <c r="JP78">
        <v>2.33398</v>
      </c>
      <c r="JQ78">
        <v>1.54907</v>
      </c>
      <c r="JR78">
        <v>2.36572</v>
      </c>
      <c r="JS78">
        <v>36.718</v>
      </c>
      <c r="JT78">
        <v>24.0875</v>
      </c>
      <c r="JU78">
        <v>18</v>
      </c>
      <c r="JV78">
        <v>487.086</v>
      </c>
      <c r="JW78">
        <v>503.388</v>
      </c>
      <c r="JX78">
        <v>28.7222</v>
      </c>
      <c r="JY78">
        <v>28.3436</v>
      </c>
      <c r="JZ78">
        <v>30.0006</v>
      </c>
      <c r="KA78">
        <v>28.3042</v>
      </c>
      <c r="KB78">
        <v>28.2293</v>
      </c>
      <c r="KC78">
        <v>22.7845</v>
      </c>
      <c r="KD78">
        <v>19.3151</v>
      </c>
      <c r="KE78">
        <v>71.71510000000001</v>
      </c>
      <c r="KF78">
        <v>28.7235</v>
      </c>
      <c r="KG78">
        <v>420</v>
      </c>
      <c r="KH78">
        <v>21.8857</v>
      </c>
      <c r="KI78">
        <v>101.559</v>
      </c>
      <c r="KJ78">
        <v>93.1862</v>
      </c>
    </row>
    <row r="79" spans="1:296">
      <c r="A79">
        <v>61</v>
      </c>
      <c r="B79">
        <v>1702599213.5</v>
      </c>
      <c r="C79">
        <v>17832.5</v>
      </c>
      <c r="D79" t="s">
        <v>626</v>
      </c>
      <c r="E79" t="s">
        <v>627</v>
      </c>
      <c r="F79">
        <v>5</v>
      </c>
      <c r="G79" t="s">
        <v>601</v>
      </c>
      <c r="H79">
        <v>1702599205.75</v>
      </c>
      <c r="I79">
        <f>(J79)/1000</f>
        <v>0</v>
      </c>
      <c r="J79">
        <f>IF(DO79, AM79, AG79)</f>
        <v>0</v>
      </c>
      <c r="K79">
        <f>IF(DO79, AH79, AF79)</f>
        <v>0</v>
      </c>
      <c r="L79">
        <f>DQ79 - IF(AT79&gt;1, K79*DK79*100.0/(AV79*EE79), 0)</f>
        <v>0</v>
      </c>
      <c r="M79">
        <f>((S79-I79/2)*L79-K79)/(S79+I79/2)</f>
        <v>0</v>
      </c>
      <c r="N79">
        <f>M79*(DX79+DY79)/1000.0</f>
        <v>0</v>
      </c>
      <c r="O79">
        <f>(DQ79 - IF(AT79&gt;1, K79*DK79*100.0/(AV79*EE79), 0))*(DX79+DY79)/1000.0</f>
        <v>0</v>
      </c>
      <c r="P79">
        <f>2.0/((1/R79-1/Q79)+SIGN(R79)*SQRT((1/R79-1/Q79)*(1/R79-1/Q79) + 4*DL79/((DL79+1)*(DL79+1))*(2*1/R79*1/Q79-1/Q79*1/Q79)))</f>
        <v>0</v>
      </c>
      <c r="Q79">
        <f>IF(LEFT(DM79,1)&lt;&gt;"0",IF(LEFT(DM79,1)="1",3.0,DN79),$D$5+$E$5*(EE79*DX79/($K$5*1000))+$F$5*(EE79*DX79/($K$5*1000))*MAX(MIN(DK79,$J$5),$I$5)*MAX(MIN(DK79,$J$5),$I$5)+$G$5*MAX(MIN(DK79,$J$5),$I$5)*(EE79*DX79/($K$5*1000))+$H$5*(EE79*DX79/($K$5*1000))*(EE79*DX79/($K$5*1000)))</f>
        <v>0</v>
      </c>
      <c r="R79">
        <f>I79*(1000-(1000*0.61365*exp(17.502*V79/(240.97+V79))/(DX79+DY79)+DS79)/2)/(1000*0.61365*exp(17.502*V79/(240.97+V79))/(DX79+DY79)-DS79)</f>
        <v>0</v>
      </c>
      <c r="S79">
        <f>1/((DL79+1)/(P79/1.6)+1/(Q79/1.37)) + DL79/((DL79+1)/(P79/1.6) + DL79/(Q79/1.37))</f>
        <v>0</v>
      </c>
      <c r="T79">
        <f>(DG79*DJ79)</f>
        <v>0</v>
      </c>
      <c r="U79">
        <f>(DZ79+(T79+2*0.95*5.67E-8*(((DZ79+$B$9)+273)^4-(DZ79+273)^4)-44100*I79)/(1.84*29.3*Q79+8*0.95*5.67E-8*(DZ79+273)^3))</f>
        <v>0</v>
      </c>
      <c r="V79">
        <f>($C$9*EA79+$D$9*EB79+$E$9*U79)</f>
        <v>0</v>
      </c>
      <c r="W79">
        <f>0.61365*exp(17.502*V79/(240.97+V79))</f>
        <v>0</v>
      </c>
      <c r="X79">
        <f>(Y79/Z79*100)</f>
        <v>0</v>
      </c>
      <c r="Y79">
        <f>DS79*(DX79+DY79)/1000</f>
        <v>0</v>
      </c>
      <c r="Z79">
        <f>0.61365*exp(17.502*DZ79/(240.97+DZ79))</f>
        <v>0</v>
      </c>
      <c r="AA79">
        <f>(W79-DS79*(DX79+DY79)/1000)</f>
        <v>0</v>
      </c>
      <c r="AB79">
        <f>(-I79*44100)</f>
        <v>0</v>
      </c>
      <c r="AC79">
        <f>2*29.3*Q79*0.92*(DZ79-V79)</f>
        <v>0</v>
      </c>
      <c r="AD79">
        <f>2*0.95*5.67E-8*(((DZ79+$B$9)+273)^4-(V79+273)^4)</f>
        <v>0</v>
      </c>
      <c r="AE79">
        <f>T79+AD79+AB79+AC79</f>
        <v>0</v>
      </c>
      <c r="AF79">
        <f>DW79*AT79*(DR79-DQ79*(1000-AT79*DT79)/(1000-AT79*DS79))/(100*DK79)</f>
        <v>0</v>
      </c>
      <c r="AG79">
        <f>1000*DW79*AT79*(DS79-DT79)/(100*DK79*(1000-AT79*DS79))</f>
        <v>0</v>
      </c>
      <c r="AH79">
        <f>(AI79 - AJ79 - DX79*1E3/(8.314*(DZ79+273.15)) * AL79/DW79 * AK79) * DW79/(100*DK79) * (1000 - DT79)/1000</f>
        <v>0</v>
      </c>
      <c r="AI79">
        <v>432.0520459737531</v>
      </c>
      <c r="AJ79">
        <v>426.4858727272726</v>
      </c>
      <c r="AK79">
        <v>0.01476039519640349</v>
      </c>
      <c r="AL79">
        <v>66.16895425797664</v>
      </c>
      <c r="AM79">
        <f>(AO79 - AN79 + DX79*1E3/(8.314*(DZ79+273.15)) * AQ79/DW79 * AP79) * DW79/(100*DK79) * 1000/(1000 - AO79)</f>
        <v>0</v>
      </c>
      <c r="AN79">
        <v>27.72296287880213</v>
      </c>
      <c r="AO79">
        <v>30.71432909090909</v>
      </c>
      <c r="AP79">
        <v>4.967586217121378E-05</v>
      </c>
      <c r="AQ79">
        <v>107.6117790231475</v>
      </c>
      <c r="AR79">
        <v>0</v>
      </c>
      <c r="AS79">
        <v>0</v>
      </c>
      <c r="AT79">
        <f>IF(AR79*$H$15&gt;=AV79,1.0,(AV79/(AV79-AR79*$H$15)))</f>
        <v>0</v>
      </c>
      <c r="AU79">
        <f>(AT79-1)*100</f>
        <v>0</v>
      </c>
      <c r="AV79">
        <f>MAX(0,($B$15+$C$15*EE79)/(1+$D$15*EE79)*DX79/(DZ79+273)*$E$15)</f>
        <v>0</v>
      </c>
      <c r="AW79" t="s">
        <v>437</v>
      </c>
      <c r="AX79">
        <v>0</v>
      </c>
      <c r="AY79">
        <v>0.7</v>
      </c>
      <c r="AZ79">
        <v>0.7</v>
      </c>
      <c r="BA79">
        <f>1-AY79/AZ79</f>
        <v>0</v>
      </c>
      <c r="BB79">
        <v>-1</v>
      </c>
      <c r="BC79" t="s">
        <v>628</v>
      </c>
      <c r="BD79">
        <v>8161.65</v>
      </c>
      <c r="BE79">
        <v>276.98216</v>
      </c>
      <c r="BF79">
        <v>349.3</v>
      </c>
      <c r="BG79">
        <f>1-BE79/BF79</f>
        <v>0</v>
      </c>
      <c r="BH79">
        <v>0.5</v>
      </c>
      <c r="BI79">
        <f>DH79</f>
        <v>0</v>
      </c>
      <c r="BJ79">
        <f>K79</f>
        <v>0</v>
      </c>
      <c r="BK79">
        <f>BG79*BH79*BI79</f>
        <v>0</v>
      </c>
      <c r="BL79">
        <f>(BJ79-BB79)/BI79</f>
        <v>0</v>
      </c>
      <c r="BM79">
        <f>(AZ79-BF79)/BF79</f>
        <v>0</v>
      </c>
      <c r="BN79">
        <f>AY79/(BA79+AY79/BF79)</f>
        <v>0</v>
      </c>
      <c r="BO79" t="s">
        <v>437</v>
      </c>
      <c r="BP79">
        <v>0</v>
      </c>
      <c r="BQ79">
        <f>IF(BP79&lt;&gt;0, BP79, BN79)</f>
        <v>0</v>
      </c>
      <c r="BR79">
        <f>1-BQ79/BF79</f>
        <v>0</v>
      </c>
      <c r="BS79">
        <f>(BF79-BE79)/(BF79-BQ79)</f>
        <v>0</v>
      </c>
      <c r="BT79">
        <f>(AZ79-BF79)/(AZ79-BQ79)</f>
        <v>0</v>
      </c>
      <c r="BU79">
        <f>(BF79-BE79)/(BF79-AY79)</f>
        <v>0</v>
      </c>
      <c r="BV79">
        <f>(AZ79-BF79)/(AZ79-AY79)</f>
        <v>0</v>
      </c>
      <c r="BW79">
        <f>(BS79*BQ79/BE79)</f>
        <v>0</v>
      </c>
      <c r="BX79">
        <f>(1-BW79)</f>
        <v>0</v>
      </c>
      <c r="DG79">
        <f>$B$13*EF79+$C$13*EG79+$F$13*ER79*(1-EU79)</f>
        <v>0</v>
      </c>
      <c r="DH79">
        <f>DG79*DI79</f>
        <v>0</v>
      </c>
      <c r="DI79">
        <f>($B$13*$D$11+$C$13*$D$11+$F$13*((FE79+EW79)/MAX(FE79+EW79+FF79, 0.1)*$I$11+FF79/MAX(FE79+EW79+FF79, 0.1)*$J$11))/($B$13+$C$13+$F$13)</f>
        <v>0</v>
      </c>
      <c r="DJ79">
        <f>($B$13*$K$11+$C$13*$K$11+$F$13*((FE79+EW79)/MAX(FE79+EW79+FF79, 0.1)*$P$11+FF79/MAX(FE79+EW79+FF79, 0.1)*$Q$11))/($B$13+$C$13+$F$13)</f>
        <v>0</v>
      </c>
      <c r="DK79">
        <v>2</v>
      </c>
      <c r="DL79">
        <v>0.5</v>
      </c>
      <c r="DM79" t="s">
        <v>439</v>
      </c>
      <c r="DN79">
        <v>2</v>
      </c>
      <c r="DO79" t="b">
        <v>1</v>
      </c>
      <c r="DP79">
        <v>1702599205.75</v>
      </c>
      <c r="DQ79">
        <v>413.3560333333333</v>
      </c>
      <c r="DR79">
        <v>420.0007</v>
      </c>
      <c r="DS79">
        <v>30.70141</v>
      </c>
      <c r="DT79">
        <v>27.72557666666667</v>
      </c>
      <c r="DU79">
        <v>412.0969000000001</v>
      </c>
      <c r="DV79">
        <v>30.35162</v>
      </c>
      <c r="DW79">
        <v>500.0248333333333</v>
      </c>
      <c r="DX79">
        <v>90.96702333333333</v>
      </c>
      <c r="DY79">
        <v>0.1000770466666667</v>
      </c>
      <c r="DZ79">
        <v>37.07217666666666</v>
      </c>
      <c r="EA79">
        <v>36.03953000000001</v>
      </c>
      <c r="EB79">
        <v>999.9000000000002</v>
      </c>
      <c r="EC79">
        <v>0</v>
      </c>
      <c r="ED79">
        <v>0</v>
      </c>
      <c r="EE79">
        <v>9979.17</v>
      </c>
      <c r="EF79">
        <v>0</v>
      </c>
      <c r="EG79">
        <v>16.2975</v>
      </c>
      <c r="EH79">
        <v>-6.644746666666667</v>
      </c>
      <c r="EI79">
        <v>426.4484333333333</v>
      </c>
      <c r="EJ79">
        <v>431.9775666666666</v>
      </c>
      <c r="EK79">
        <v>2.975841</v>
      </c>
      <c r="EL79">
        <v>420.0007</v>
      </c>
      <c r="EM79">
        <v>27.72557666666667</v>
      </c>
      <c r="EN79">
        <v>2.792814333333333</v>
      </c>
      <c r="EO79">
        <v>2.522112666666667</v>
      </c>
      <c r="EP79">
        <v>22.84167333333334</v>
      </c>
      <c r="EQ79">
        <v>21.16990333333333</v>
      </c>
      <c r="ER79">
        <v>1500.014</v>
      </c>
      <c r="ES79">
        <v>0.9730067999999999</v>
      </c>
      <c r="ET79">
        <v>0.02699323333333334</v>
      </c>
      <c r="EU79">
        <v>0</v>
      </c>
      <c r="EV79">
        <v>277.0054666666667</v>
      </c>
      <c r="EW79">
        <v>4.999599999999998</v>
      </c>
      <c r="EX79">
        <v>4222.617999999999</v>
      </c>
      <c r="EY79">
        <v>14076.56666666667</v>
      </c>
      <c r="EZ79">
        <v>39.85803333333332</v>
      </c>
      <c r="FA79">
        <v>40.91013333333332</v>
      </c>
      <c r="FB79">
        <v>40.36423333333332</v>
      </c>
      <c r="FC79">
        <v>40.66439999999999</v>
      </c>
      <c r="FD79">
        <v>42.09756666666666</v>
      </c>
      <c r="FE79">
        <v>1454.659333333333</v>
      </c>
      <c r="FF79">
        <v>40.35933333333332</v>
      </c>
      <c r="FG79">
        <v>0</v>
      </c>
      <c r="FH79">
        <v>387.7999999523163</v>
      </c>
      <c r="FI79">
        <v>0</v>
      </c>
      <c r="FJ79">
        <v>276.98216</v>
      </c>
      <c r="FK79">
        <v>-1.720307701428601</v>
      </c>
      <c r="FL79">
        <v>-21.90230769040517</v>
      </c>
      <c r="FM79">
        <v>4222.5184</v>
      </c>
      <c r="FN79">
        <v>15</v>
      </c>
      <c r="FO79">
        <v>0</v>
      </c>
      <c r="FP79" t="s">
        <v>440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-6.646569024390243</v>
      </c>
      <c r="GC79">
        <v>0.009687386759579407</v>
      </c>
      <c r="GD79">
        <v>0.05319161669711745</v>
      </c>
      <c r="GE79">
        <v>1</v>
      </c>
      <c r="GF79">
        <v>277.0590294117647</v>
      </c>
      <c r="GG79">
        <v>-1.375721926966217</v>
      </c>
      <c r="GH79">
        <v>0.2378070752044598</v>
      </c>
      <c r="GI79">
        <v>0</v>
      </c>
      <c r="GJ79">
        <v>2.96474</v>
      </c>
      <c r="GK79">
        <v>0.2186483623693397</v>
      </c>
      <c r="GL79">
        <v>0.02181252414912349</v>
      </c>
      <c r="GM79">
        <v>0</v>
      </c>
      <c r="GN79">
        <v>1</v>
      </c>
      <c r="GO79">
        <v>3</v>
      </c>
      <c r="GP79" t="s">
        <v>559</v>
      </c>
      <c r="GQ79">
        <v>3.10405</v>
      </c>
      <c r="GR79">
        <v>2.75782</v>
      </c>
      <c r="GS79">
        <v>0.0872354</v>
      </c>
      <c r="GT79">
        <v>0.08851729999999999</v>
      </c>
      <c r="GU79">
        <v>0.128635</v>
      </c>
      <c r="GV79">
        <v>0.121259</v>
      </c>
      <c r="GW79">
        <v>23707.1</v>
      </c>
      <c r="GX79">
        <v>22008.4</v>
      </c>
      <c r="GY79">
        <v>26534.1</v>
      </c>
      <c r="GZ79">
        <v>24372.5</v>
      </c>
      <c r="HA79">
        <v>37044.4</v>
      </c>
      <c r="HB79">
        <v>31682.6</v>
      </c>
      <c r="HC79">
        <v>46409.8</v>
      </c>
      <c r="HD79">
        <v>38591.7</v>
      </c>
      <c r="HE79">
        <v>1.88083</v>
      </c>
      <c r="HF79">
        <v>1.88673</v>
      </c>
      <c r="HG79">
        <v>0.223853</v>
      </c>
      <c r="HH79">
        <v>0</v>
      </c>
      <c r="HI79">
        <v>32.4876</v>
      </c>
      <c r="HJ79">
        <v>999.9</v>
      </c>
      <c r="HK79">
        <v>52.7</v>
      </c>
      <c r="HL79">
        <v>32.6</v>
      </c>
      <c r="HM79">
        <v>28.6191</v>
      </c>
      <c r="HN79">
        <v>60.4493</v>
      </c>
      <c r="HO79">
        <v>22.8486</v>
      </c>
      <c r="HP79">
        <v>1</v>
      </c>
      <c r="HQ79">
        <v>0.179299</v>
      </c>
      <c r="HR79">
        <v>3.86175</v>
      </c>
      <c r="HS79">
        <v>20.2114</v>
      </c>
      <c r="HT79">
        <v>5.21669</v>
      </c>
      <c r="HU79">
        <v>11.98</v>
      </c>
      <c r="HV79">
        <v>4.9652</v>
      </c>
      <c r="HW79">
        <v>3.27513</v>
      </c>
      <c r="HX79">
        <v>9999</v>
      </c>
      <c r="HY79">
        <v>9999</v>
      </c>
      <c r="HZ79">
        <v>9999</v>
      </c>
      <c r="IA79">
        <v>547.8</v>
      </c>
      <c r="IB79">
        <v>1.86401</v>
      </c>
      <c r="IC79">
        <v>1.86015</v>
      </c>
      <c r="ID79">
        <v>1.85838</v>
      </c>
      <c r="IE79">
        <v>1.85979</v>
      </c>
      <c r="IF79">
        <v>1.85987</v>
      </c>
      <c r="IG79">
        <v>1.85837</v>
      </c>
      <c r="IH79">
        <v>1.85743</v>
      </c>
      <c r="II79">
        <v>1.85242</v>
      </c>
      <c r="IJ79">
        <v>0</v>
      </c>
      <c r="IK79">
        <v>0</v>
      </c>
      <c r="IL79">
        <v>0</v>
      </c>
      <c r="IM79">
        <v>0</v>
      </c>
      <c r="IN79" t="s">
        <v>442</v>
      </c>
      <c r="IO79" t="s">
        <v>443</v>
      </c>
      <c r="IP79" t="s">
        <v>444</v>
      </c>
      <c r="IQ79" t="s">
        <v>444</v>
      </c>
      <c r="IR79" t="s">
        <v>444</v>
      </c>
      <c r="IS79" t="s">
        <v>444</v>
      </c>
      <c r="IT79">
        <v>0</v>
      </c>
      <c r="IU79">
        <v>100</v>
      </c>
      <c r="IV79">
        <v>100</v>
      </c>
      <c r="IW79">
        <v>1.259</v>
      </c>
      <c r="IX79">
        <v>0.35</v>
      </c>
      <c r="IY79">
        <v>0.3971615310492796</v>
      </c>
      <c r="IZ79">
        <v>0.002194383670526158</v>
      </c>
      <c r="JA79">
        <v>-2.614430836048478E-07</v>
      </c>
      <c r="JB79">
        <v>2.831566818974657E-11</v>
      </c>
      <c r="JC79">
        <v>-0.02387284111826243</v>
      </c>
      <c r="JD79">
        <v>-0.004919592197158782</v>
      </c>
      <c r="JE79">
        <v>0.0008186423644796414</v>
      </c>
      <c r="JF79">
        <v>-8.268116151049551E-06</v>
      </c>
      <c r="JG79">
        <v>6</v>
      </c>
      <c r="JH79">
        <v>2002</v>
      </c>
      <c r="JI79">
        <v>0</v>
      </c>
      <c r="JJ79">
        <v>28</v>
      </c>
      <c r="JK79">
        <v>28376653.6</v>
      </c>
      <c r="JL79">
        <v>28376653.6</v>
      </c>
      <c r="JM79">
        <v>1.14014</v>
      </c>
      <c r="JN79">
        <v>2.64404</v>
      </c>
      <c r="JO79">
        <v>1.49658</v>
      </c>
      <c r="JP79">
        <v>2.33521</v>
      </c>
      <c r="JQ79">
        <v>1.54907</v>
      </c>
      <c r="JR79">
        <v>2.47559</v>
      </c>
      <c r="JS79">
        <v>37.0747</v>
      </c>
      <c r="JT79">
        <v>24.07</v>
      </c>
      <c r="JU79">
        <v>18</v>
      </c>
      <c r="JV79">
        <v>489.535</v>
      </c>
      <c r="JW79">
        <v>508.529</v>
      </c>
      <c r="JX79">
        <v>38.2678</v>
      </c>
      <c r="JY79">
        <v>29.3167</v>
      </c>
      <c r="JZ79">
        <v>30.0102</v>
      </c>
      <c r="KA79">
        <v>29.163</v>
      </c>
      <c r="KB79">
        <v>29.0609</v>
      </c>
      <c r="KC79">
        <v>22.9289</v>
      </c>
      <c r="KD79">
        <v>0</v>
      </c>
      <c r="KE79">
        <v>100</v>
      </c>
      <c r="KF79">
        <v>37.3571</v>
      </c>
      <c r="KG79">
        <v>420</v>
      </c>
      <c r="KH79">
        <v>30.9851</v>
      </c>
      <c r="KI79">
        <v>101.411</v>
      </c>
      <c r="KJ79">
        <v>93.039</v>
      </c>
    </row>
    <row r="80" spans="1:296">
      <c r="A80">
        <v>62</v>
      </c>
      <c r="B80">
        <v>1702599349.5</v>
      </c>
      <c r="C80">
        <v>17968.5</v>
      </c>
      <c r="D80" t="s">
        <v>629</v>
      </c>
      <c r="E80" t="s">
        <v>630</v>
      </c>
      <c r="F80">
        <v>5</v>
      </c>
      <c r="G80" t="s">
        <v>601</v>
      </c>
      <c r="H80">
        <v>1702599341.5</v>
      </c>
      <c r="I80">
        <f>(J80)/1000</f>
        <v>0</v>
      </c>
      <c r="J80">
        <f>IF(DO80, AM80, AG80)</f>
        <v>0</v>
      </c>
      <c r="K80">
        <f>IF(DO80, AH80, AF80)</f>
        <v>0</v>
      </c>
      <c r="L80">
        <f>DQ80 - IF(AT80&gt;1, K80*DK80*100.0/(AV80*EE80), 0)</f>
        <v>0</v>
      </c>
      <c r="M80">
        <f>((S80-I80/2)*L80-K80)/(S80+I80/2)</f>
        <v>0</v>
      </c>
      <c r="N80">
        <f>M80*(DX80+DY80)/1000.0</f>
        <v>0</v>
      </c>
      <c r="O80">
        <f>(DQ80 - IF(AT80&gt;1, K80*DK80*100.0/(AV80*EE80), 0))*(DX80+DY80)/1000.0</f>
        <v>0</v>
      </c>
      <c r="P80">
        <f>2.0/((1/R80-1/Q80)+SIGN(R80)*SQRT((1/R80-1/Q80)*(1/R80-1/Q80) + 4*DL80/((DL80+1)*(DL80+1))*(2*1/R80*1/Q80-1/Q80*1/Q80)))</f>
        <v>0</v>
      </c>
      <c r="Q80">
        <f>IF(LEFT(DM80,1)&lt;&gt;"0",IF(LEFT(DM80,1)="1",3.0,DN80),$D$5+$E$5*(EE80*DX80/($K$5*1000))+$F$5*(EE80*DX80/($K$5*1000))*MAX(MIN(DK80,$J$5),$I$5)*MAX(MIN(DK80,$J$5),$I$5)+$G$5*MAX(MIN(DK80,$J$5),$I$5)*(EE80*DX80/($K$5*1000))+$H$5*(EE80*DX80/($K$5*1000))*(EE80*DX80/($K$5*1000)))</f>
        <v>0</v>
      </c>
      <c r="R80">
        <f>I80*(1000-(1000*0.61365*exp(17.502*V80/(240.97+V80))/(DX80+DY80)+DS80)/2)/(1000*0.61365*exp(17.502*V80/(240.97+V80))/(DX80+DY80)-DS80)</f>
        <v>0</v>
      </c>
      <c r="S80">
        <f>1/((DL80+1)/(P80/1.6)+1/(Q80/1.37)) + DL80/((DL80+1)/(P80/1.6) + DL80/(Q80/1.37))</f>
        <v>0</v>
      </c>
      <c r="T80">
        <f>(DG80*DJ80)</f>
        <v>0</v>
      </c>
      <c r="U80">
        <f>(DZ80+(T80+2*0.95*5.67E-8*(((DZ80+$B$9)+273)^4-(DZ80+273)^4)-44100*I80)/(1.84*29.3*Q80+8*0.95*5.67E-8*(DZ80+273)^3))</f>
        <v>0</v>
      </c>
      <c r="V80">
        <f>($C$9*EA80+$D$9*EB80+$E$9*U80)</f>
        <v>0</v>
      </c>
      <c r="W80">
        <f>0.61365*exp(17.502*V80/(240.97+V80))</f>
        <v>0</v>
      </c>
      <c r="X80">
        <f>(Y80/Z80*100)</f>
        <v>0</v>
      </c>
      <c r="Y80">
        <f>DS80*(DX80+DY80)/1000</f>
        <v>0</v>
      </c>
      <c r="Z80">
        <f>0.61365*exp(17.502*DZ80/(240.97+DZ80))</f>
        <v>0</v>
      </c>
      <c r="AA80">
        <f>(W80-DS80*(DX80+DY80)/1000)</f>
        <v>0</v>
      </c>
      <c r="AB80">
        <f>(-I80*44100)</f>
        <v>0</v>
      </c>
      <c r="AC80">
        <f>2*29.3*Q80*0.92*(DZ80-V80)</f>
        <v>0</v>
      </c>
      <c r="AD80">
        <f>2*0.95*5.67E-8*(((DZ80+$B$9)+273)^4-(V80+273)^4)</f>
        <v>0</v>
      </c>
      <c r="AE80">
        <f>T80+AD80+AB80+AC80</f>
        <v>0</v>
      </c>
      <c r="AF80">
        <f>DW80*AT80*(DR80-DQ80*(1000-AT80*DT80)/(1000-AT80*DS80))/(100*DK80)</f>
        <v>0</v>
      </c>
      <c r="AG80">
        <f>1000*DW80*AT80*(DS80-DT80)/(100*DK80*(1000-AT80*DS80))</f>
        <v>0</v>
      </c>
      <c r="AH80">
        <f>(AI80 - AJ80 - DX80*1E3/(8.314*(DZ80+273.15)) * AL80/DW80 * AK80) * DW80/(100*DK80) * (1000 - DT80)/1000</f>
        <v>0</v>
      </c>
      <c r="AI80">
        <v>431.9523207110603</v>
      </c>
      <c r="AJ80">
        <v>426.4688303030303</v>
      </c>
      <c r="AK80">
        <v>-0.0003903910430828968</v>
      </c>
      <c r="AL80">
        <v>66.16895425797664</v>
      </c>
      <c r="AM80">
        <f>(AO80 - AN80 + DX80*1E3/(8.314*(DZ80+273.15)) * AQ80/DW80 * AP80) * DW80/(100*DK80) * 1000/(1000 - AO80)</f>
        <v>0</v>
      </c>
      <c r="AN80">
        <v>27.66943194083145</v>
      </c>
      <c r="AO80">
        <v>30.70587515151514</v>
      </c>
      <c r="AP80">
        <v>-1.642800425638656E-06</v>
      </c>
      <c r="AQ80">
        <v>107.6117790231475</v>
      </c>
      <c r="AR80">
        <v>0</v>
      </c>
      <c r="AS80">
        <v>0</v>
      </c>
      <c r="AT80">
        <f>IF(AR80*$H$15&gt;=AV80,1.0,(AV80/(AV80-AR80*$H$15)))</f>
        <v>0</v>
      </c>
      <c r="AU80">
        <f>(AT80-1)*100</f>
        <v>0</v>
      </c>
      <c r="AV80">
        <f>MAX(0,($B$15+$C$15*EE80)/(1+$D$15*EE80)*DX80/(DZ80+273)*$E$15)</f>
        <v>0</v>
      </c>
      <c r="AW80" t="s">
        <v>437</v>
      </c>
      <c r="AX80">
        <v>0</v>
      </c>
      <c r="AY80">
        <v>0.7</v>
      </c>
      <c r="AZ80">
        <v>0.7</v>
      </c>
      <c r="BA80">
        <f>1-AY80/AZ80</f>
        <v>0</v>
      </c>
      <c r="BB80">
        <v>-1</v>
      </c>
      <c r="BC80" t="s">
        <v>631</v>
      </c>
      <c r="BD80">
        <v>8160.57</v>
      </c>
      <c r="BE80">
        <v>274.2303846153846</v>
      </c>
      <c r="BF80">
        <v>344.47</v>
      </c>
      <c r="BG80">
        <f>1-BE80/BF80</f>
        <v>0</v>
      </c>
      <c r="BH80">
        <v>0.5</v>
      </c>
      <c r="BI80">
        <f>DH80</f>
        <v>0</v>
      </c>
      <c r="BJ80">
        <f>K80</f>
        <v>0</v>
      </c>
      <c r="BK80">
        <f>BG80*BH80*BI80</f>
        <v>0</v>
      </c>
      <c r="BL80">
        <f>(BJ80-BB80)/BI80</f>
        <v>0</v>
      </c>
      <c r="BM80">
        <f>(AZ80-BF80)/BF80</f>
        <v>0</v>
      </c>
      <c r="BN80">
        <f>AY80/(BA80+AY80/BF80)</f>
        <v>0</v>
      </c>
      <c r="BO80" t="s">
        <v>437</v>
      </c>
      <c r="BP80">
        <v>0</v>
      </c>
      <c r="BQ80">
        <f>IF(BP80&lt;&gt;0, BP80, BN80)</f>
        <v>0</v>
      </c>
      <c r="BR80">
        <f>1-BQ80/BF80</f>
        <v>0</v>
      </c>
      <c r="BS80">
        <f>(BF80-BE80)/(BF80-BQ80)</f>
        <v>0</v>
      </c>
      <c r="BT80">
        <f>(AZ80-BF80)/(AZ80-BQ80)</f>
        <v>0</v>
      </c>
      <c r="BU80">
        <f>(BF80-BE80)/(BF80-AY80)</f>
        <v>0</v>
      </c>
      <c r="BV80">
        <f>(AZ80-BF80)/(AZ80-AY80)</f>
        <v>0</v>
      </c>
      <c r="BW80">
        <f>(BS80*BQ80/BE80)</f>
        <v>0</v>
      </c>
      <c r="BX80">
        <f>(1-BW80)</f>
        <v>0</v>
      </c>
      <c r="DG80">
        <f>$B$13*EF80+$C$13*EG80+$F$13*ER80*(1-EU80)</f>
        <v>0</v>
      </c>
      <c r="DH80">
        <f>DG80*DI80</f>
        <v>0</v>
      </c>
      <c r="DI80">
        <f>($B$13*$D$11+$C$13*$D$11+$F$13*((FE80+EW80)/MAX(FE80+EW80+FF80, 0.1)*$I$11+FF80/MAX(FE80+EW80+FF80, 0.1)*$J$11))/($B$13+$C$13+$F$13)</f>
        <v>0</v>
      </c>
      <c r="DJ80">
        <f>($B$13*$K$11+$C$13*$K$11+$F$13*((FE80+EW80)/MAX(FE80+EW80+FF80, 0.1)*$P$11+FF80/MAX(FE80+EW80+FF80, 0.1)*$Q$11))/($B$13+$C$13+$F$13)</f>
        <v>0</v>
      </c>
      <c r="DK80">
        <v>2</v>
      </c>
      <c r="DL80">
        <v>0.5</v>
      </c>
      <c r="DM80" t="s">
        <v>439</v>
      </c>
      <c r="DN80">
        <v>2</v>
      </c>
      <c r="DO80" t="b">
        <v>1</v>
      </c>
      <c r="DP80">
        <v>1702599341.5</v>
      </c>
      <c r="DQ80">
        <v>413.4230645161291</v>
      </c>
      <c r="DR80">
        <v>419.9995806451613</v>
      </c>
      <c r="DS80">
        <v>30.7094</v>
      </c>
      <c r="DT80">
        <v>27.67119677419355</v>
      </c>
      <c r="DU80">
        <v>412.1638387096774</v>
      </c>
      <c r="DV80">
        <v>30.35943870967742</v>
      </c>
      <c r="DW80">
        <v>500.0281935483872</v>
      </c>
      <c r="DX80">
        <v>90.97377096774196</v>
      </c>
      <c r="DY80">
        <v>0.09998846774193548</v>
      </c>
      <c r="DZ80">
        <v>37.00005806451614</v>
      </c>
      <c r="EA80">
        <v>36.01379032258065</v>
      </c>
      <c r="EB80">
        <v>999.9000000000003</v>
      </c>
      <c r="EC80">
        <v>0</v>
      </c>
      <c r="ED80">
        <v>0</v>
      </c>
      <c r="EE80">
        <v>10002.14129032258</v>
      </c>
      <c r="EF80">
        <v>0</v>
      </c>
      <c r="EG80">
        <v>16.28163225806451</v>
      </c>
      <c r="EH80">
        <v>-6.576638064516128</v>
      </c>
      <c r="EI80">
        <v>426.5212580645161</v>
      </c>
      <c r="EJ80">
        <v>431.9523225806451</v>
      </c>
      <c r="EK80">
        <v>3.038206774193549</v>
      </c>
      <c r="EL80">
        <v>419.9995806451613</v>
      </c>
      <c r="EM80">
        <v>27.67119677419355</v>
      </c>
      <c r="EN80">
        <v>2.793750322580645</v>
      </c>
      <c r="EO80">
        <v>2.517351935483871</v>
      </c>
      <c r="EP80">
        <v>22.8472</v>
      </c>
      <c r="EQ80">
        <v>21.13913548387097</v>
      </c>
      <c r="ER80">
        <v>1499.992580645162</v>
      </c>
      <c r="ES80">
        <v>0.9729977096774192</v>
      </c>
      <c r="ET80">
        <v>0.02700213548387097</v>
      </c>
      <c r="EU80">
        <v>0</v>
      </c>
      <c r="EV80">
        <v>274.2423548387097</v>
      </c>
      <c r="EW80">
        <v>4.999599999999997</v>
      </c>
      <c r="EX80">
        <v>4189.365806451613</v>
      </c>
      <c r="EY80">
        <v>14076.31935483871</v>
      </c>
      <c r="EZ80">
        <v>40.2114193548387</v>
      </c>
      <c r="FA80">
        <v>41.18916129032256</v>
      </c>
      <c r="FB80">
        <v>40.48564516129031</v>
      </c>
      <c r="FC80">
        <v>40.95132258064515</v>
      </c>
      <c r="FD80">
        <v>42.52599999999999</v>
      </c>
      <c r="FE80">
        <v>1454.624193548387</v>
      </c>
      <c r="FF80">
        <v>40.36838709677419</v>
      </c>
      <c r="FG80">
        <v>0</v>
      </c>
      <c r="FH80">
        <v>135.4000000953674</v>
      </c>
      <c r="FI80">
        <v>0</v>
      </c>
      <c r="FJ80">
        <v>274.2303846153846</v>
      </c>
      <c r="FK80">
        <v>-0.02140171236223888</v>
      </c>
      <c r="FL80">
        <v>-11.71726491690791</v>
      </c>
      <c r="FM80">
        <v>4189.275</v>
      </c>
      <c r="FN80">
        <v>15</v>
      </c>
      <c r="FO80">
        <v>0</v>
      </c>
      <c r="FP80" t="s">
        <v>440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-6.587402195121951</v>
      </c>
      <c r="GC80">
        <v>-0.05206975609756893</v>
      </c>
      <c r="GD80">
        <v>0.05330810799595371</v>
      </c>
      <c r="GE80">
        <v>1</v>
      </c>
      <c r="GF80">
        <v>274.2678823529412</v>
      </c>
      <c r="GG80">
        <v>-0.325042021236578</v>
      </c>
      <c r="GH80">
        <v>0.2111464176550965</v>
      </c>
      <c r="GI80">
        <v>1</v>
      </c>
      <c r="GJ80">
        <v>3.03816268292683</v>
      </c>
      <c r="GK80">
        <v>0.00112390243902192</v>
      </c>
      <c r="GL80">
        <v>0.001671097236140191</v>
      </c>
      <c r="GM80">
        <v>1</v>
      </c>
      <c r="GN80">
        <v>3</v>
      </c>
      <c r="GO80">
        <v>3</v>
      </c>
      <c r="GP80" t="s">
        <v>454</v>
      </c>
      <c r="GQ80">
        <v>3.10394</v>
      </c>
      <c r="GR80">
        <v>2.75821</v>
      </c>
      <c r="GS80">
        <v>0.0871648</v>
      </c>
      <c r="GT80">
        <v>0.08847670000000001</v>
      </c>
      <c r="GU80">
        <v>0.128529</v>
      </c>
      <c r="GV80">
        <v>0.121018</v>
      </c>
      <c r="GW80">
        <v>23697</v>
      </c>
      <c r="GX80">
        <v>21999.8</v>
      </c>
      <c r="GY80">
        <v>26521.8</v>
      </c>
      <c r="GZ80">
        <v>24363.1</v>
      </c>
      <c r="HA80">
        <v>37033.7</v>
      </c>
      <c r="HB80">
        <v>31681</v>
      </c>
      <c r="HC80">
        <v>46388.6</v>
      </c>
      <c r="HD80">
        <v>38578.2</v>
      </c>
      <c r="HE80">
        <v>1.87777</v>
      </c>
      <c r="HF80">
        <v>1.88205</v>
      </c>
      <c r="HG80">
        <v>0.176355</v>
      </c>
      <c r="HH80">
        <v>0</v>
      </c>
      <c r="HI80">
        <v>33.1687</v>
      </c>
      <c r="HJ80">
        <v>999.9</v>
      </c>
      <c r="HK80">
        <v>52.9</v>
      </c>
      <c r="HL80">
        <v>32.6</v>
      </c>
      <c r="HM80">
        <v>28.7211</v>
      </c>
      <c r="HN80">
        <v>60.3193</v>
      </c>
      <c r="HO80">
        <v>22.7684</v>
      </c>
      <c r="HP80">
        <v>1</v>
      </c>
      <c r="HQ80">
        <v>0.186956</v>
      </c>
      <c r="HR80">
        <v>-2.52818</v>
      </c>
      <c r="HS80">
        <v>20.2637</v>
      </c>
      <c r="HT80">
        <v>5.22133</v>
      </c>
      <c r="HU80">
        <v>11.98</v>
      </c>
      <c r="HV80">
        <v>4.965</v>
      </c>
      <c r="HW80">
        <v>3.27543</v>
      </c>
      <c r="HX80">
        <v>9999</v>
      </c>
      <c r="HY80">
        <v>9999</v>
      </c>
      <c r="HZ80">
        <v>9999</v>
      </c>
      <c r="IA80">
        <v>547.9</v>
      </c>
      <c r="IB80">
        <v>1.86401</v>
      </c>
      <c r="IC80">
        <v>1.86018</v>
      </c>
      <c r="ID80">
        <v>1.85838</v>
      </c>
      <c r="IE80">
        <v>1.85977</v>
      </c>
      <c r="IF80">
        <v>1.85989</v>
      </c>
      <c r="IG80">
        <v>1.85838</v>
      </c>
      <c r="IH80">
        <v>1.85744</v>
      </c>
      <c r="II80">
        <v>1.8524</v>
      </c>
      <c r="IJ80">
        <v>0</v>
      </c>
      <c r="IK80">
        <v>0</v>
      </c>
      <c r="IL80">
        <v>0</v>
      </c>
      <c r="IM80">
        <v>0</v>
      </c>
      <c r="IN80" t="s">
        <v>442</v>
      </c>
      <c r="IO80" t="s">
        <v>443</v>
      </c>
      <c r="IP80" t="s">
        <v>444</v>
      </c>
      <c r="IQ80" t="s">
        <v>444</v>
      </c>
      <c r="IR80" t="s">
        <v>444</v>
      </c>
      <c r="IS80" t="s">
        <v>444</v>
      </c>
      <c r="IT80">
        <v>0</v>
      </c>
      <c r="IU80">
        <v>100</v>
      </c>
      <c r="IV80">
        <v>100</v>
      </c>
      <c r="IW80">
        <v>1.259</v>
      </c>
      <c r="IX80">
        <v>0.3499</v>
      </c>
      <c r="IY80">
        <v>0.3971615310492796</v>
      </c>
      <c r="IZ80">
        <v>0.002194383670526158</v>
      </c>
      <c r="JA80">
        <v>-2.614430836048478E-07</v>
      </c>
      <c r="JB80">
        <v>2.831566818974657E-11</v>
      </c>
      <c r="JC80">
        <v>-0.02387284111826243</v>
      </c>
      <c r="JD80">
        <v>-0.004919592197158782</v>
      </c>
      <c r="JE80">
        <v>0.0008186423644796414</v>
      </c>
      <c r="JF80">
        <v>-8.268116151049551E-06</v>
      </c>
      <c r="JG80">
        <v>6</v>
      </c>
      <c r="JH80">
        <v>2002</v>
      </c>
      <c r="JI80">
        <v>0</v>
      </c>
      <c r="JJ80">
        <v>28</v>
      </c>
      <c r="JK80">
        <v>28376655.8</v>
      </c>
      <c r="JL80">
        <v>28376655.8</v>
      </c>
      <c r="JM80">
        <v>1.14014</v>
      </c>
      <c r="JN80">
        <v>2.65747</v>
      </c>
      <c r="JO80">
        <v>1.49658</v>
      </c>
      <c r="JP80">
        <v>2.33643</v>
      </c>
      <c r="JQ80">
        <v>1.54907</v>
      </c>
      <c r="JR80">
        <v>2.34375</v>
      </c>
      <c r="JS80">
        <v>37.1702</v>
      </c>
      <c r="JT80">
        <v>24.0787</v>
      </c>
      <c r="JU80">
        <v>18</v>
      </c>
      <c r="JV80">
        <v>490.164</v>
      </c>
      <c r="JW80">
        <v>508.082</v>
      </c>
      <c r="JX80">
        <v>37.6854</v>
      </c>
      <c r="JY80">
        <v>29.6311</v>
      </c>
      <c r="JZ80">
        <v>30.0009</v>
      </c>
      <c r="KA80">
        <v>29.482</v>
      </c>
      <c r="KB80">
        <v>29.3766</v>
      </c>
      <c r="KC80">
        <v>22.924</v>
      </c>
      <c r="KD80">
        <v>0</v>
      </c>
      <c r="KE80">
        <v>100</v>
      </c>
      <c r="KF80">
        <v>37.689</v>
      </c>
      <c r="KG80">
        <v>420</v>
      </c>
      <c r="KH80">
        <v>30.9851</v>
      </c>
      <c r="KI80">
        <v>101.365</v>
      </c>
      <c r="KJ80">
        <v>93.00530000000001</v>
      </c>
    </row>
    <row r="81" spans="1:296">
      <c r="A81">
        <v>63</v>
      </c>
      <c r="B81">
        <v>1702599423.5</v>
      </c>
      <c r="C81">
        <v>18042.5</v>
      </c>
      <c r="D81" t="s">
        <v>632</v>
      </c>
      <c r="E81" t="s">
        <v>633</v>
      </c>
      <c r="F81">
        <v>5</v>
      </c>
      <c r="G81" t="s">
        <v>601</v>
      </c>
      <c r="H81">
        <v>1702599415.5</v>
      </c>
      <c r="I81">
        <f>(J81)/1000</f>
        <v>0</v>
      </c>
      <c r="J81">
        <f>IF(DO81, AM81, AG81)</f>
        <v>0</v>
      </c>
      <c r="K81">
        <f>IF(DO81, AH81, AF81)</f>
        <v>0</v>
      </c>
      <c r="L81">
        <f>DQ81 - IF(AT81&gt;1, K81*DK81*100.0/(AV81*EE81), 0)</f>
        <v>0</v>
      </c>
      <c r="M81">
        <f>((S81-I81/2)*L81-K81)/(S81+I81/2)</f>
        <v>0</v>
      </c>
      <c r="N81">
        <f>M81*(DX81+DY81)/1000.0</f>
        <v>0</v>
      </c>
      <c r="O81">
        <f>(DQ81 - IF(AT81&gt;1, K81*DK81*100.0/(AV81*EE81), 0))*(DX81+DY81)/1000.0</f>
        <v>0</v>
      </c>
      <c r="P81">
        <f>2.0/((1/R81-1/Q81)+SIGN(R81)*SQRT((1/R81-1/Q81)*(1/R81-1/Q81) + 4*DL81/((DL81+1)*(DL81+1))*(2*1/R81*1/Q81-1/Q81*1/Q81)))</f>
        <v>0</v>
      </c>
      <c r="Q81">
        <f>IF(LEFT(DM81,1)&lt;&gt;"0",IF(LEFT(DM81,1)="1",3.0,DN81),$D$5+$E$5*(EE81*DX81/($K$5*1000))+$F$5*(EE81*DX81/($K$5*1000))*MAX(MIN(DK81,$J$5),$I$5)*MAX(MIN(DK81,$J$5),$I$5)+$G$5*MAX(MIN(DK81,$J$5),$I$5)*(EE81*DX81/($K$5*1000))+$H$5*(EE81*DX81/($K$5*1000))*(EE81*DX81/($K$5*1000)))</f>
        <v>0</v>
      </c>
      <c r="R81">
        <f>I81*(1000-(1000*0.61365*exp(17.502*V81/(240.97+V81))/(DX81+DY81)+DS81)/2)/(1000*0.61365*exp(17.502*V81/(240.97+V81))/(DX81+DY81)-DS81)</f>
        <v>0</v>
      </c>
      <c r="S81">
        <f>1/((DL81+1)/(P81/1.6)+1/(Q81/1.37)) + DL81/((DL81+1)/(P81/1.6) + DL81/(Q81/1.37))</f>
        <v>0</v>
      </c>
      <c r="T81">
        <f>(DG81*DJ81)</f>
        <v>0</v>
      </c>
      <c r="U81">
        <f>(DZ81+(T81+2*0.95*5.67E-8*(((DZ81+$B$9)+273)^4-(DZ81+273)^4)-44100*I81)/(1.84*29.3*Q81+8*0.95*5.67E-8*(DZ81+273)^3))</f>
        <v>0</v>
      </c>
      <c r="V81">
        <f>($C$9*EA81+$D$9*EB81+$E$9*U81)</f>
        <v>0</v>
      </c>
      <c r="W81">
        <f>0.61365*exp(17.502*V81/(240.97+V81))</f>
        <v>0</v>
      </c>
      <c r="X81">
        <f>(Y81/Z81*100)</f>
        <v>0</v>
      </c>
      <c r="Y81">
        <f>DS81*(DX81+DY81)/1000</f>
        <v>0</v>
      </c>
      <c r="Z81">
        <f>0.61365*exp(17.502*DZ81/(240.97+DZ81))</f>
        <v>0</v>
      </c>
      <c r="AA81">
        <f>(W81-DS81*(DX81+DY81)/1000)</f>
        <v>0</v>
      </c>
      <c r="AB81">
        <f>(-I81*44100)</f>
        <v>0</v>
      </c>
      <c r="AC81">
        <f>2*29.3*Q81*0.92*(DZ81-V81)</f>
        <v>0</v>
      </c>
      <c r="AD81">
        <f>2*0.95*5.67E-8*(((DZ81+$B$9)+273)^4-(V81+273)^4)</f>
        <v>0</v>
      </c>
      <c r="AE81">
        <f>T81+AD81+AB81+AC81</f>
        <v>0</v>
      </c>
      <c r="AF81">
        <f>DW81*AT81*(DR81-DQ81*(1000-AT81*DT81)/(1000-AT81*DS81))/(100*DK81)</f>
        <v>0</v>
      </c>
      <c r="AG81">
        <f>1000*DW81*AT81*(DS81-DT81)/(100*DK81*(1000-AT81*DS81))</f>
        <v>0</v>
      </c>
      <c r="AH81">
        <f>(AI81 - AJ81 - DX81*1E3/(8.314*(DZ81+273.15)) * AL81/DW81 * AK81) * DW81/(100*DK81) * (1000 - DT81)/1000</f>
        <v>0</v>
      </c>
      <c r="AI81">
        <v>431.8995351285702</v>
      </c>
      <c r="AJ81">
        <v>426.5492484848485</v>
      </c>
      <c r="AK81">
        <v>-0.0001642329888671257</v>
      </c>
      <c r="AL81">
        <v>66.16895425797664</v>
      </c>
      <c r="AM81">
        <f>(AO81 - AN81 + DX81*1E3/(8.314*(DZ81+273.15)) * AQ81/DW81 * AP81) * DW81/(100*DK81) * 1000/(1000 - AO81)</f>
        <v>0</v>
      </c>
      <c r="AN81">
        <v>27.65026375311178</v>
      </c>
      <c r="AO81">
        <v>30.66640969696968</v>
      </c>
      <c r="AP81">
        <v>-5.244635960553995E-05</v>
      </c>
      <c r="AQ81">
        <v>107.6117790231475</v>
      </c>
      <c r="AR81">
        <v>0</v>
      </c>
      <c r="AS81">
        <v>0</v>
      </c>
      <c r="AT81">
        <f>IF(AR81*$H$15&gt;=AV81,1.0,(AV81/(AV81-AR81*$H$15)))</f>
        <v>0</v>
      </c>
      <c r="AU81">
        <f>(AT81-1)*100</f>
        <v>0</v>
      </c>
      <c r="AV81">
        <f>MAX(0,($B$15+$C$15*EE81)/(1+$D$15*EE81)*DX81/(DZ81+273)*$E$15)</f>
        <v>0</v>
      </c>
      <c r="AW81" t="s">
        <v>437</v>
      </c>
      <c r="AX81">
        <v>0</v>
      </c>
      <c r="AY81">
        <v>0.7</v>
      </c>
      <c r="AZ81">
        <v>0.7</v>
      </c>
      <c r="BA81">
        <f>1-AY81/AZ81</f>
        <v>0</v>
      </c>
      <c r="BB81">
        <v>-1</v>
      </c>
      <c r="BC81" t="s">
        <v>634</v>
      </c>
      <c r="BD81">
        <v>8163.18</v>
      </c>
      <c r="BE81">
        <v>272.9964</v>
      </c>
      <c r="BF81">
        <v>342.15</v>
      </c>
      <c r="BG81">
        <f>1-BE81/BF81</f>
        <v>0</v>
      </c>
      <c r="BH81">
        <v>0.5</v>
      </c>
      <c r="BI81">
        <f>DH81</f>
        <v>0</v>
      </c>
      <c r="BJ81">
        <f>K81</f>
        <v>0</v>
      </c>
      <c r="BK81">
        <f>BG81*BH81*BI81</f>
        <v>0</v>
      </c>
      <c r="BL81">
        <f>(BJ81-BB81)/BI81</f>
        <v>0</v>
      </c>
      <c r="BM81">
        <f>(AZ81-BF81)/BF81</f>
        <v>0</v>
      </c>
      <c r="BN81">
        <f>AY81/(BA81+AY81/BF81)</f>
        <v>0</v>
      </c>
      <c r="BO81" t="s">
        <v>437</v>
      </c>
      <c r="BP81">
        <v>0</v>
      </c>
      <c r="BQ81">
        <f>IF(BP81&lt;&gt;0, BP81, BN81)</f>
        <v>0</v>
      </c>
      <c r="BR81">
        <f>1-BQ81/BF81</f>
        <v>0</v>
      </c>
      <c r="BS81">
        <f>(BF81-BE81)/(BF81-BQ81)</f>
        <v>0</v>
      </c>
      <c r="BT81">
        <f>(AZ81-BF81)/(AZ81-BQ81)</f>
        <v>0</v>
      </c>
      <c r="BU81">
        <f>(BF81-BE81)/(BF81-AY81)</f>
        <v>0</v>
      </c>
      <c r="BV81">
        <f>(AZ81-BF81)/(AZ81-AY81)</f>
        <v>0</v>
      </c>
      <c r="BW81">
        <f>(BS81*BQ81/BE81)</f>
        <v>0</v>
      </c>
      <c r="BX81">
        <f>(1-BW81)</f>
        <v>0</v>
      </c>
      <c r="DG81">
        <f>$B$13*EF81+$C$13*EG81+$F$13*ER81*(1-EU81)</f>
        <v>0</v>
      </c>
      <c r="DH81">
        <f>DG81*DI81</f>
        <v>0</v>
      </c>
      <c r="DI81">
        <f>($B$13*$D$11+$C$13*$D$11+$F$13*((FE81+EW81)/MAX(FE81+EW81+FF81, 0.1)*$I$11+FF81/MAX(FE81+EW81+FF81, 0.1)*$J$11))/($B$13+$C$13+$F$13)</f>
        <v>0</v>
      </c>
      <c r="DJ81">
        <f>($B$13*$K$11+$C$13*$K$11+$F$13*((FE81+EW81)/MAX(FE81+EW81+FF81, 0.1)*$P$11+FF81/MAX(FE81+EW81+FF81, 0.1)*$Q$11))/($B$13+$C$13+$F$13)</f>
        <v>0</v>
      </c>
      <c r="DK81">
        <v>2</v>
      </c>
      <c r="DL81">
        <v>0.5</v>
      </c>
      <c r="DM81" t="s">
        <v>439</v>
      </c>
      <c r="DN81">
        <v>2</v>
      </c>
      <c r="DO81" t="b">
        <v>1</v>
      </c>
      <c r="DP81">
        <v>1702599415.5</v>
      </c>
      <c r="DQ81">
        <v>413.4700967741936</v>
      </c>
      <c r="DR81">
        <v>419.989935483871</v>
      </c>
      <c r="DS81">
        <v>30.67423870967742</v>
      </c>
      <c r="DT81">
        <v>27.65090967741935</v>
      </c>
      <c r="DU81">
        <v>412.2108709677419</v>
      </c>
      <c r="DV81">
        <v>30.32503870967742</v>
      </c>
      <c r="DW81">
        <v>500.0241935483871</v>
      </c>
      <c r="DX81">
        <v>90.97598709677419</v>
      </c>
      <c r="DY81">
        <v>0.1000130870967742</v>
      </c>
      <c r="DZ81">
        <v>36.98126774193548</v>
      </c>
      <c r="EA81">
        <v>36.00753548387097</v>
      </c>
      <c r="EB81">
        <v>999.9000000000003</v>
      </c>
      <c r="EC81">
        <v>0</v>
      </c>
      <c r="ED81">
        <v>0</v>
      </c>
      <c r="EE81">
        <v>10002.01935483871</v>
      </c>
      <c r="EF81">
        <v>0</v>
      </c>
      <c r="EG81">
        <v>16.27757096774194</v>
      </c>
      <c r="EH81">
        <v>-6.519820967741937</v>
      </c>
      <c r="EI81">
        <v>426.5544193548387</v>
      </c>
      <c r="EJ81">
        <v>431.9333225806452</v>
      </c>
      <c r="EK81">
        <v>3.023320322580645</v>
      </c>
      <c r="EL81">
        <v>419.989935483871</v>
      </c>
      <c r="EM81">
        <v>27.65090967741935</v>
      </c>
      <c r="EN81">
        <v>2.790618387096775</v>
      </c>
      <c r="EO81">
        <v>2.515569032258064</v>
      </c>
      <c r="EP81">
        <v>22.8287</v>
      </c>
      <c r="EQ81">
        <v>21.12759032258064</v>
      </c>
      <c r="ER81">
        <v>1499.990967741935</v>
      </c>
      <c r="ES81">
        <v>0.9729919032258062</v>
      </c>
      <c r="ET81">
        <v>0.02700785806451613</v>
      </c>
      <c r="EU81">
        <v>0</v>
      </c>
      <c r="EV81">
        <v>272.9831290322581</v>
      </c>
      <c r="EW81">
        <v>4.999599999999997</v>
      </c>
      <c r="EX81">
        <v>4174.618709677419</v>
      </c>
      <c r="EY81">
        <v>14076.28064516129</v>
      </c>
      <c r="EZ81">
        <v>40.37080645161289</v>
      </c>
      <c r="FA81">
        <v>41.34248387096773</v>
      </c>
      <c r="FB81">
        <v>40.4534193548387</v>
      </c>
      <c r="FC81">
        <v>41.0804193548387</v>
      </c>
      <c r="FD81">
        <v>42.63690322580644</v>
      </c>
      <c r="FE81">
        <v>1454.610967741935</v>
      </c>
      <c r="FF81">
        <v>40.38000000000002</v>
      </c>
      <c r="FG81">
        <v>0</v>
      </c>
      <c r="FH81">
        <v>73.60000014305115</v>
      </c>
      <c r="FI81">
        <v>0</v>
      </c>
      <c r="FJ81">
        <v>272.9964</v>
      </c>
      <c r="FK81">
        <v>-1.101384623168261</v>
      </c>
      <c r="FL81">
        <v>-5.596923079495657</v>
      </c>
      <c r="FM81">
        <v>4174.5204</v>
      </c>
      <c r="FN81">
        <v>15</v>
      </c>
      <c r="FO81">
        <v>0</v>
      </c>
      <c r="FP81" t="s">
        <v>440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-6.553056585365852</v>
      </c>
      <c r="GC81">
        <v>0.4832797212543515</v>
      </c>
      <c r="GD81">
        <v>0.0754034387069189</v>
      </c>
      <c r="GE81">
        <v>1</v>
      </c>
      <c r="GF81">
        <v>273.0139411764706</v>
      </c>
      <c r="GG81">
        <v>-0.4858670804271895</v>
      </c>
      <c r="GH81">
        <v>0.2105460605155481</v>
      </c>
      <c r="GI81">
        <v>1</v>
      </c>
      <c r="GJ81">
        <v>3.026701707317073</v>
      </c>
      <c r="GK81">
        <v>-0.07261024390243485</v>
      </c>
      <c r="GL81">
        <v>0.007387448783178928</v>
      </c>
      <c r="GM81">
        <v>1</v>
      </c>
      <c r="GN81">
        <v>3</v>
      </c>
      <c r="GO81">
        <v>3</v>
      </c>
      <c r="GP81" t="s">
        <v>454</v>
      </c>
      <c r="GQ81">
        <v>3.10402</v>
      </c>
      <c r="GR81">
        <v>2.75814</v>
      </c>
      <c r="GS81">
        <v>0.0871514</v>
      </c>
      <c r="GT81">
        <v>0.0884503</v>
      </c>
      <c r="GU81">
        <v>0.128379</v>
      </c>
      <c r="GV81">
        <v>0.12092</v>
      </c>
      <c r="GW81">
        <v>23692.5</v>
      </c>
      <c r="GX81">
        <v>21996.8</v>
      </c>
      <c r="GY81">
        <v>26516.8</v>
      </c>
      <c r="GZ81">
        <v>24359.6</v>
      </c>
      <c r="HA81">
        <v>37033.9</v>
      </c>
      <c r="HB81">
        <v>31680.5</v>
      </c>
      <c r="HC81">
        <v>46380</v>
      </c>
      <c r="HD81">
        <v>38573.1</v>
      </c>
      <c r="HE81">
        <v>1.8766</v>
      </c>
      <c r="HF81">
        <v>1.8801</v>
      </c>
      <c r="HG81">
        <v>0.164662</v>
      </c>
      <c r="HH81">
        <v>0</v>
      </c>
      <c r="HI81">
        <v>33.3474</v>
      </c>
      <c r="HJ81">
        <v>999.9</v>
      </c>
      <c r="HK81">
        <v>53</v>
      </c>
      <c r="HL81">
        <v>32.5</v>
      </c>
      <c r="HM81">
        <v>28.6157</v>
      </c>
      <c r="HN81">
        <v>60.2693</v>
      </c>
      <c r="HO81">
        <v>22.5481</v>
      </c>
      <c r="HP81">
        <v>1</v>
      </c>
      <c r="HQ81">
        <v>0.196502</v>
      </c>
      <c r="HR81">
        <v>-2.74463</v>
      </c>
      <c r="HS81">
        <v>20.2597</v>
      </c>
      <c r="HT81">
        <v>5.22118</v>
      </c>
      <c r="HU81">
        <v>11.98</v>
      </c>
      <c r="HV81">
        <v>4.96545</v>
      </c>
      <c r="HW81">
        <v>3.27553</v>
      </c>
      <c r="HX81">
        <v>9999</v>
      </c>
      <c r="HY81">
        <v>9999</v>
      </c>
      <c r="HZ81">
        <v>9999</v>
      </c>
      <c r="IA81">
        <v>547.9</v>
      </c>
      <c r="IB81">
        <v>1.86401</v>
      </c>
      <c r="IC81">
        <v>1.8602</v>
      </c>
      <c r="ID81">
        <v>1.85838</v>
      </c>
      <c r="IE81">
        <v>1.85982</v>
      </c>
      <c r="IF81">
        <v>1.85989</v>
      </c>
      <c r="IG81">
        <v>1.85837</v>
      </c>
      <c r="IH81">
        <v>1.85745</v>
      </c>
      <c r="II81">
        <v>1.85242</v>
      </c>
      <c r="IJ81">
        <v>0</v>
      </c>
      <c r="IK81">
        <v>0</v>
      </c>
      <c r="IL81">
        <v>0</v>
      </c>
      <c r="IM81">
        <v>0</v>
      </c>
      <c r="IN81" t="s">
        <v>442</v>
      </c>
      <c r="IO81" t="s">
        <v>443</v>
      </c>
      <c r="IP81" t="s">
        <v>444</v>
      </c>
      <c r="IQ81" t="s">
        <v>444</v>
      </c>
      <c r="IR81" t="s">
        <v>444</v>
      </c>
      <c r="IS81" t="s">
        <v>444</v>
      </c>
      <c r="IT81">
        <v>0</v>
      </c>
      <c r="IU81">
        <v>100</v>
      </c>
      <c r="IV81">
        <v>100</v>
      </c>
      <c r="IW81">
        <v>1.259</v>
      </c>
      <c r="IX81">
        <v>0.349</v>
      </c>
      <c r="IY81">
        <v>0.3971615310492796</v>
      </c>
      <c r="IZ81">
        <v>0.002194383670526158</v>
      </c>
      <c r="JA81">
        <v>-2.614430836048478E-07</v>
      </c>
      <c r="JB81">
        <v>2.831566818974657E-11</v>
      </c>
      <c r="JC81">
        <v>-0.02387284111826243</v>
      </c>
      <c r="JD81">
        <v>-0.004919592197158782</v>
      </c>
      <c r="JE81">
        <v>0.0008186423644796414</v>
      </c>
      <c r="JF81">
        <v>-8.268116151049551E-06</v>
      </c>
      <c r="JG81">
        <v>6</v>
      </c>
      <c r="JH81">
        <v>2002</v>
      </c>
      <c r="JI81">
        <v>0</v>
      </c>
      <c r="JJ81">
        <v>28</v>
      </c>
      <c r="JK81">
        <v>28376657.1</v>
      </c>
      <c r="JL81">
        <v>28376657.1</v>
      </c>
      <c r="JM81">
        <v>1.14014</v>
      </c>
      <c r="JN81">
        <v>2.64648</v>
      </c>
      <c r="JO81">
        <v>1.49658</v>
      </c>
      <c r="JP81">
        <v>2.33643</v>
      </c>
      <c r="JQ81">
        <v>1.54907</v>
      </c>
      <c r="JR81">
        <v>2.47925</v>
      </c>
      <c r="JS81">
        <v>37.2181</v>
      </c>
      <c r="JT81">
        <v>24.0875</v>
      </c>
      <c r="JU81">
        <v>18</v>
      </c>
      <c r="JV81">
        <v>490.544</v>
      </c>
      <c r="JW81">
        <v>508.032</v>
      </c>
      <c r="JX81">
        <v>37.5325</v>
      </c>
      <c r="JY81">
        <v>29.7435</v>
      </c>
      <c r="JZ81">
        <v>30.0006</v>
      </c>
      <c r="KA81">
        <v>29.6236</v>
      </c>
      <c r="KB81">
        <v>29.5251</v>
      </c>
      <c r="KC81">
        <v>22.9201</v>
      </c>
      <c r="KD81">
        <v>0</v>
      </c>
      <c r="KE81">
        <v>100</v>
      </c>
      <c r="KF81">
        <v>37.5306</v>
      </c>
      <c r="KG81">
        <v>420</v>
      </c>
      <c r="KH81">
        <v>30.9851</v>
      </c>
      <c r="KI81">
        <v>101.346</v>
      </c>
      <c r="KJ81">
        <v>92.9924</v>
      </c>
    </row>
    <row r="82" spans="1:296">
      <c r="A82">
        <v>64</v>
      </c>
      <c r="B82">
        <v>1702600009</v>
      </c>
      <c r="C82">
        <v>18628</v>
      </c>
      <c r="D82" t="s">
        <v>635</v>
      </c>
      <c r="E82" t="s">
        <v>636</v>
      </c>
      <c r="F82">
        <v>5</v>
      </c>
      <c r="G82" t="s">
        <v>601</v>
      </c>
      <c r="H82">
        <v>1702600001.25</v>
      </c>
      <c r="I82">
        <f>(J82)/1000</f>
        <v>0</v>
      </c>
      <c r="J82">
        <f>IF(DO82, AM82, AG82)</f>
        <v>0</v>
      </c>
      <c r="K82">
        <f>IF(DO82, AH82, AF82)</f>
        <v>0</v>
      </c>
      <c r="L82">
        <f>DQ82 - IF(AT82&gt;1, K82*DK82*100.0/(AV82*EE82), 0)</f>
        <v>0</v>
      </c>
      <c r="M82">
        <f>((S82-I82/2)*L82-K82)/(S82+I82/2)</f>
        <v>0</v>
      </c>
      <c r="N82">
        <f>M82*(DX82+DY82)/1000.0</f>
        <v>0</v>
      </c>
      <c r="O82">
        <f>(DQ82 - IF(AT82&gt;1, K82*DK82*100.0/(AV82*EE82), 0))*(DX82+DY82)/1000.0</f>
        <v>0</v>
      </c>
      <c r="P82">
        <f>2.0/((1/R82-1/Q82)+SIGN(R82)*SQRT((1/R82-1/Q82)*(1/R82-1/Q82) + 4*DL82/((DL82+1)*(DL82+1))*(2*1/R82*1/Q82-1/Q82*1/Q82)))</f>
        <v>0</v>
      </c>
      <c r="Q82">
        <f>IF(LEFT(DM82,1)&lt;&gt;"0",IF(LEFT(DM82,1)="1",3.0,DN82),$D$5+$E$5*(EE82*DX82/($K$5*1000))+$F$5*(EE82*DX82/($K$5*1000))*MAX(MIN(DK82,$J$5),$I$5)*MAX(MIN(DK82,$J$5),$I$5)+$G$5*MAX(MIN(DK82,$J$5),$I$5)*(EE82*DX82/($K$5*1000))+$H$5*(EE82*DX82/($K$5*1000))*(EE82*DX82/($K$5*1000)))</f>
        <v>0</v>
      </c>
      <c r="R82">
        <f>I82*(1000-(1000*0.61365*exp(17.502*V82/(240.97+V82))/(DX82+DY82)+DS82)/2)/(1000*0.61365*exp(17.502*V82/(240.97+V82))/(DX82+DY82)-DS82)</f>
        <v>0</v>
      </c>
      <c r="S82">
        <f>1/((DL82+1)/(P82/1.6)+1/(Q82/1.37)) + DL82/((DL82+1)/(P82/1.6) + DL82/(Q82/1.37))</f>
        <v>0</v>
      </c>
      <c r="T82">
        <f>(DG82*DJ82)</f>
        <v>0</v>
      </c>
      <c r="U82">
        <f>(DZ82+(T82+2*0.95*5.67E-8*(((DZ82+$B$9)+273)^4-(DZ82+273)^4)-44100*I82)/(1.84*29.3*Q82+8*0.95*5.67E-8*(DZ82+273)^3))</f>
        <v>0</v>
      </c>
      <c r="V82">
        <f>($C$9*EA82+$D$9*EB82+$E$9*U82)</f>
        <v>0</v>
      </c>
      <c r="W82">
        <f>0.61365*exp(17.502*V82/(240.97+V82))</f>
        <v>0</v>
      </c>
      <c r="X82">
        <f>(Y82/Z82*100)</f>
        <v>0</v>
      </c>
      <c r="Y82">
        <f>DS82*(DX82+DY82)/1000</f>
        <v>0</v>
      </c>
      <c r="Z82">
        <f>0.61365*exp(17.502*DZ82/(240.97+DZ82))</f>
        <v>0</v>
      </c>
      <c r="AA82">
        <f>(W82-DS82*(DX82+DY82)/1000)</f>
        <v>0</v>
      </c>
      <c r="AB82">
        <f>(-I82*44100)</f>
        <v>0</v>
      </c>
      <c r="AC82">
        <f>2*29.3*Q82*0.92*(DZ82-V82)</f>
        <v>0</v>
      </c>
      <c r="AD82">
        <f>2*0.95*5.67E-8*(((DZ82+$B$9)+273)^4-(V82+273)^4)</f>
        <v>0</v>
      </c>
      <c r="AE82">
        <f>T82+AD82+AB82+AC82</f>
        <v>0</v>
      </c>
      <c r="AF82">
        <f>DW82*AT82*(DR82-DQ82*(1000-AT82*DT82)/(1000-AT82*DS82))/(100*DK82)</f>
        <v>0</v>
      </c>
      <c r="AG82">
        <f>1000*DW82*AT82*(DS82-DT82)/(100*DK82*(1000-AT82*DS82))</f>
        <v>0</v>
      </c>
      <c r="AH82">
        <f>(AI82 - AJ82 - DX82*1E3/(8.314*(DZ82+273.15)) * AL82/DW82 * AK82) * DW82/(100*DK82) * (1000 - DT82)/1000</f>
        <v>0</v>
      </c>
      <c r="AI82">
        <v>431.9741006343007</v>
      </c>
      <c r="AJ82">
        <v>428.6797575757575</v>
      </c>
      <c r="AK82">
        <v>0.000871554087606029</v>
      </c>
      <c r="AL82">
        <v>66.16895425797664</v>
      </c>
      <c r="AM82">
        <f>(AO82 - AN82 + DX82*1E3/(8.314*(DZ82+273.15)) * AQ82/DW82 * AP82) * DW82/(100*DK82) * 1000/(1000 - AO82)</f>
        <v>0</v>
      </c>
      <c r="AN82">
        <v>27.55551028092782</v>
      </c>
      <c r="AO82">
        <v>32.87792424242424</v>
      </c>
      <c r="AP82">
        <v>0.0008595984479039892</v>
      </c>
      <c r="AQ82">
        <v>107.6117790231475</v>
      </c>
      <c r="AR82">
        <v>0</v>
      </c>
      <c r="AS82">
        <v>0</v>
      </c>
      <c r="AT82">
        <f>IF(AR82*$H$15&gt;=AV82,1.0,(AV82/(AV82-AR82*$H$15)))</f>
        <v>0</v>
      </c>
      <c r="AU82">
        <f>(AT82-1)*100</f>
        <v>0</v>
      </c>
      <c r="AV82">
        <f>MAX(0,($B$15+$C$15*EE82)/(1+$D$15*EE82)*DX82/(DZ82+273)*$E$15)</f>
        <v>0</v>
      </c>
      <c r="AW82" t="s">
        <v>437</v>
      </c>
      <c r="AX82">
        <v>0</v>
      </c>
      <c r="AY82">
        <v>0.7</v>
      </c>
      <c r="AZ82">
        <v>0.7</v>
      </c>
      <c r="BA82">
        <f>1-AY82/AZ82</f>
        <v>0</v>
      </c>
      <c r="BB82">
        <v>-1</v>
      </c>
      <c r="BC82" t="s">
        <v>637</v>
      </c>
      <c r="BD82">
        <v>8164.06</v>
      </c>
      <c r="BE82">
        <v>260.3976153846154</v>
      </c>
      <c r="BF82">
        <v>300.78</v>
      </c>
      <c r="BG82">
        <f>1-BE82/BF82</f>
        <v>0</v>
      </c>
      <c r="BH82">
        <v>0.5</v>
      </c>
      <c r="BI82">
        <f>DH82</f>
        <v>0</v>
      </c>
      <c r="BJ82">
        <f>K82</f>
        <v>0</v>
      </c>
      <c r="BK82">
        <f>BG82*BH82*BI82</f>
        <v>0</v>
      </c>
      <c r="BL82">
        <f>(BJ82-BB82)/BI82</f>
        <v>0</v>
      </c>
      <c r="BM82">
        <f>(AZ82-BF82)/BF82</f>
        <v>0</v>
      </c>
      <c r="BN82">
        <f>AY82/(BA82+AY82/BF82)</f>
        <v>0</v>
      </c>
      <c r="BO82" t="s">
        <v>437</v>
      </c>
      <c r="BP82">
        <v>0</v>
      </c>
      <c r="BQ82">
        <f>IF(BP82&lt;&gt;0, BP82, BN82)</f>
        <v>0</v>
      </c>
      <c r="BR82">
        <f>1-BQ82/BF82</f>
        <v>0</v>
      </c>
      <c r="BS82">
        <f>(BF82-BE82)/(BF82-BQ82)</f>
        <v>0</v>
      </c>
      <c r="BT82">
        <f>(AZ82-BF82)/(AZ82-BQ82)</f>
        <v>0</v>
      </c>
      <c r="BU82">
        <f>(BF82-BE82)/(BF82-AY82)</f>
        <v>0</v>
      </c>
      <c r="BV82">
        <f>(AZ82-BF82)/(AZ82-AY82)</f>
        <v>0</v>
      </c>
      <c r="BW82">
        <f>(BS82*BQ82/BE82)</f>
        <v>0</v>
      </c>
      <c r="BX82">
        <f>(1-BW82)</f>
        <v>0</v>
      </c>
      <c r="DG82">
        <f>$B$13*EF82+$C$13*EG82+$F$13*ER82*(1-EU82)</f>
        <v>0</v>
      </c>
      <c r="DH82">
        <f>DG82*DI82</f>
        <v>0</v>
      </c>
      <c r="DI82">
        <f>($B$13*$D$11+$C$13*$D$11+$F$13*((FE82+EW82)/MAX(FE82+EW82+FF82, 0.1)*$I$11+FF82/MAX(FE82+EW82+FF82, 0.1)*$J$11))/($B$13+$C$13+$F$13)</f>
        <v>0</v>
      </c>
      <c r="DJ82">
        <f>($B$13*$K$11+$C$13*$K$11+$F$13*((FE82+EW82)/MAX(FE82+EW82+FF82, 0.1)*$P$11+FF82/MAX(FE82+EW82+FF82, 0.1)*$Q$11))/($B$13+$C$13+$F$13)</f>
        <v>0</v>
      </c>
      <c r="DK82">
        <v>2</v>
      </c>
      <c r="DL82">
        <v>0.5</v>
      </c>
      <c r="DM82" t="s">
        <v>439</v>
      </c>
      <c r="DN82">
        <v>2</v>
      </c>
      <c r="DO82" t="b">
        <v>1</v>
      </c>
      <c r="DP82">
        <v>1702600001.25</v>
      </c>
      <c r="DQ82">
        <v>414.5727999999999</v>
      </c>
      <c r="DR82">
        <v>420.0360666666667</v>
      </c>
      <c r="DS82">
        <v>32.8488</v>
      </c>
      <c r="DT82">
        <v>27.55540666666667</v>
      </c>
      <c r="DU82">
        <v>413.3114</v>
      </c>
      <c r="DV82">
        <v>32.55163</v>
      </c>
      <c r="DW82">
        <v>500.0239666666667</v>
      </c>
      <c r="DX82">
        <v>90.98955333333333</v>
      </c>
      <c r="DY82">
        <v>0.0999914366666667</v>
      </c>
      <c r="DZ82">
        <v>44.73925</v>
      </c>
      <c r="EA82">
        <v>42.05317333333333</v>
      </c>
      <c r="EB82">
        <v>999.9000000000002</v>
      </c>
      <c r="EC82">
        <v>0</v>
      </c>
      <c r="ED82">
        <v>0</v>
      </c>
      <c r="EE82">
        <v>10004.22966666667</v>
      </c>
      <c r="EF82">
        <v>0</v>
      </c>
      <c r="EG82">
        <v>16.25933333333333</v>
      </c>
      <c r="EH82">
        <v>-5.463138333333334</v>
      </c>
      <c r="EI82">
        <v>428.6536333333333</v>
      </c>
      <c r="EJ82">
        <v>431.9382000000001</v>
      </c>
      <c r="EK82">
        <v>5.293392666666668</v>
      </c>
      <c r="EL82">
        <v>420.0360666666667</v>
      </c>
      <c r="EM82">
        <v>27.55540666666667</v>
      </c>
      <c r="EN82">
        <v>2.988898333333334</v>
      </c>
      <c r="EO82">
        <v>2.507254333333333</v>
      </c>
      <c r="EP82">
        <v>23.96619333333333</v>
      </c>
      <c r="EQ82">
        <v>21.07365666666666</v>
      </c>
      <c r="ER82">
        <v>1499.987666666667</v>
      </c>
      <c r="ES82">
        <v>0.9730035333333331</v>
      </c>
      <c r="ET82">
        <v>0.02699612333333334</v>
      </c>
      <c r="EU82">
        <v>0</v>
      </c>
      <c r="EV82">
        <v>260.4014666666667</v>
      </c>
      <c r="EW82">
        <v>4.999599999999998</v>
      </c>
      <c r="EX82">
        <v>4016.905</v>
      </c>
      <c r="EY82">
        <v>14076.31666666666</v>
      </c>
      <c r="EZ82">
        <v>41.9936</v>
      </c>
      <c r="FA82">
        <v>42.71429999999999</v>
      </c>
      <c r="FB82">
        <v>41.98929999999999</v>
      </c>
      <c r="FC82">
        <v>42.54759999999998</v>
      </c>
      <c r="FD82">
        <v>44.87053333333332</v>
      </c>
      <c r="FE82">
        <v>1454.627666666667</v>
      </c>
      <c r="FF82">
        <v>40.35999999999999</v>
      </c>
      <c r="FG82">
        <v>0</v>
      </c>
      <c r="FH82">
        <v>585</v>
      </c>
      <c r="FI82">
        <v>0</v>
      </c>
      <c r="FJ82">
        <v>260.3976153846154</v>
      </c>
      <c r="FK82">
        <v>-0.5784615335720698</v>
      </c>
      <c r="FL82">
        <v>-9.778461549793816</v>
      </c>
      <c r="FM82">
        <v>4016.872307692308</v>
      </c>
      <c r="FN82">
        <v>15</v>
      </c>
      <c r="FO82">
        <v>0</v>
      </c>
      <c r="FP82" t="s">
        <v>440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-5.4692465</v>
      </c>
      <c r="GC82">
        <v>0.07684975609755845</v>
      </c>
      <c r="GD82">
        <v>0.04419644547641807</v>
      </c>
      <c r="GE82">
        <v>1</v>
      </c>
      <c r="GF82">
        <v>260.4156470588235</v>
      </c>
      <c r="GG82">
        <v>-0.6075783022503364</v>
      </c>
      <c r="GH82">
        <v>0.1833346157027567</v>
      </c>
      <c r="GI82">
        <v>1</v>
      </c>
      <c r="GJ82">
        <v>5.281732750000001</v>
      </c>
      <c r="GK82">
        <v>0.2681913320825438</v>
      </c>
      <c r="GL82">
        <v>0.02589789421820816</v>
      </c>
      <c r="GM82">
        <v>0</v>
      </c>
      <c r="GN82">
        <v>2</v>
      </c>
      <c r="GO82">
        <v>3</v>
      </c>
      <c r="GP82" t="s">
        <v>441</v>
      </c>
      <c r="GQ82">
        <v>3.10405</v>
      </c>
      <c r="GR82">
        <v>2.7582</v>
      </c>
      <c r="GS82">
        <v>0.0871199</v>
      </c>
      <c r="GT82">
        <v>0.0882201</v>
      </c>
      <c r="GU82">
        <v>0.134501</v>
      </c>
      <c r="GV82">
        <v>0.120369</v>
      </c>
      <c r="GW82">
        <v>23649.6</v>
      </c>
      <c r="GX82">
        <v>21971.9</v>
      </c>
      <c r="GY82">
        <v>26471.8</v>
      </c>
      <c r="GZ82">
        <v>24330.5</v>
      </c>
      <c r="HA82">
        <v>36716.7</v>
      </c>
      <c r="HB82">
        <v>31671.2</v>
      </c>
      <c r="HC82">
        <v>46302.8</v>
      </c>
      <c r="HD82">
        <v>38534.1</v>
      </c>
      <c r="HE82">
        <v>1.86715</v>
      </c>
      <c r="HF82">
        <v>1.86082</v>
      </c>
      <c r="HG82">
        <v>0.205398</v>
      </c>
      <c r="HH82">
        <v>0</v>
      </c>
      <c r="HI82">
        <v>38.8042</v>
      </c>
      <c r="HJ82">
        <v>999.9</v>
      </c>
      <c r="HK82">
        <v>53.1</v>
      </c>
      <c r="HL82">
        <v>32.6</v>
      </c>
      <c r="HM82">
        <v>28.8272</v>
      </c>
      <c r="HN82">
        <v>60.3493</v>
      </c>
      <c r="HO82">
        <v>22.3638</v>
      </c>
      <c r="HP82">
        <v>1</v>
      </c>
      <c r="HQ82">
        <v>0.288117</v>
      </c>
      <c r="HR82">
        <v>0.153279</v>
      </c>
      <c r="HS82">
        <v>20.2762</v>
      </c>
      <c r="HT82">
        <v>5.21969</v>
      </c>
      <c r="HU82">
        <v>11.98</v>
      </c>
      <c r="HV82">
        <v>4.9639</v>
      </c>
      <c r="HW82">
        <v>3.2752</v>
      </c>
      <c r="HX82">
        <v>9999</v>
      </c>
      <c r="HY82">
        <v>9999</v>
      </c>
      <c r="HZ82">
        <v>9999</v>
      </c>
      <c r="IA82">
        <v>548.1</v>
      </c>
      <c r="IB82">
        <v>1.86401</v>
      </c>
      <c r="IC82">
        <v>1.8602</v>
      </c>
      <c r="ID82">
        <v>1.85846</v>
      </c>
      <c r="IE82">
        <v>1.85984</v>
      </c>
      <c r="IF82">
        <v>1.85989</v>
      </c>
      <c r="IG82">
        <v>1.85838</v>
      </c>
      <c r="IH82">
        <v>1.85745</v>
      </c>
      <c r="II82">
        <v>1.85241</v>
      </c>
      <c r="IJ82">
        <v>0</v>
      </c>
      <c r="IK82">
        <v>0</v>
      </c>
      <c r="IL82">
        <v>0</v>
      </c>
      <c r="IM82">
        <v>0</v>
      </c>
      <c r="IN82" t="s">
        <v>442</v>
      </c>
      <c r="IO82" t="s">
        <v>443</v>
      </c>
      <c r="IP82" t="s">
        <v>444</v>
      </c>
      <c r="IQ82" t="s">
        <v>444</v>
      </c>
      <c r="IR82" t="s">
        <v>444</v>
      </c>
      <c r="IS82" t="s">
        <v>444</v>
      </c>
      <c r="IT82">
        <v>0</v>
      </c>
      <c r="IU82">
        <v>100</v>
      </c>
      <c r="IV82">
        <v>100</v>
      </c>
      <c r="IW82">
        <v>1.261</v>
      </c>
      <c r="IX82">
        <v>0.2971</v>
      </c>
      <c r="IY82">
        <v>0.3971615310492796</v>
      </c>
      <c r="IZ82">
        <v>0.002194383670526158</v>
      </c>
      <c r="JA82">
        <v>-2.614430836048478E-07</v>
      </c>
      <c r="JB82">
        <v>2.831566818974657E-11</v>
      </c>
      <c r="JC82">
        <v>0.2971757232965693</v>
      </c>
      <c r="JD82">
        <v>0</v>
      </c>
      <c r="JE82">
        <v>0</v>
      </c>
      <c r="JF82">
        <v>0</v>
      </c>
      <c r="JG82">
        <v>6</v>
      </c>
      <c r="JH82">
        <v>2002</v>
      </c>
      <c r="JI82">
        <v>0</v>
      </c>
      <c r="JJ82">
        <v>28</v>
      </c>
      <c r="JK82">
        <v>28376666.8</v>
      </c>
      <c r="JL82">
        <v>28376666.8</v>
      </c>
      <c r="JM82">
        <v>1.14136</v>
      </c>
      <c r="JN82">
        <v>2.65747</v>
      </c>
      <c r="JO82">
        <v>1.49658</v>
      </c>
      <c r="JP82">
        <v>2.33643</v>
      </c>
      <c r="JQ82">
        <v>1.54907</v>
      </c>
      <c r="JR82">
        <v>2.35596</v>
      </c>
      <c r="JS82">
        <v>37.6022</v>
      </c>
      <c r="JT82">
        <v>24.0875</v>
      </c>
      <c r="JU82">
        <v>18</v>
      </c>
      <c r="JV82">
        <v>493.101</v>
      </c>
      <c r="JW82">
        <v>503.882</v>
      </c>
      <c r="JX82">
        <v>48.1172</v>
      </c>
      <c r="JY82">
        <v>30.959</v>
      </c>
      <c r="JZ82">
        <v>29.996</v>
      </c>
      <c r="KA82">
        <v>30.7096</v>
      </c>
      <c r="KB82">
        <v>30.5819</v>
      </c>
      <c r="KC82">
        <v>22.9368</v>
      </c>
      <c r="KD82">
        <v>0</v>
      </c>
      <c r="KE82">
        <v>100</v>
      </c>
      <c r="KF82">
        <v>46.7927</v>
      </c>
      <c r="KG82">
        <v>420</v>
      </c>
      <c r="KH82">
        <v>30.9851</v>
      </c>
      <c r="KI82">
        <v>101.176</v>
      </c>
      <c r="KJ82">
        <v>92.892</v>
      </c>
    </row>
    <row r="83" spans="1:296">
      <c r="A83">
        <v>65</v>
      </c>
      <c r="B83">
        <v>1702600074.5</v>
      </c>
      <c r="C83">
        <v>18693.5</v>
      </c>
      <c r="D83" t="s">
        <v>638</v>
      </c>
      <c r="E83" t="s">
        <v>639</v>
      </c>
      <c r="F83">
        <v>5</v>
      </c>
      <c r="G83" t="s">
        <v>601</v>
      </c>
      <c r="H83">
        <v>1702600066.75</v>
      </c>
      <c r="I83">
        <f>(J83)/1000</f>
        <v>0</v>
      </c>
      <c r="J83">
        <f>IF(DO83, AM83, AG83)</f>
        <v>0</v>
      </c>
      <c r="K83">
        <f>IF(DO83, AH83, AF83)</f>
        <v>0</v>
      </c>
      <c r="L83">
        <f>DQ83 - IF(AT83&gt;1, K83*DK83*100.0/(AV83*EE83), 0)</f>
        <v>0</v>
      </c>
      <c r="M83">
        <f>((S83-I83/2)*L83-K83)/(S83+I83/2)</f>
        <v>0</v>
      </c>
      <c r="N83">
        <f>M83*(DX83+DY83)/1000.0</f>
        <v>0</v>
      </c>
      <c r="O83">
        <f>(DQ83 - IF(AT83&gt;1, K83*DK83*100.0/(AV83*EE83), 0))*(DX83+DY83)/1000.0</f>
        <v>0</v>
      </c>
      <c r="P83">
        <f>2.0/((1/R83-1/Q83)+SIGN(R83)*SQRT((1/R83-1/Q83)*(1/R83-1/Q83) + 4*DL83/((DL83+1)*(DL83+1))*(2*1/R83*1/Q83-1/Q83*1/Q83)))</f>
        <v>0</v>
      </c>
      <c r="Q83">
        <f>IF(LEFT(DM83,1)&lt;&gt;"0",IF(LEFT(DM83,1)="1",3.0,DN83),$D$5+$E$5*(EE83*DX83/($K$5*1000))+$F$5*(EE83*DX83/($K$5*1000))*MAX(MIN(DK83,$J$5),$I$5)*MAX(MIN(DK83,$J$5),$I$5)+$G$5*MAX(MIN(DK83,$J$5),$I$5)*(EE83*DX83/($K$5*1000))+$H$5*(EE83*DX83/($K$5*1000))*(EE83*DX83/($K$5*1000)))</f>
        <v>0</v>
      </c>
      <c r="R83">
        <f>I83*(1000-(1000*0.61365*exp(17.502*V83/(240.97+V83))/(DX83+DY83)+DS83)/2)/(1000*0.61365*exp(17.502*V83/(240.97+V83))/(DX83+DY83)-DS83)</f>
        <v>0</v>
      </c>
      <c r="S83">
        <f>1/((DL83+1)/(P83/1.6)+1/(Q83/1.37)) + DL83/((DL83+1)/(P83/1.6) + DL83/(Q83/1.37))</f>
        <v>0</v>
      </c>
      <c r="T83">
        <f>(DG83*DJ83)</f>
        <v>0</v>
      </c>
      <c r="U83">
        <f>(DZ83+(T83+2*0.95*5.67E-8*(((DZ83+$B$9)+273)^4-(DZ83+273)^4)-44100*I83)/(1.84*29.3*Q83+8*0.95*5.67E-8*(DZ83+273)^3))</f>
        <v>0</v>
      </c>
      <c r="V83">
        <f>($C$9*EA83+$D$9*EB83+$E$9*U83)</f>
        <v>0</v>
      </c>
      <c r="W83">
        <f>0.61365*exp(17.502*V83/(240.97+V83))</f>
        <v>0</v>
      </c>
      <c r="X83">
        <f>(Y83/Z83*100)</f>
        <v>0</v>
      </c>
      <c r="Y83">
        <f>DS83*(DX83+DY83)/1000</f>
        <v>0</v>
      </c>
      <c r="Z83">
        <f>0.61365*exp(17.502*DZ83/(240.97+DZ83))</f>
        <v>0</v>
      </c>
      <c r="AA83">
        <f>(W83-DS83*(DX83+DY83)/1000)</f>
        <v>0</v>
      </c>
      <c r="AB83">
        <f>(-I83*44100)</f>
        <v>0</v>
      </c>
      <c r="AC83">
        <f>2*29.3*Q83*0.92*(DZ83-V83)</f>
        <v>0</v>
      </c>
      <c r="AD83">
        <f>2*0.95*5.67E-8*(((DZ83+$B$9)+273)^4-(V83+273)^4)</f>
        <v>0</v>
      </c>
      <c r="AE83">
        <f>T83+AD83+AB83+AC83</f>
        <v>0</v>
      </c>
      <c r="AF83">
        <f>DW83*AT83*(DR83-DQ83*(1000-AT83*DT83)/(1000-AT83*DS83))/(100*DK83)</f>
        <v>0</v>
      </c>
      <c r="AG83">
        <f>1000*DW83*AT83*(DS83-DT83)/(100*DK83*(1000-AT83*DS83))</f>
        <v>0</v>
      </c>
      <c r="AH83">
        <f>(AI83 - AJ83 - DX83*1E3/(8.314*(DZ83+273.15)) * AL83/DW83 * AK83) * DW83/(100*DK83) * (1000 - DT83)/1000</f>
        <v>0</v>
      </c>
      <c r="AI83">
        <v>431.8453524923477</v>
      </c>
      <c r="AJ83">
        <v>428.875387878788</v>
      </c>
      <c r="AK83">
        <v>-0.001429942993107544</v>
      </c>
      <c r="AL83">
        <v>66.16895425797664</v>
      </c>
      <c r="AM83">
        <f>(AO83 - AN83 + DX83*1E3/(8.314*(DZ83+273.15)) * AQ83/DW83 * AP83) * DW83/(100*DK83) * 1000/(1000 - AO83)</f>
        <v>0</v>
      </c>
      <c r="AN83">
        <v>27.56208540013111</v>
      </c>
      <c r="AO83">
        <v>32.86026</v>
      </c>
      <c r="AP83">
        <v>5.99781673297547E-05</v>
      </c>
      <c r="AQ83">
        <v>107.6117790231475</v>
      </c>
      <c r="AR83">
        <v>0</v>
      </c>
      <c r="AS83">
        <v>0</v>
      </c>
      <c r="AT83">
        <f>IF(AR83*$H$15&gt;=AV83,1.0,(AV83/(AV83-AR83*$H$15)))</f>
        <v>0</v>
      </c>
      <c r="AU83">
        <f>(AT83-1)*100</f>
        <v>0</v>
      </c>
      <c r="AV83">
        <f>MAX(0,($B$15+$C$15*EE83)/(1+$D$15*EE83)*DX83/(DZ83+273)*$E$15)</f>
        <v>0</v>
      </c>
      <c r="AW83" t="s">
        <v>437</v>
      </c>
      <c r="AX83">
        <v>0</v>
      </c>
      <c r="AY83">
        <v>0.7</v>
      </c>
      <c r="AZ83">
        <v>0.7</v>
      </c>
      <c r="BA83">
        <f>1-AY83/AZ83</f>
        <v>0</v>
      </c>
      <c r="BB83">
        <v>-1</v>
      </c>
      <c r="BC83" t="s">
        <v>640</v>
      </c>
      <c r="BD83">
        <v>8160.13</v>
      </c>
      <c r="BE83">
        <v>259.5031923076923</v>
      </c>
      <c r="BF83">
        <v>297.72</v>
      </c>
      <c r="BG83">
        <f>1-BE83/BF83</f>
        <v>0</v>
      </c>
      <c r="BH83">
        <v>0.5</v>
      </c>
      <c r="BI83">
        <f>DH83</f>
        <v>0</v>
      </c>
      <c r="BJ83">
        <f>K83</f>
        <v>0</v>
      </c>
      <c r="BK83">
        <f>BG83*BH83*BI83</f>
        <v>0</v>
      </c>
      <c r="BL83">
        <f>(BJ83-BB83)/BI83</f>
        <v>0</v>
      </c>
      <c r="BM83">
        <f>(AZ83-BF83)/BF83</f>
        <v>0</v>
      </c>
      <c r="BN83">
        <f>AY83/(BA83+AY83/BF83)</f>
        <v>0</v>
      </c>
      <c r="BO83" t="s">
        <v>437</v>
      </c>
      <c r="BP83">
        <v>0</v>
      </c>
      <c r="BQ83">
        <f>IF(BP83&lt;&gt;0, BP83, BN83)</f>
        <v>0</v>
      </c>
      <c r="BR83">
        <f>1-BQ83/BF83</f>
        <v>0</v>
      </c>
      <c r="BS83">
        <f>(BF83-BE83)/(BF83-BQ83)</f>
        <v>0</v>
      </c>
      <c r="BT83">
        <f>(AZ83-BF83)/(AZ83-BQ83)</f>
        <v>0</v>
      </c>
      <c r="BU83">
        <f>(BF83-BE83)/(BF83-AY83)</f>
        <v>0</v>
      </c>
      <c r="BV83">
        <f>(AZ83-BF83)/(AZ83-AY83)</f>
        <v>0</v>
      </c>
      <c r="BW83">
        <f>(BS83*BQ83/BE83)</f>
        <v>0</v>
      </c>
      <c r="BX83">
        <f>(1-BW83)</f>
        <v>0</v>
      </c>
      <c r="DG83">
        <f>$B$13*EF83+$C$13*EG83+$F$13*ER83*(1-EU83)</f>
        <v>0</v>
      </c>
      <c r="DH83">
        <f>DG83*DI83</f>
        <v>0</v>
      </c>
      <c r="DI83">
        <f>($B$13*$D$11+$C$13*$D$11+$F$13*((FE83+EW83)/MAX(FE83+EW83+FF83, 0.1)*$I$11+FF83/MAX(FE83+EW83+FF83, 0.1)*$J$11))/($B$13+$C$13+$F$13)</f>
        <v>0</v>
      </c>
      <c r="DJ83">
        <f>($B$13*$K$11+$C$13*$K$11+$F$13*((FE83+EW83)/MAX(FE83+EW83+FF83, 0.1)*$P$11+FF83/MAX(FE83+EW83+FF83, 0.1)*$Q$11))/($B$13+$C$13+$F$13)</f>
        <v>0</v>
      </c>
      <c r="DK83">
        <v>2</v>
      </c>
      <c r="DL83">
        <v>0.5</v>
      </c>
      <c r="DM83" t="s">
        <v>439</v>
      </c>
      <c r="DN83">
        <v>2</v>
      </c>
      <c r="DO83" t="b">
        <v>1</v>
      </c>
      <c r="DP83">
        <v>1702600066.75</v>
      </c>
      <c r="DQ83">
        <v>414.8102333333333</v>
      </c>
      <c r="DR83">
        <v>420.0146</v>
      </c>
      <c r="DS83">
        <v>32.84636666666668</v>
      </c>
      <c r="DT83">
        <v>27.56136</v>
      </c>
      <c r="DU83">
        <v>413.5482333333334</v>
      </c>
      <c r="DV83">
        <v>32.54919333333333</v>
      </c>
      <c r="DW83">
        <v>500.0154333333334</v>
      </c>
      <c r="DX83">
        <v>90.98589</v>
      </c>
      <c r="DY83">
        <v>0.10003304</v>
      </c>
      <c r="DZ83">
        <v>44.67897333333333</v>
      </c>
      <c r="EA83">
        <v>41.93410333333334</v>
      </c>
      <c r="EB83">
        <v>999.9000000000002</v>
      </c>
      <c r="EC83">
        <v>0</v>
      </c>
      <c r="ED83">
        <v>0</v>
      </c>
      <c r="EE83">
        <v>9993.831666666665</v>
      </c>
      <c r="EF83">
        <v>0</v>
      </c>
      <c r="EG83">
        <v>16.26222333333333</v>
      </c>
      <c r="EH83">
        <v>-5.204461666666666</v>
      </c>
      <c r="EI83">
        <v>428.8978666666666</v>
      </c>
      <c r="EJ83">
        <v>431.9188333333333</v>
      </c>
      <c r="EK83">
        <v>5.285003</v>
      </c>
      <c r="EL83">
        <v>420.0146</v>
      </c>
      <c r="EM83">
        <v>27.56136</v>
      </c>
      <c r="EN83">
        <v>2.988556666666667</v>
      </c>
      <c r="EO83">
        <v>2.507695</v>
      </c>
      <c r="EP83">
        <v>23.96429</v>
      </c>
      <c r="EQ83">
        <v>21.07654</v>
      </c>
      <c r="ER83">
        <v>1499.997</v>
      </c>
      <c r="ES83">
        <v>0.9730049999999999</v>
      </c>
      <c r="ET83">
        <v>0.02699471333333333</v>
      </c>
      <c r="EU83">
        <v>0</v>
      </c>
      <c r="EV83">
        <v>259.5019</v>
      </c>
      <c r="EW83">
        <v>4.999599999999998</v>
      </c>
      <c r="EX83">
        <v>4006.914333333333</v>
      </c>
      <c r="EY83">
        <v>14076.42</v>
      </c>
      <c r="EZ83">
        <v>42.11226666666666</v>
      </c>
      <c r="FA83">
        <v>42.84139999999999</v>
      </c>
      <c r="FB83">
        <v>42.15386666666665</v>
      </c>
      <c r="FC83">
        <v>42.60399999999999</v>
      </c>
      <c r="FD83">
        <v>44.91219999999998</v>
      </c>
      <c r="FE83">
        <v>1454.636999999999</v>
      </c>
      <c r="FF83">
        <v>40.35999999999999</v>
      </c>
      <c r="FG83">
        <v>0</v>
      </c>
      <c r="FH83">
        <v>64.59999990463257</v>
      </c>
      <c r="FI83">
        <v>0</v>
      </c>
      <c r="FJ83">
        <v>259.5031923076923</v>
      </c>
      <c r="FK83">
        <v>-0.7118974266920779</v>
      </c>
      <c r="FL83">
        <v>-2.400341895754398</v>
      </c>
      <c r="FM83">
        <v>4006.918076923077</v>
      </c>
      <c r="FN83">
        <v>15</v>
      </c>
      <c r="FO83">
        <v>0</v>
      </c>
      <c r="FP83" t="s">
        <v>440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-5.200209024390244</v>
      </c>
      <c r="GC83">
        <v>0.2290831358885133</v>
      </c>
      <c r="GD83">
        <v>0.07257441270541566</v>
      </c>
      <c r="GE83">
        <v>1</v>
      </c>
      <c r="GF83">
        <v>259.5400588235294</v>
      </c>
      <c r="GG83">
        <v>-0.7812681408210234</v>
      </c>
      <c r="GH83">
        <v>0.2184255077186435</v>
      </c>
      <c r="GI83">
        <v>1</v>
      </c>
      <c r="GJ83">
        <v>5.279238048780488</v>
      </c>
      <c r="GK83">
        <v>0.09676139372822583</v>
      </c>
      <c r="GL83">
        <v>0.01014348119862648</v>
      </c>
      <c r="GM83">
        <v>1</v>
      </c>
      <c r="GN83">
        <v>3</v>
      </c>
      <c r="GO83">
        <v>3</v>
      </c>
      <c r="GP83" t="s">
        <v>454</v>
      </c>
      <c r="GQ83">
        <v>3.10408</v>
      </c>
      <c r="GR83">
        <v>2.7579</v>
      </c>
      <c r="GS83">
        <v>0.0871229</v>
      </c>
      <c r="GT83">
        <v>0.0881879</v>
      </c>
      <c r="GU83">
        <v>0.134415</v>
      </c>
      <c r="GV83">
        <v>0.120347</v>
      </c>
      <c r="GW83">
        <v>23643.6</v>
      </c>
      <c r="GX83">
        <v>21968.5</v>
      </c>
      <c r="GY83">
        <v>26465.7</v>
      </c>
      <c r="GZ83">
        <v>24326.4</v>
      </c>
      <c r="HA83">
        <v>36713</v>
      </c>
      <c r="HB83">
        <v>31668</v>
      </c>
      <c r="HC83">
        <v>46292.4</v>
      </c>
      <c r="HD83">
        <v>38528.9</v>
      </c>
      <c r="HE83">
        <v>1.86648</v>
      </c>
      <c r="HF83">
        <v>1.8587</v>
      </c>
      <c r="HG83">
        <v>0.17973</v>
      </c>
      <c r="HH83">
        <v>0</v>
      </c>
      <c r="HI83">
        <v>39.0626</v>
      </c>
      <c r="HJ83">
        <v>999.9</v>
      </c>
      <c r="HK83">
        <v>53.1</v>
      </c>
      <c r="HL83">
        <v>32.6</v>
      </c>
      <c r="HM83">
        <v>28.8293</v>
      </c>
      <c r="HN83">
        <v>60.2093</v>
      </c>
      <c r="HO83">
        <v>22.2957</v>
      </c>
      <c r="HP83">
        <v>1</v>
      </c>
      <c r="HQ83">
        <v>0.305274</v>
      </c>
      <c r="HR83">
        <v>-5.26316</v>
      </c>
      <c r="HS83">
        <v>20.2065</v>
      </c>
      <c r="HT83">
        <v>5.21984</v>
      </c>
      <c r="HU83">
        <v>11.9801</v>
      </c>
      <c r="HV83">
        <v>4.96485</v>
      </c>
      <c r="HW83">
        <v>3.27498</v>
      </c>
      <c r="HX83">
        <v>9999</v>
      </c>
      <c r="HY83">
        <v>9999</v>
      </c>
      <c r="HZ83">
        <v>9999</v>
      </c>
      <c r="IA83">
        <v>548.1</v>
      </c>
      <c r="IB83">
        <v>1.86401</v>
      </c>
      <c r="IC83">
        <v>1.86019</v>
      </c>
      <c r="ID83">
        <v>1.85846</v>
      </c>
      <c r="IE83">
        <v>1.8598</v>
      </c>
      <c r="IF83">
        <v>1.85989</v>
      </c>
      <c r="IG83">
        <v>1.85838</v>
      </c>
      <c r="IH83">
        <v>1.85744</v>
      </c>
      <c r="II83">
        <v>1.85241</v>
      </c>
      <c r="IJ83">
        <v>0</v>
      </c>
      <c r="IK83">
        <v>0</v>
      </c>
      <c r="IL83">
        <v>0</v>
      </c>
      <c r="IM83">
        <v>0</v>
      </c>
      <c r="IN83" t="s">
        <v>442</v>
      </c>
      <c r="IO83" t="s">
        <v>443</v>
      </c>
      <c r="IP83" t="s">
        <v>444</v>
      </c>
      <c r="IQ83" t="s">
        <v>444</v>
      </c>
      <c r="IR83" t="s">
        <v>444</v>
      </c>
      <c r="IS83" t="s">
        <v>444</v>
      </c>
      <c r="IT83">
        <v>0</v>
      </c>
      <c r="IU83">
        <v>100</v>
      </c>
      <c r="IV83">
        <v>100</v>
      </c>
      <c r="IW83">
        <v>1.262</v>
      </c>
      <c r="IX83">
        <v>0.2972</v>
      </c>
      <c r="IY83">
        <v>0.3971615310492796</v>
      </c>
      <c r="IZ83">
        <v>0.002194383670526158</v>
      </c>
      <c r="JA83">
        <v>-2.614430836048478E-07</v>
      </c>
      <c r="JB83">
        <v>2.831566818974657E-11</v>
      </c>
      <c r="JC83">
        <v>0.2971757232965693</v>
      </c>
      <c r="JD83">
        <v>0</v>
      </c>
      <c r="JE83">
        <v>0</v>
      </c>
      <c r="JF83">
        <v>0</v>
      </c>
      <c r="JG83">
        <v>6</v>
      </c>
      <c r="JH83">
        <v>2002</v>
      </c>
      <c r="JI83">
        <v>0</v>
      </c>
      <c r="JJ83">
        <v>28</v>
      </c>
      <c r="JK83">
        <v>28376667.9</v>
      </c>
      <c r="JL83">
        <v>28376667.9</v>
      </c>
      <c r="JM83">
        <v>1.14136</v>
      </c>
      <c r="JN83">
        <v>2.65625</v>
      </c>
      <c r="JO83">
        <v>1.49658</v>
      </c>
      <c r="JP83">
        <v>2.33521</v>
      </c>
      <c r="JQ83">
        <v>1.54907</v>
      </c>
      <c r="JR83">
        <v>2.37427</v>
      </c>
      <c r="JS83">
        <v>37.6263</v>
      </c>
      <c r="JT83">
        <v>24.0437</v>
      </c>
      <c r="JU83">
        <v>18</v>
      </c>
      <c r="JV83">
        <v>493.662</v>
      </c>
      <c r="JW83">
        <v>503.493</v>
      </c>
      <c r="JX83">
        <v>47.7712</v>
      </c>
      <c r="JY83">
        <v>31.0933</v>
      </c>
      <c r="JZ83">
        <v>30.0008</v>
      </c>
      <c r="KA83">
        <v>30.8386</v>
      </c>
      <c r="KB83">
        <v>30.7084</v>
      </c>
      <c r="KC83">
        <v>22.9389</v>
      </c>
      <c r="KD83">
        <v>0</v>
      </c>
      <c r="KE83">
        <v>100</v>
      </c>
      <c r="KF83">
        <v>47.8198</v>
      </c>
      <c r="KG83">
        <v>420</v>
      </c>
      <c r="KH83">
        <v>30.9851</v>
      </c>
      <c r="KI83">
        <v>101.153</v>
      </c>
      <c r="KJ83">
        <v>92.87820000000001</v>
      </c>
    </row>
    <row r="84" spans="1:296">
      <c r="A84">
        <v>66</v>
      </c>
      <c r="B84">
        <v>1702600144.5</v>
      </c>
      <c r="C84">
        <v>18763.5</v>
      </c>
      <c r="D84" t="s">
        <v>641</v>
      </c>
      <c r="E84" t="s">
        <v>642</v>
      </c>
      <c r="F84">
        <v>5</v>
      </c>
      <c r="G84" t="s">
        <v>601</v>
      </c>
      <c r="H84">
        <v>1702600136.5</v>
      </c>
      <c r="I84">
        <f>(J84)/1000</f>
        <v>0</v>
      </c>
      <c r="J84">
        <f>IF(DO84, AM84, AG84)</f>
        <v>0</v>
      </c>
      <c r="K84">
        <f>IF(DO84, AH84, AF84)</f>
        <v>0</v>
      </c>
      <c r="L84">
        <f>DQ84 - IF(AT84&gt;1, K84*DK84*100.0/(AV84*EE84), 0)</f>
        <v>0</v>
      </c>
      <c r="M84">
        <f>((S84-I84/2)*L84-K84)/(S84+I84/2)</f>
        <v>0</v>
      </c>
      <c r="N84">
        <f>M84*(DX84+DY84)/1000.0</f>
        <v>0</v>
      </c>
      <c r="O84">
        <f>(DQ84 - IF(AT84&gt;1, K84*DK84*100.0/(AV84*EE84), 0))*(DX84+DY84)/1000.0</f>
        <v>0</v>
      </c>
      <c r="P84">
        <f>2.0/((1/R84-1/Q84)+SIGN(R84)*SQRT((1/R84-1/Q84)*(1/R84-1/Q84) + 4*DL84/((DL84+1)*(DL84+1))*(2*1/R84*1/Q84-1/Q84*1/Q84)))</f>
        <v>0</v>
      </c>
      <c r="Q84">
        <f>IF(LEFT(DM84,1)&lt;&gt;"0",IF(LEFT(DM84,1)="1",3.0,DN84),$D$5+$E$5*(EE84*DX84/($K$5*1000))+$F$5*(EE84*DX84/($K$5*1000))*MAX(MIN(DK84,$J$5),$I$5)*MAX(MIN(DK84,$J$5),$I$5)+$G$5*MAX(MIN(DK84,$J$5),$I$5)*(EE84*DX84/($K$5*1000))+$H$5*(EE84*DX84/($K$5*1000))*(EE84*DX84/($K$5*1000)))</f>
        <v>0</v>
      </c>
      <c r="R84">
        <f>I84*(1000-(1000*0.61365*exp(17.502*V84/(240.97+V84))/(DX84+DY84)+DS84)/2)/(1000*0.61365*exp(17.502*V84/(240.97+V84))/(DX84+DY84)-DS84)</f>
        <v>0</v>
      </c>
      <c r="S84">
        <f>1/((DL84+1)/(P84/1.6)+1/(Q84/1.37)) + DL84/((DL84+1)/(P84/1.6) + DL84/(Q84/1.37))</f>
        <v>0</v>
      </c>
      <c r="T84">
        <f>(DG84*DJ84)</f>
        <v>0</v>
      </c>
      <c r="U84">
        <f>(DZ84+(T84+2*0.95*5.67E-8*(((DZ84+$B$9)+273)^4-(DZ84+273)^4)-44100*I84)/(1.84*29.3*Q84+8*0.95*5.67E-8*(DZ84+273)^3))</f>
        <v>0</v>
      </c>
      <c r="V84">
        <f>($C$9*EA84+$D$9*EB84+$E$9*U84)</f>
        <v>0</v>
      </c>
      <c r="W84">
        <f>0.61365*exp(17.502*V84/(240.97+V84))</f>
        <v>0</v>
      </c>
      <c r="X84">
        <f>(Y84/Z84*100)</f>
        <v>0</v>
      </c>
      <c r="Y84">
        <f>DS84*(DX84+DY84)/1000</f>
        <v>0</v>
      </c>
      <c r="Z84">
        <f>0.61365*exp(17.502*DZ84/(240.97+DZ84))</f>
        <v>0</v>
      </c>
      <c r="AA84">
        <f>(W84-DS84*(DX84+DY84)/1000)</f>
        <v>0</v>
      </c>
      <c r="AB84">
        <f>(-I84*44100)</f>
        <v>0</v>
      </c>
      <c r="AC84">
        <f>2*29.3*Q84*0.92*(DZ84-V84)</f>
        <v>0</v>
      </c>
      <c r="AD84">
        <f>2*0.95*5.67E-8*(((DZ84+$B$9)+273)^4-(V84+273)^4)</f>
        <v>0</v>
      </c>
      <c r="AE84">
        <f>T84+AD84+AB84+AC84</f>
        <v>0</v>
      </c>
      <c r="AF84">
        <f>DW84*AT84*(DR84-DQ84*(1000-AT84*DT84)/(1000-AT84*DS84))/(100*DK84)</f>
        <v>0</v>
      </c>
      <c r="AG84">
        <f>1000*DW84*AT84*(DS84-DT84)/(100*DK84*(1000-AT84*DS84))</f>
        <v>0</v>
      </c>
      <c r="AH84">
        <f>(AI84 - AJ84 - DX84*1E3/(8.314*(DZ84+273.15)) * AL84/DW84 * AK84) * DW84/(100*DK84) * (1000 - DT84)/1000</f>
        <v>0</v>
      </c>
      <c r="AI84">
        <v>431.8604713050357</v>
      </c>
      <c r="AJ84">
        <v>429.0948909090909</v>
      </c>
      <c r="AK84">
        <v>0.003641285671825882</v>
      </c>
      <c r="AL84">
        <v>66.16895425797664</v>
      </c>
      <c r="AM84">
        <f>(AO84 - AN84 + DX84*1E3/(8.314*(DZ84+273.15)) * AQ84/DW84 * AP84) * DW84/(100*DK84) * 1000/(1000 - AO84)</f>
        <v>0</v>
      </c>
      <c r="AN84">
        <v>27.56738388988732</v>
      </c>
      <c r="AO84">
        <v>32.9351915151515</v>
      </c>
      <c r="AP84">
        <v>-1.95112084556039E-05</v>
      </c>
      <c r="AQ84">
        <v>107.6117790231475</v>
      </c>
      <c r="AR84">
        <v>0</v>
      </c>
      <c r="AS84">
        <v>0</v>
      </c>
      <c r="AT84">
        <f>IF(AR84*$H$15&gt;=AV84,1.0,(AV84/(AV84-AR84*$H$15)))</f>
        <v>0</v>
      </c>
      <c r="AU84">
        <f>(AT84-1)*100</f>
        <v>0</v>
      </c>
      <c r="AV84">
        <f>MAX(0,($B$15+$C$15*EE84)/(1+$D$15*EE84)*DX84/(DZ84+273)*$E$15)</f>
        <v>0</v>
      </c>
      <c r="AW84" t="s">
        <v>437</v>
      </c>
      <c r="AX84">
        <v>0</v>
      </c>
      <c r="AY84">
        <v>0.7</v>
      </c>
      <c r="AZ84">
        <v>0.7</v>
      </c>
      <c r="BA84">
        <f>1-AY84/AZ84</f>
        <v>0</v>
      </c>
      <c r="BB84">
        <v>-1</v>
      </c>
      <c r="BC84" t="s">
        <v>643</v>
      </c>
      <c r="BD84">
        <v>8161.27</v>
      </c>
      <c r="BE84">
        <v>258.7546153846154</v>
      </c>
      <c r="BF84">
        <v>294.45</v>
      </c>
      <c r="BG84">
        <f>1-BE84/BF84</f>
        <v>0</v>
      </c>
      <c r="BH84">
        <v>0.5</v>
      </c>
      <c r="BI84">
        <f>DH84</f>
        <v>0</v>
      </c>
      <c r="BJ84">
        <f>K84</f>
        <v>0</v>
      </c>
      <c r="BK84">
        <f>BG84*BH84*BI84</f>
        <v>0</v>
      </c>
      <c r="BL84">
        <f>(BJ84-BB84)/BI84</f>
        <v>0</v>
      </c>
      <c r="BM84">
        <f>(AZ84-BF84)/BF84</f>
        <v>0</v>
      </c>
      <c r="BN84">
        <f>AY84/(BA84+AY84/BF84)</f>
        <v>0</v>
      </c>
      <c r="BO84" t="s">
        <v>437</v>
      </c>
      <c r="BP84">
        <v>0</v>
      </c>
      <c r="BQ84">
        <f>IF(BP84&lt;&gt;0, BP84, BN84)</f>
        <v>0</v>
      </c>
      <c r="BR84">
        <f>1-BQ84/BF84</f>
        <v>0</v>
      </c>
      <c r="BS84">
        <f>(BF84-BE84)/(BF84-BQ84)</f>
        <v>0</v>
      </c>
      <c r="BT84">
        <f>(AZ84-BF84)/(AZ84-BQ84)</f>
        <v>0</v>
      </c>
      <c r="BU84">
        <f>(BF84-BE84)/(BF84-AY84)</f>
        <v>0</v>
      </c>
      <c r="BV84">
        <f>(AZ84-BF84)/(AZ84-AY84)</f>
        <v>0</v>
      </c>
      <c r="BW84">
        <f>(BS84*BQ84/BE84)</f>
        <v>0</v>
      </c>
      <c r="BX84">
        <f>(1-BW84)</f>
        <v>0</v>
      </c>
      <c r="DG84">
        <f>$B$13*EF84+$C$13*EG84+$F$13*ER84*(1-EU84)</f>
        <v>0</v>
      </c>
      <c r="DH84">
        <f>DG84*DI84</f>
        <v>0</v>
      </c>
      <c r="DI84">
        <f>($B$13*$D$11+$C$13*$D$11+$F$13*((FE84+EW84)/MAX(FE84+EW84+FF84, 0.1)*$I$11+FF84/MAX(FE84+EW84+FF84, 0.1)*$J$11))/($B$13+$C$13+$F$13)</f>
        <v>0</v>
      </c>
      <c r="DJ84">
        <f>($B$13*$K$11+$C$13*$K$11+$F$13*((FE84+EW84)/MAX(FE84+EW84+FF84, 0.1)*$P$11+FF84/MAX(FE84+EW84+FF84, 0.1)*$Q$11))/($B$13+$C$13+$F$13)</f>
        <v>0</v>
      </c>
      <c r="DK84">
        <v>2</v>
      </c>
      <c r="DL84">
        <v>0.5</v>
      </c>
      <c r="DM84" t="s">
        <v>439</v>
      </c>
      <c r="DN84">
        <v>2</v>
      </c>
      <c r="DO84" t="b">
        <v>1</v>
      </c>
      <c r="DP84">
        <v>1702600136.5</v>
      </c>
      <c r="DQ84">
        <v>414.9150645161291</v>
      </c>
      <c r="DR84">
        <v>419.9816129032257</v>
      </c>
      <c r="DS84">
        <v>32.9330935483871</v>
      </c>
      <c r="DT84">
        <v>27.56618709677419</v>
      </c>
      <c r="DU84">
        <v>413.6528387096775</v>
      </c>
      <c r="DV84">
        <v>32.6359064516129</v>
      </c>
      <c r="DW84">
        <v>500.0123548387097</v>
      </c>
      <c r="DX84">
        <v>90.98542580645162</v>
      </c>
      <c r="DY84">
        <v>0.1000278387096774</v>
      </c>
      <c r="DZ84">
        <v>44.71675806451614</v>
      </c>
      <c r="EA84">
        <v>41.95224193548388</v>
      </c>
      <c r="EB84">
        <v>999.9000000000003</v>
      </c>
      <c r="EC84">
        <v>0</v>
      </c>
      <c r="ED84">
        <v>0</v>
      </c>
      <c r="EE84">
        <v>9998.139677419354</v>
      </c>
      <c r="EF84">
        <v>0</v>
      </c>
      <c r="EG84">
        <v>16.25624838709677</v>
      </c>
      <c r="EH84">
        <v>-5.066593870967742</v>
      </c>
      <c r="EI84">
        <v>429.0448064516128</v>
      </c>
      <c r="EJ84">
        <v>431.8871290322581</v>
      </c>
      <c r="EK84">
        <v>5.36690064516129</v>
      </c>
      <c r="EL84">
        <v>419.9816129032257</v>
      </c>
      <c r="EM84">
        <v>27.56618709677419</v>
      </c>
      <c r="EN84">
        <v>2.99643</v>
      </c>
      <c r="EO84">
        <v>2.50812064516129</v>
      </c>
      <c r="EP84">
        <v>24.00808709677419</v>
      </c>
      <c r="EQ84">
        <v>21.07929677419355</v>
      </c>
      <c r="ER84">
        <v>1499.966774193548</v>
      </c>
      <c r="ES84">
        <v>0.9730056129032257</v>
      </c>
      <c r="ET84">
        <v>0.0269943064516129</v>
      </c>
      <c r="EU84">
        <v>0</v>
      </c>
      <c r="EV84">
        <v>258.7577741935484</v>
      </c>
      <c r="EW84">
        <v>4.999599999999997</v>
      </c>
      <c r="EX84">
        <v>3996.947096774194</v>
      </c>
      <c r="EY84">
        <v>14076.11935483871</v>
      </c>
      <c r="EZ84">
        <v>42.24570967741934</v>
      </c>
      <c r="FA84">
        <v>42.94112903225804</v>
      </c>
      <c r="FB84">
        <v>42.37074193548386</v>
      </c>
      <c r="FC84">
        <v>42.71358064516129</v>
      </c>
      <c r="FD84">
        <v>44.9774516129032</v>
      </c>
      <c r="FE84">
        <v>1454.60935483871</v>
      </c>
      <c r="FF84">
        <v>40.35999999999998</v>
      </c>
      <c r="FG84">
        <v>0</v>
      </c>
      <c r="FH84">
        <v>69.19999980926514</v>
      </c>
      <c r="FI84">
        <v>0</v>
      </c>
      <c r="FJ84">
        <v>258.7546153846154</v>
      </c>
      <c r="FK84">
        <v>-1.125948725919752</v>
      </c>
      <c r="FL84">
        <v>-4.494358977597864</v>
      </c>
      <c r="FM84">
        <v>3996.903076923077</v>
      </c>
      <c r="FN84">
        <v>15</v>
      </c>
      <c r="FO84">
        <v>0</v>
      </c>
      <c r="FP84" t="s">
        <v>440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-5.06709243902439</v>
      </c>
      <c r="GC84">
        <v>0.07469686411150732</v>
      </c>
      <c r="GD84">
        <v>0.0383071550204198</v>
      </c>
      <c r="GE84">
        <v>1</v>
      </c>
      <c r="GF84">
        <v>258.809294117647</v>
      </c>
      <c r="GG84">
        <v>-0.7001069577796599</v>
      </c>
      <c r="GH84">
        <v>0.2075422748447925</v>
      </c>
      <c r="GI84">
        <v>1</v>
      </c>
      <c r="GJ84">
        <v>5.362207804878049</v>
      </c>
      <c r="GK84">
        <v>0.07857616724739946</v>
      </c>
      <c r="GL84">
        <v>0.009105120647784272</v>
      </c>
      <c r="GM84">
        <v>1</v>
      </c>
      <c r="GN84">
        <v>3</v>
      </c>
      <c r="GO84">
        <v>3</v>
      </c>
      <c r="GP84" t="s">
        <v>454</v>
      </c>
      <c r="GQ84">
        <v>3.10403</v>
      </c>
      <c r="GR84">
        <v>2.75807</v>
      </c>
      <c r="GS84">
        <v>0.0871285</v>
      </c>
      <c r="GT84">
        <v>0.0881575</v>
      </c>
      <c r="GU84">
        <v>0.134587</v>
      </c>
      <c r="GV84">
        <v>0.120339</v>
      </c>
      <c r="GW84">
        <v>23639.3</v>
      </c>
      <c r="GX84">
        <v>21966.2</v>
      </c>
      <c r="GY84">
        <v>26461.4</v>
      </c>
      <c r="GZ84">
        <v>24323.5</v>
      </c>
      <c r="HA84">
        <v>36700.1</v>
      </c>
      <c r="HB84">
        <v>31665.7</v>
      </c>
      <c r="HC84">
        <v>46284.7</v>
      </c>
      <c r="HD84">
        <v>38525.5</v>
      </c>
      <c r="HE84">
        <v>1.86513</v>
      </c>
      <c r="HF84">
        <v>1.8571</v>
      </c>
      <c r="HG84">
        <v>0.172194</v>
      </c>
      <c r="HH84">
        <v>0</v>
      </c>
      <c r="HI84">
        <v>39.1925</v>
      </c>
      <c r="HJ84">
        <v>999.9</v>
      </c>
      <c r="HK84">
        <v>53</v>
      </c>
      <c r="HL84">
        <v>32.7</v>
      </c>
      <c r="HM84">
        <v>28.9362</v>
      </c>
      <c r="HN84">
        <v>60.8593</v>
      </c>
      <c r="HO84">
        <v>21.9832</v>
      </c>
      <c r="HP84">
        <v>1</v>
      </c>
      <c r="HQ84">
        <v>0.314515</v>
      </c>
      <c r="HR84">
        <v>-5.43212</v>
      </c>
      <c r="HS84">
        <v>20.2026</v>
      </c>
      <c r="HT84">
        <v>5.22193</v>
      </c>
      <c r="HU84">
        <v>11.9819</v>
      </c>
      <c r="HV84">
        <v>4.9654</v>
      </c>
      <c r="HW84">
        <v>3.27523</v>
      </c>
      <c r="HX84">
        <v>9999</v>
      </c>
      <c r="HY84">
        <v>9999</v>
      </c>
      <c r="HZ84">
        <v>9999</v>
      </c>
      <c r="IA84">
        <v>548.1</v>
      </c>
      <c r="IB84">
        <v>1.86401</v>
      </c>
      <c r="IC84">
        <v>1.86017</v>
      </c>
      <c r="ID84">
        <v>1.85846</v>
      </c>
      <c r="IE84">
        <v>1.8598</v>
      </c>
      <c r="IF84">
        <v>1.85989</v>
      </c>
      <c r="IG84">
        <v>1.85837</v>
      </c>
      <c r="IH84">
        <v>1.85745</v>
      </c>
      <c r="II84">
        <v>1.85241</v>
      </c>
      <c r="IJ84">
        <v>0</v>
      </c>
      <c r="IK84">
        <v>0</v>
      </c>
      <c r="IL84">
        <v>0</v>
      </c>
      <c r="IM84">
        <v>0</v>
      </c>
      <c r="IN84" t="s">
        <v>442</v>
      </c>
      <c r="IO84" t="s">
        <v>443</v>
      </c>
      <c r="IP84" t="s">
        <v>444</v>
      </c>
      <c r="IQ84" t="s">
        <v>444</v>
      </c>
      <c r="IR84" t="s">
        <v>444</v>
      </c>
      <c r="IS84" t="s">
        <v>444</v>
      </c>
      <c r="IT84">
        <v>0</v>
      </c>
      <c r="IU84">
        <v>100</v>
      </c>
      <c r="IV84">
        <v>100</v>
      </c>
      <c r="IW84">
        <v>1.262</v>
      </c>
      <c r="IX84">
        <v>0.2971</v>
      </c>
      <c r="IY84">
        <v>0.3971615310492796</v>
      </c>
      <c r="IZ84">
        <v>0.002194383670526158</v>
      </c>
      <c r="JA84">
        <v>-2.614430836048478E-07</v>
      </c>
      <c r="JB84">
        <v>2.831566818974657E-11</v>
      </c>
      <c r="JC84">
        <v>0.2971757232965693</v>
      </c>
      <c r="JD84">
        <v>0</v>
      </c>
      <c r="JE84">
        <v>0</v>
      </c>
      <c r="JF84">
        <v>0</v>
      </c>
      <c r="JG84">
        <v>6</v>
      </c>
      <c r="JH84">
        <v>2002</v>
      </c>
      <c r="JI84">
        <v>0</v>
      </c>
      <c r="JJ84">
        <v>28</v>
      </c>
      <c r="JK84">
        <v>28376669.1</v>
      </c>
      <c r="JL84">
        <v>28376669.1</v>
      </c>
      <c r="JM84">
        <v>1.14136</v>
      </c>
      <c r="JN84">
        <v>2.65381</v>
      </c>
      <c r="JO84">
        <v>1.49658</v>
      </c>
      <c r="JP84">
        <v>2.33643</v>
      </c>
      <c r="JQ84">
        <v>1.54907</v>
      </c>
      <c r="JR84">
        <v>2.45117</v>
      </c>
      <c r="JS84">
        <v>37.6504</v>
      </c>
      <c r="JT84">
        <v>24.0437</v>
      </c>
      <c r="JU84">
        <v>18</v>
      </c>
      <c r="JV84">
        <v>493.762</v>
      </c>
      <c r="JW84">
        <v>503.432</v>
      </c>
      <c r="JX84">
        <v>48.0958</v>
      </c>
      <c r="JY84">
        <v>31.2015</v>
      </c>
      <c r="JZ84">
        <v>30.0006</v>
      </c>
      <c r="KA84">
        <v>30.9604</v>
      </c>
      <c r="KB84">
        <v>30.8322</v>
      </c>
      <c r="KC84">
        <v>22.9414</v>
      </c>
      <c r="KD84">
        <v>0</v>
      </c>
      <c r="KE84">
        <v>100</v>
      </c>
      <c r="KF84">
        <v>48.1156</v>
      </c>
      <c r="KG84">
        <v>420</v>
      </c>
      <c r="KH84">
        <v>30.9851</v>
      </c>
      <c r="KI84">
        <v>101.136</v>
      </c>
      <c r="KJ84">
        <v>92.8689</v>
      </c>
    </row>
    <row r="85" spans="1:296">
      <c r="A85">
        <v>67</v>
      </c>
      <c r="B85">
        <v>1702600593.1</v>
      </c>
      <c r="C85">
        <v>19212.09999990463</v>
      </c>
      <c r="D85" t="s">
        <v>644</v>
      </c>
      <c r="E85" t="s">
        <v>645</v>
      </c>
      <c r="F85">
        <v>5</v>
      </c>
      <c r="G85" t="s">
        <v>601</v>
      </c>
      <c r="H85">
        <v>1702600585.099999</v>
      </c>
      <c r="I85">
        <f>(J85)/1000</f>
        <v>0</v>
      </c>
      <c r="J85">
        <f>IF(DO85, AM85, AG85)</f>
        <v>0</v>
      </c>
      <c r="K85">
        <f>IF(DO85, AH85, AF85)</f>
        <v>0</v>
      </c>
      <c r="L85">
        <f>DQ85 - IF(AT85&gt;1, K85*DK85*100.0/(AV85*EE85), 0)</f>
        <v>0</v>
      </c>
      <c r="M85">
        <f>((S85-I85/2)*L85-K85)/(S85+I85/2)</f>
        <v>0</v>
      </c>
      <c r="N85">
        <f>M85*(DX85+DY85)/1000.0</f>
        <v>0</v>
      </c>
      <c r="O85">
        <f>(DQ85 - IF(AT85&gt;1, K85*DK85*100.0/(AV85*EE85), 0))*(DX85+DY85)/1000.0</f>
        <v>0</v>
      </c>
      <c r="P85">
        <f>2.0/((1/R85-1/Q85)+SIGN(R85)*SQRT((1/R85-1/Q85)*(1/R85-1/Q85) + 4*DL85/((DL85+1)*(DL85+1))*(2*1/R85*1/Q85-1/Q85*1/Q85)))</f>
        <v>0</v>
      </c>
      <c r="Q85">
        <f>IF(LEFT(DM85,1)&lt;&gt;"0",IF(LEFT(DM85,1)="1",3.0,DN85),$D$5+$E$5*(EE85*DX85/($K$5*1000))+$F$5*(EE85*DX85/($K$5*1000))*MAX(MIN(DK85,$J$5),$I$5)*MAX(MIN(DK85,$J$5),$I$5)+$G$5*MAX(MIN(DK85,$J$5),$I$5)*(EE85*DX85/($K$5*1000))+$H$5*(EE85*DX85/($K$5*1000))*(EE85*DX85/($K$5*1000)))</f>
        <v>0</v>
      </c>
      <c r="R85">
        <f>I85*(1000-(1000*0.61365*exp(17.502*V85/(240.97+V85))/(DX85+DY85)+DS85)/2)/(1000*0.61365*exp(17.502*V85/(240.97+V85))/(DX85+DY85)-DS85)</f>
        <v>0</v>
      </c>
      <c r="S85">
        <f>1/((DL85+1)/(P85/1.6)+1/(Q85/1.37)) + DL85/((DL85+1)/(P85/1.6) + DL85/(Q85/1.37))</f>
        <v>0</v>
      </c>
      <c r="T85">
        <f>(DG85*DJ85)</f>
        <v>0</v>
      </c>
      <c r="U85">
        <f>(DZ85+(T85+2*0.95*5.67E-8*(((DZ85+$B$9)+273)^4-(DZ85+273)^4)-44100*I85)/(1.84*29.3*Q85+8*0.95*5.67E-8*(DZ85+273)^3))</f>
        <v>0</v>
      </c>
      <c r="V85">
        <f>($C$9*EA85+$D$9*EB85+$E$9*U85)</f>
        <v>0</v>
      </c>
      <c r="W85">
        <f>0.61365*exp(17.502*V85/(240.97+V85))</f>
        <v>0</v>
      </c>
      <c r="X85">
        <f>(Y85/Z85*100)</f>
        <v>0</v>
      </c>
      <c r="Y85">
        <f>DS85*(DX85+DY85)/1000</f>
        <v>0</v>
      </c>
      <c r="Z85">
        <f>0.61365*exp(17.502*DZ85/(240.97+DZ85))</f>
        <v>0</v>
      </c>
      <c r="AA85">
        <f>(W85-DS85*(DX85+DY85)/1000)</f>
        <v>0</v>
      </c>
      <c r="AB85">
        <f>(-I85*44100)</f>
        <v>0</v>
      </c>
      <c r="AC85">
        <f>2*29.3*Q85*0.92*(DZ85-V85)</f>
        <v>0</v>
      </c>
      <c r="AD85">
        <f>2*0.95*5.67E-8*(((DZ85+$B$9)+273)^4-(V85+273)^4)</f>
        <v>0</v>
      </c>
      <c r="AE85">
        <f>T85+AD85+AB85+AC85</f>
        <v>0</v>
      </c>
      <c r="AF85">
        <f>DW85*AT85*(DR85-DQ85*(1000-AT85*DT85)/(1000-AT85*DS85))/(100*DK85)</f>
        <v>0</v>
      </c>
      <c r="AG85">
        <f>1000*DW85*AT85*(DS85-DT85)/(100*DK85*(1000-AT85*DS85))</f>
        <v>0</v>
      </c>
      <c r="AH85">
        <f>(AI85 - AJ85 - DX85*1E3/(8.314*(DZ85+273.15)) * AL85/DW85 * AK85) * DW85/(100*DK85) * (1000 - DT85)/1000</f>
        <v>0</v>
      </c>
      <c r="AI85">
        <v>431.8976140928977</v>
      </c>
      <c r="AJ85">
        <v>430.7638242424242</v>
      </c>
      <c r="AK85">
        <v>0.004332360050277378</v>
      </c>
      <c r="AL85">
        <v>66.16895425797664</v>
      </c>
      <c r="AM85">
        <f>(AO85 - AN85 + DX85*1E3/(8.314*(DZ85+273.15)) * AQ85/DW85 * AP85) * DW85/(100*DK85) * 1000/(1000 - AO85)</f>
        <v>0</v>
      </c>
      <c r="AN85">
        <v>27.6135753092859</v>
      </c>
      <c r="AO85">
        <v>34.57025333333333</v>
      </c>
      <c r="AP85">
        <v>0.0004851584986204478</v>
      </c>
      <c r="AQ85">
        <v>107.6117790231475</v>
      </c>
      <c r="AR85">
        <v>0</v>
      </c>
      <c r="AS85">
        <v>0</v>
      </c>
      <c r="AT85">
        <f>IF(AR85*$H$15&gt;=AV85,1.0,(AV85/(AV85-AR85*$H$15)))</f>
        <v>0</v>
      </c>
      <c r="AU85">
        <f>(AT85-1)*100</f>
        <v>0</v>
      </c>
      <c r="AV85">
        <f>MAX(0,($B$15+$C$15*EE85)/(1+$D$15*EE85)*DX85/(DZ85+273)*$E$15)</f>
        <v>0</v>
      </c>
      <c r="AW85" t="s">
        <v>437</v>
      </c>
      <c r="AX85">
        <v>0</v>
      </c>
      <c r="AY85">
        <v>0.7</v>
      </c>
      <c r="AZ85">
        <v>0.7</v>
      </c>
      <c r="BA85">
        <f>1-AY85/AZ85</f>
        <v>0</v>
      </c>
      <c r="BB85">
        <v>-1</v>
      </c>
      <c r="BC85" t="s">
        <v>646</v>
      </c>
      <c r="BD85">
        <v>8159.68</v>
      </c>
      <c r="BE85">
        <v>251.16684</v>
      </c>
      <c r="BF85">
        <v>273.96</v>
      </c>
      <c r="BG85">
        <f>1-BE85/BF85</f>
        <v>0</v>
      </c>
      <c r="BH85">
        <v>0.5</v>
      </c>
      <c r="BI85">
        <f>DH85</f>
        <v>0</v>
      </c>
      <c r="BJ85">
        <f>K85</f>
        <v>0</v>
      </c>
      <c r="BK85">
        <f>BG85*BH85*BI85</f>
        <v>0</v>
      </c>
      <c r="BL85">
        <f>(BJ85-BB85)/BI85</f>
        <v>0</v>
      </c>
      <c r="BM85">
        <f>(AZ85-BF85)/BF85</f>
        <v>0</v>
      </c>
      <c r="BN85">
        <f>AY85/(BA85+AY85/BF85)</f>
        <v>0</v>
      </c>
      <c r="BO85" t="s">
        <v>437</v>
      </c>
      <c r="BP85">
        <v>0</v>
      </c>
      <c r="BQ85">
        <f>IF(BP85&lt;&gt;0, BP85, BN85)</f>
        <v>0</v>
      </c>
      <c r="BR85">
        <f>1-BQ85/BF85</f>
        <v>0</v>
      </c>
      <c r="BS85">
        <f>(BF85-BE85)/(BF85-BQ85)</f>
        <v>0</v>
      </c>
      <c r="BT85">
        <f>(AZ85-BF85)/(AZ85-BQ85)</f>
        <v>0</v>
      </c>
      <c r="BU85">
        <f>(BF85-BE85)/(BF85-AY85)</f>
        <v>0</v>
      </c>
      <c r="BV85">
        <f>(AZ85-BF85)/(AZ85-AY85)</f>
        <v>0</v>
      </c>
      <c r="BW85">
        <f>(BS85*BQ85/BE85)</f>
        <v>0</v>
      </c>
      <c r="BX85">
        <f>(1-BW85)</f>
        <v>0</v>
      </c>
      <c r="DG85">
        <f>$B$13*EF85+$C$13*EG85+$F$13*ER85*(1-EU85)</f>
        <v>0</v>
      </c>
      <c r="DH85">
        <f>DG85*DI85</f>
        <v>0</v>
      </c>
      <c r="DI85">
        <f>($B$13*$D$11+$C$13*$D$11+$F$13*((FE85+EW85)/MAX(FE85+EW85+FF85, 0.1)*$I$11+FF85/MAX(FE85+EW85+FF85, 0.1)*$J$11))/($B$13+$C$13+$F$13)</f>
        <v>0</v>
      </c>
      <c r="DJ85">
        <f>($B$13*$K$11+$C$13*$K$11+$F$13*((FE85+EW85)/MAX(FE85+EW85+FF85, 0.1)*$P$11+FF85/MAX(FE85+EW85+FF85, 0.1)*$Q$11))/($B$13+$C$13+$F$13)</f>
        <v>0</v>
      </c>
      <c r="DK85">
        <v>2</v>
      </c>
      <c r="DL85">
        <v>0.5</v>
      </c>
      <c r="DM85" t="s">
        <v>439</v>
      </c>
      <c r="DN85">
        <v>2</v>
      </c>
      <c r="DO85" t="b">
        <v>1</v>
      </c>
      <c r="DP85">
        <v>1702600585.099999</v>
      </c>
      <c r="DQ85">
        <v>415.8202580645161</v>
      </c>
      <c r="DR85">
        <v>419.9846774193549</v>
      </c>
      <c r="DS85">
        <v>34.54960000000001</v>
      </c>
      <c r="DT85">
        <v>27.61264838709678</v>
      </c>
      <c r="DU85">
        <v>414.5562903225807</v>
      </c>
      <c r="DV85">
        <v>34.25243548387098</v>
      </c>
      <c r="DW85">
        <v>500.023935483871</v>
      </c>
      <c r="DX85">
        <v>91.00234838709677</v>
      </c>
      <c r="DY85">
        <v>0.099998635483871</v>
      </c>
      <c r="DZ85">
        <v>48.00591935483871</v>
      </c>
      <c r="EA85">
        <v>44.22927096774193</v>
      </c>
      <c r="EB85">
        <v>999.9000000000003</v>
      </c>
      <c r="EC85">
        <v>0</v>
      </c>
      <c r="ED85">
        <v>0</v>
      </c>
      <c r="EE85">
        <v>10001.24032258064</v>
      </c>
      <c r="EF85">
        <v>0</v>
      </c>
      <c r="EG85">
        <v>16.26878064516129</v>
      </c>
      <c r="EH85">
        <v>-4.164467741935484</v>
      </c>
      <c r="EI85">
        <v>430.7007419354838</v>
      </c>
      <c r="EJ85">
        <v>431.9108709677419</v>
      </c>
      <c r="EK85">
        <v>6.936964838709678</v>
      </c>
      <c r="EL85">
        <v>419.9846774193549</v>
      </c>
      <c r="EM85">
        <v>27.61264838709678</v>
      </c>
      <c r="EN85">
        <v>3.144095161290323</v>
      </c>
      <c r="EO85">
        <v>2.512815483870968</v>
      </c>
      <c r="EP85">
        <v>24.81136774193548</v>
      </c>
      <c r="EQ85">
        <v>21.10974516129033</v>
      </c>
      <c r="ER85">
        <v>1499.991612903226</v>
      </c>
      <c r="ES85">
        <v>0.9729951290322583</v>
      </c>
      <c r="ET85">
        <v>0.02700496129032257</v>
      </c>
      <c r="EU85">
        <v>0</v>
      </c>
      <c r="EV85">
        <v>251.1733548387097</v>
      </c>
      <c r="EW85">
        <v>4.999599999999997</v>
      </c>
      <c r="EX85">
        <v>3894.569032258064</v>
      </c>
      <c r="EY85">
        <v>14076.30645161291</v>
      </c>
      <c r="EZ85">
        <v>43.13487096774193</v>
      </c>
      <c r="FA85">
        <v>43.6328064516129</v>
      </c>
      <c r="FB85">
        <v>43.05812903225804</v>
      </c>
      <c r="FC85">
        <v>43.54809677419354</v>
      </c>
      <c r="FD85">
        <v>46.26787096774191</v>
      </c>
      <c r="FE85">
        <v>1454.621612903226</v>
      </c>
      <c r="FF85">
        <v>40.36999999999998</v>
      </c>
      <c r="FG85">
        <v>0</v>
      </c>
      <c r="FH85">
        <v>447.7999999523163</v>
      </c>
      <c r="FI85">
        <v>0</v>
      </c>
      <c r="FJ85">
        <v>251.16684</v>
      </c>
      <c r="FK85">
        <v>-1.211999991306537</v>
      </c>
      <c r="FL85">
        <v>-14.59307692875645</v>
      </c>
      <c r="FM85">
        <v>3894.438000000001</v>
      </c>
      <c r="FN85">
        <v>15</v>
      </c>
      <c r="FO85">
        <v>0</v>
      </c>
      <c r="FP85" t="s">
        <v>440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-4.1780545</v>
      </c>
      <c r="GC85">
        <v>0.2831741088180169</v>
      </c>
      <c r="GD85">
        <v>0.06068052784666596</v>
      </c>
      <c r="GE85">
        <v>1</v>
      </c>
      <c r="GF85">
        <v>251.243294117647</v>
      </c>
      <c r="GG85">
        <v>-1.302643232550965</v>
      </c>
      <c r="GH85">
        <v>0.2218391745773573</v>
      </c>
      <c r="GI85">
        <v>0</v>
      </c>
      <c r="GJ85">
        <v>6.927762249999999</v>
      </c>
      <c r="GK85">
        <v>0.2110418386491352</v>
      </c>
      <c r="GL85">
        <v>0.0208999906085505</v>
      </c>
      <c r="GM85">
        <v>0</v>
      </c>
      <c r="GN85">
        <v>1</v>
      </c>
      <c r="GO85">
        <v>3</v>
      </c>
      <c r="GP85" t="s">
        <v>559</v>
      </c>
      <c r="GQ85">
        <v>3.10413</v>
      </c>
      <c r="GR85">
        <v>2.75815</v>
      </c>
      <c r="GS85">
        <v>0.0871788</v>
      </c>
      <c r="GT85">
        <v>0.08805449999999999</v>
      </c>
      <c r="GU85">
        <v>0.138949</v>
      </c>
      <c r="GV85">
        <v>0.120331</v>
      </c>
      <c r="GW85">
        <v>23617.5</v>
      </c>
      <c r="GX85">
        <v>21954.5</v>
      </c>
      <c r="GY85">
        <v>26440.2</v>
      </c>
      <c r="GZ85">
        <v>24310</v>
      </c>
      <c r="HA85">
        <v>36488.7</v>
      </c>
      <c r="HB85">
        <v>31652.4</v>
      </c>
      <c r="HC85">
        <v>46248.6</v>
      </c>
      <c r="HD85">
        <v>38507.4</v>
      </c>
      <c r="HE85">
        <v>1.86178</v>
      </c>
      <c r="HF85">
        <v>1.84833</v>
      </c>
      <c r="HG85">
        <v>0.183992</v>
      </c>
      <c r="HH85">
        <v>0</v>
      </c>
      <c r="HI85">
        <v>41.3207</v>
      </c>
      <c r="HJ85">
        <v>999.9</v>
      </c>
      <c r="HK85">
        <v>52.8</v>
      </c>
      <c r="HL85">
        <v>32.8</v>
      </c>
      <c r="HM85">
        <v>28.9858</v>
      </c>
      <c r="HN85">
        <v>60.1357</v>
      </c>
      <c r="HO85">
        <v>21.8189</v>
      </c>
      <c r="HP85">
        <v>1</v>
      </c>
      <c r="HQ85">
        <v>0.360844</v>
      </c>
      <c r="HR85">
        <v>-6.66667</v>
      </c>
      <c r="HS85">
        <v>20.1667</v>
      </c>
      <c r="HT85">
        <v>5.22283</v>
      </c>
      <c r="HU85">
        <v>11.9857</v>
      </c>
      <c r="HV85">
        <v>4.9657</v>
      </c>
      <c r="HW85">
        <v>3.2757</v>
      </c>
      <c r="HX85">
        <v>9999</v>
      </c>
      <c r="HY85">
        <v>9999</v>
      </c>
      <c r="HZ85">
        <v>9999</v>
      </c>
      <c r="IA85">
        <v>548.2</v>
      </c>
      <c r="IB85">
        <v>1.86401</v>
      </c>
      <c r="IC85">
        <v>1.86016</v>
      </c>
      <c r="ID85">
        <v>1.85846</v>
      </c>
      <c r="IE85">
        <v>1.85978</v>
      </c>
      <c r="IF85">
        <v>1.85989</v>
      </c>
      <c r="IG85">
        <v>1.85838</v>
      </c>
      <c r="IH85">
        <v>1.85744</v>
      </c>
      <c r="II85">
        <v>1.85241</v>
      </c>
      <c r="IJ85">
        <v>0</v>
      </c>
      <c r="IK85">
        <v>0</v>
      </c>
      <c r="IL85">
        <v>0</v>
      </c>
      <c r="IM85">
        <v>0</v>
      </c>
      <c r="IN85" t="s">
        <v>442</v>
      </c>
      <c r="IO85" t="s">
        <v>443</v>
      </c>
      <c r="IP85" t="s">
        <v>444</v>
      </c>
      <c r="IQ85" t="s">
        <v>444</v>
      </c>
      <c r="IR85" t="s">
        <v>444</v>
      </c>
      <c r="IS85" t="s">
        <v>444</v>
      </c>
      <c r="IT85">
        <v>0</v>
      </c>
      <c r="IU85">
        <v>100</v>
      </c>
      <c r="IV85">
        <v>100</v>
      </c>
      <c r="IW85">
        <v>1.264</v>
      </c>
      <c r="IX85">
        <v>0.2972</v>
      </c>
      <c r="IY85">
        <v>0.3971615310492796</v>
      </c>
      <c r="IZ85">
        <v>0.002194383670526158</v>
      </c>
      <c r="JA85">
        <v>-2.614430836048478E-07</v>
      </c>
      <c r="JB85">
        <v>2.831566818974657E-11</v>
      </c>
      <c r="JC85">
        <v>0.2971757232965693</v>
      </c>
      <c r="JD85">
        <v>0</v>
      </c>
      <c r="JE85">
        <v>0</v>
      </c>
      <c r="JF85">
        <v>0</v>
      </c>
      <c r="JG85">
        <v>6</v>
      </c>
      <c r="JH85">
        <v>2002</v>
      </c>
      <c r="JI85">
        <v>0</v>
      </c>
      <c r="JJ85">
        <v>28</v>
      </c>
      <c r="JK85">
        <v>28376676.6</v>
      </c>
      <c r="JL85">
        <v>28376676.6</v>
      </c>
      <c r="JM85">
        <v>1.14136</v>
      </c>
      <c r="JN85">
        <v>2.65747</v>
      </c>
      <c r="JO85">
        <v>1.49658</v>
      </c>
      <c r="JP85">
        <v>2.33521</v>
      </c>
      <c r="JQ85">
        <v>1.54907</v>
      </c>
      <c r="JR85">
        <v>2.37671</v>
      </c>
      <c r="JS85">
        <v>37.8921</v>
      </c>
      <c r="JT85">
        <v>23.9999</v>
      </c>
      <c r="JU85">
        <v>18</v>
      </c>
      <c r="JV85">
        <v>496.037</v>
      </c>
      <c r="JW85">
        <v>502.286</v>
      </c>
      <c r="JX85">
        <v>53.2453</v>
      </c>
      <c r="JY85">
        <v>31.754</v>
      </c>
      <c r="JZ85">
        <v>30.0006</v>
      </c>
      <c r="KA85">
        <v>31.5369</v>
      </c>
      <c r="KB85">
        <v>31.4174</v>
      </c>
      <c r="KC85">
        <v>22.9488</v>
      </c>
      <c r="KD85">
        <v>0</v>
      </c>
      <c r="KE85">
        <v>100</v>
      </c>
      <c r="KF85">
        <v>318.228</v>
      </c>
      <c r="KG85">
        <v>420</v>
      </c>
      <c r="KH85">
        <v>30.9851</v>
      </c>
      <c r="KI85">
        <v>101.057</v>
      </c>
      <c r="KJ85">
        <v>92.8222</v>
      </c>
    </row>
    <row r="86" spans="1:296">
      <c r="A86">
        <v>68</v>
      </c>
      <c r="B86">
        <v>1702600881.6</v>
      </c>
      <c r="C86">
        <v>19500.59999990463</v>
      </c>
      <c r="D86" t="s">
        <v>647</v>
      </c>
      <c r="E86" t="s">
        <v>648</v>
      </c>
      <c r="F86">
        <v>5</v>
      </c>
      <c r="G86" t="s">
        <v>601</v>
      </c>
      <c r="H86">
        <v>1702600873.849999</v>
      </c>
      <c r="I86">
        <f>(J86)/1000</f>
        <v>0</v>
      </c>
      <c r="J86">
        <f>IF(DO86, AM86, AG86)</f>
        <v>0</v>
      </c>
      <c r="K86">
        <f>IF(DO86, AH86, AF86)</f>
        <v>0</v>
      </c>
      <c r="L86">
        <f>DQ86 - IF(AT86&gt;1, K86*DK86*100.0/(AV86*EE86), 0)</f>
        <v>0</v>
      </c>
      <c r="M86">
        <f>((S86-I86/2)*L86-K86)/(S86+I86/2)</f>
        <v>0</v>
      </c>
      <c r="N86">
        <f>M86*(DX86+DY86)/1000.0</f>
        <v>0</v>
      </c>
      <c r="O86">
        <f>(DQ86 - IF(AT86&gt;1, K86*DK86*100.0/(AV86*EE86), 0))*(DX86+DY86)/1000.0</f>
        <v>0</v>
      </c>
      <c r="P86">
        <f>2.0/((1/R86-1/Q86)+SIGN(R86)*SQRT((1/R86-1/Q86)*(1/R86-1/Q86) + 4*DL86/((DL86+1)*(DL86+1))*(2*1/R86*1/Q86-1/Q86*1/Q86)))</f>
        <v>0</v>
      </c>
      <c r="Q86">
        <f>IF(LEFT(DM86,1)&lt;&gt;"0",IF(LEFT(DM86,1)="1",3.0,DN86),$D$5+$E$5*(EE86*DX86/($K$5*1000))+$F$5*(EE86*DX86/($K$5*1000))*MAX(MIN(DK86,$J$5),$I$5)*MAX(MIN(DK86,$J$5),$I$5)+$G$5*MAX(MIN(DK86,$J$5),$I$5)*(EE86*DX86/($K$5*1000))+$H$5*(EE86*DX86/($K$5*1000))*(EE86*DX86/($K$5*1000)))</f>
        <v>0</v>
      </c>
      <c r="R86">
        <f>I86*(1000-(1000*0.61365*exp(17.502*V86/(240.97+V86))/(DX86+DY86)+DS86)/2)/(1000*0.61365*exp(17.502*V86/(240.97+V86))/(DX86+DY86)-DS86)</f>
        <v>0</v>
      </c>
      <c r="S86">
        <f>1/((DL86+1)/(P86/1.6)+1/(Q86/1.37)) + DL86/((DL86+1)/(P86/1.6) + DL86/(Q86/1.37))</f>
        <v>0</v>
      </c>
      <c r="T86">
        <f>(DG86*DJ86)</f>
        <v>0</v>
      </c>
      <c r="U86">
        <f>(DZ86+(T86+2*0.95*5.67E-8*(((DZ86+$B$9)+273)^4-(DZ86+273)^4)-44100*I86)/(1.84*29.3*Q86+8*0.95*5.67E-8*(DZ86+273)^3))</f>
        <v>0</v>
      </c>
      <c r="V86">
        <f>($C$9*EA86+$D$9*EB86+$E$9*U86)</f>
        <v>0</v>
      </c>
      <c r="W86">
        <f>0.61365*exp(17.502*V86/(240.97+V86))</f>
        <v>0</v>
      </c>
      <c r="X86">
        <f>(Y86/Z86*100)</f>
        <v>0</v>
      </c>
      <c r="Y86">
        <f>DS86*(DX86+DY86)/1000</f>
        <v>0</v>
      </c>
      <c r="Z86">
        <f>0.61365*exp(17.502*DZ86/(240.97+DZ86))</f>
        <v>0</v>
      </c>
      <c r="AA86">
        <f>(W86-DS86*(DX86+DY86)/1000)</f>
        <v>0</v>
      </c>
      <c r="AB86">
        <f>(-I86*44100)</f>
        <v>0</v>
      </c>
      <c r="AC86">
        <f>2*29.3*Q86*0.92*(DZ86-V86)</f>
        <v>0</v>
      </c>
      <c r="AD86">
        <f>2*0.95*5.67E-8*(((DZ86+$B$9)+273)^4-(V86+273)^4)</f>
        <v>0</v>
      </c>
      <c r="AE86">
        <f>T86+AD86+AB86+AC86</f>
        <v>0</v>
      </c>
      <c r="AF86">
        <f>DW86*AT86*(DR86-DQ86*(1000-AT86*DT86)/(1000-AT86*DS86))/(100*DK86)</f>
        <v>0</v>
      </c>
      <c r="AG86">
        <f>1000*DW86*AT86*(DS86-DT86)/(100*DK86*(1000-AT86*DS86))</f>
        <v>0</v>
      </c>
      <c r="AH86">
        <f>(AI86 - AJ86 - DX86*1E3/(8.314*(DZ86+273.15)) * AL86/DW86 * AK86) * DW86/(100*DK86) * (1000 - DT86)/1000</f>
        <v>0</v>
      </c>
      <c r="AI86">
        <v>431.9179944857074</v>
      </c>
      <c r="AJ86">
        <v>431.9242969696969</v>
      </c>
      <c r="AK86">
        <v>-0.001453878846639165</v>
      </c>
      <c r="AL86">
        <v>66.16895425797664</v>
      </c>
      <c r="AM86">
        <f>(AO86 - AN86 + DX86*1E3/(8.314*(DZ86+273.15)) * AQ86/DW86 * AP86) * DW86/(100*DK86) * 1000/(1000 - AO86)</f>
        <v>0</v>
      </c>
      <c r="AN86">
        <v>27.64855150777874</v>
      </c>
      <c r="AO86">
        <v>35.45109393939393</v>
      </c>
      <c r="AP86">
        <v>0.0002513822773364461</v>
      </c>
      <c r="AQ86">
        <v>107.6117790231475</v>
      </c>
      <c r="AR86">
        <v>0</v>
      </c>
      <c r="AS86">
        <v>0</v>
      </c>
      <c r="AT86">
        <f>IF(AR86*$H$15&gt;=AV86,1.0,(AV86/(AV86-AR86*$H$15)))</f>
        <v>0</v>
      </c>
      <c r="AU86">
        <f>(AT86-1)*100</f>
        <v>0</v>
      </c>
      <c r="AV86">
        <f>MAX(0,($B$15+$C$15*EE86)/(1+$D$15*EE86)*DX86/(DZ86+273)*$E$15)</f>
        <v>0</v>
      </c>
      <c r="AW86" t="s">
        <v>437</v>
      </c>
      <c r="AX86">
        <v>0</v>
      </c>
      <c r="AY86">
        <v>0.7</v>
      </c>
      <c r="AZ86">
        <v>0.7</v>
      </c>
      <c r="BA86">
        <f>1-AY86/AZ86</f>
        <v>0</v>
      </c>
      <c r="BB86">
        <v>-1</v>
      </c>
      <c r="BC86" t="s">
        <v>649</v>
      </c>
      <c r="BD86">
        <v>8147.77</v>
      </c>
      <c r="BE86">
        <v>246.1991153846154</v>
      </c>
      <c r="BF86">
        <v>261.37</v>
      </c>
      <c r="BG86">
        <f>1-BE86/BF86</f>
        <v>0</v>
      </c>
      <c r="BH86">
        <v>0.5</v>
      </c>
      <c r="BI86">
        <f>DH86</f>
        <v>0</v>
      </c>
      <c r="BJ86">
        <f>K86</f>
        <v>0</v>
      </c>
      <c r="BK86">
        <f>BG86*BH86*BI86</f>
        <v>0</v>
      </c>
      <c r="BL86">
        <f>(BJ86-BB86)/BI86</f>
        <v>0</v>
      </c>
      <c r="BM86">
        <f>(AZ86-BF86)/BF86</f>
        <v>0</v>
      </c>
      <c r="BN86">
        <f>AY86/(BA86+AY86/BF86)</f>
        <v>0</v>
      </c>
      <c r="BO86" t="s">
        <v>437</v>
      </c>
      <c r="BP86">
        <v>0</v>
      </c>
      <c r="BQ86">
        <f>IF(BP86&lt;&gt;0, BP86, BN86)</f>
        <v>0</v>
      </c>
      <c r="BR86">
        <f>1-BQ86/BF86</f>
        <v>0</v>
      </c>
      <c r="BS86">
        <f>(BF86-BE86)/(BF86-BQ86)</f>
        <v>0</v>
      </c>
      <c r="BT86">
        <f>(AZ86-BF86)/(AZ86-BQ86)</f>
        <v>0</v>
      </c>
      <c r="BU86">
        <f>(BF86-BE86)/(BF86-AY86)</f>
        <v>0</v>
      </c>
      <c r="BV86">
        <f>(AZ86-BF86)/(AZ86-AY86)</f>
        <v>0</v>
      </c>
      <c r="BW86">
        <f>(BS86*BQ86/BE86)</f>
        <v>0</v>
      </c>
      <c r="BX86">
        <f>(1-BW86)</f>
        <v>0</v>
      </c>
      <c r="DG86">
        <f>$B$13*EF86+$C$13*EG86+$F$13*ER86*(1-EU86)</f>
        <v>0</v>
      </c>
      <c r="DH86">
        <f>DG86*DI86</f>
        <v>0</v>
      </c>
      <c r="DI86">
        <f>($B$13*$D$11+$C$13*$D$11+$F$13*((FE86+EW86)/MAX(FE86+EW86+FF86, 0.1)*$I$11+FF86/MAX(FE86+EW86+FF86, 0.1)*$J$11))/($B$13+$C$13+$F$13)</f>
        <v>0</v>
      </c>
      <c r="DJ86">
        <f>($B$13*$K$11+$C$13*$K$11+$F$13*((FE86+EW86)/MAX(FE86+EW86+FF86, 0.1)*$P$11+FF86/MAX(FE86+EW86+FF86, 0.1)*$Q$11))/($B$13+$C$13+$F$13)</f>
        <v>0</v>
      </c>
      <c r="DK86">
        <v>2</v>
      </c>
      <c r="DL86">
        <v>0.5</v>
      </c>
      <c r="DM86" t="s">
        <v>439</v>
      </c>
      <c r="DN86">
        <v>2</v>
      </c>
      <c r="DO86" t="b">
        <v>1</v>
      </c>
      <c r="DP86">
        <v>1702600873.849999</v>
      </c>
      <c r="DQ86">
        <v>416.6119</v>
      </c>
      <c r="DR86">
        <v>420.003</v>
      </c>
      <c r="DS86">
        <v>35.43148333333333</v>
      </c>
      <c r="DT86">
        <v>27.64779</v>
      </c>
      <c r="DU86">
        <v>415.3463</v>
      </c>
      <c r="DV86">
        <v>35.13430333333334</v>
      </c>
      <c r="DW86">
        <v>499.9945</v>
      </c>
      <c r="DX86">
        <v>91.00768666666666</v>
      </c>
      <c r="DY86">
        <v>0.09997982</v>
      </c>
      <c r="DZ86">
        <v>49.06255</v>
      </c>
      <c r="EA86">
        <v>44.98622999999999</v>
      </c>
      <c r="EB86">
        <v>999.9000000000002</v>
      </c>
      <c r="EC86">
        <v>0</v>
      </c>
      <c r="ED86">
        <v>0</v>
      </c>
      <c r="EE86">
        <v>9997.085999999999</v>
      </c>
      <c r="EF86">
        <v>0</v>
      </c>
      <c r="EG86">
        <v>16.26319</v>
      </c>
      <c r="EH86">
        <v>-3.391163666666667</v>
      </c>
      <c r="EI86">
        <v>431.9152999999999</v>
      </c>
      <c r="EJ86">
        <v>431.9453999999999</v>
      </c>
      <c r="EK86">
        <v>7.783689333333333</v>
      </c>
      <c r="EL86">
        <v>420.003</v>
      </c>
      <c r="EM86">
        <v>27.64779</v>
      </c>
      <c r="EN86">
        <v>3.224536</v>
      </c>
      <c r="EO86">
        <v>2.516161333333334</v>
      </c>
      <c r="EP86">
        <v>25.23519</v>
      </c>
      <c r="EQ86">
        <v>21.13141</v>
      </c>
      <c r="ER86">
        <v>1499.992666666667</v>
      </c>
      <c r="ES86">
        <v>0.972999266666667</v>
      </c>
      <c r="ET86">
        <v>0.02700107999999999</v>
      </c>
      <c r="EU86">
        <v>0</v>
      </c>
      <c r="EV86">
        <v>246.2143666666667</v>
      </c>
      <c r="EW86">
        <v>4.999599999999998</v>
      </c>
      <c r="EX86">
        <v>3828.304333333333</v>
      </c>
      <c r="EY86">
        <v>14076.33</v>
      </c>
      <c r="EZ86">
        <v>43.61216666666665</v>
      </c>
      <c r="FA86">
        <v>44.03099999999999</v>
      </c>
      <c r="FB86">
        <v>43.63936666666667</v>
      </c>
      <c r="FC86">
        <v>43.96223333333332</v>
      </c>
      <c r="FD86">
        <v>46.64543333333332</v>
      </c>
      <c r="FE86">
        <v>1454.622666666666</v>
      </c>
      <c r="FF86">
        <v>40.36999999999998</v>
      </c>
      <c r="FG86">
        <v>0</v>
      </c>
      <c r="FH86">
        <v>287.5999999046326</v>
      </c>
      <c r="FI86">
        <v>0</v>
      </c>
      <c r="FJ86">
        <v>246.1991153846154</v>
      </c>
      <c r="FK86">
        <v>0.02663246578195585</v>
      </c>
      <c r="FL86">
        <v>-12.18324787521033</v>
      </c>
      <c r="FM86">
        <v>3828.31923076923</v>
      </c>
      <c r="FN86">
        <v>15</v>
      </c>
      <c r="FO86">
        <v>0</v>
      </c>
      <c r="FP86" t="s">
        <v>440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-3.401370731707316</v>
      </c>
      <c r="GC86">
        <v>0.3734640418118506</v>
      </c>
      <c r="GD86">
        <v>0.0620380558811556</v>
      </c>
      <c r="GE86">
        <v>1</v>
      </c>
      <c r="GF86">
        <v>246.2278823529412</v>
      </c>
      <c r="GG86">
        <v>-0.3149885420258141</v>
      </c>
      <c r="GH86">
        <v>0.2229123759140353</v>
      </c>
      <c r="GI86">
        <v>1</v>
      </c>
      <c r="GJ86">
        <v>7.775519999999999</v>
      </c>
      <c r="GK86">
        <v>0.1440524738675952</v>
      </c>
      <c r="GL86">
        <v>0.01437928998552442</v>
      </c>
      <c r="GM86">
        <v>0</v>
      </c>
      <c r="GN86">
        <v>2</v>
      </c>
      <c r="GO86">
        <v>3</v>
      </c>
      <c r="GP86" t="s">
        <v>441</v>
      </c>
      <c r="GQ86">
        <v>3.10398</v>
      </c>
      <c r="GR86">
        <v>2.75791</v>
      </c>
      <c r="GS86">
        <v>0.0872281</v>
      </c>
      <c r="GT86">
        <v>0.0879641</v>
      </c>
      <c r="GU86">
        <v>0.141231</v>
      </c>
      <c r="GV86">
        <v>0.120352</v>
      </c>
      <c r="GW86">
        <v>23602.2</v>
      </c>
      <c r="GX86">
        <v>21946.8</v>
      </c>
      <c r="GY86">
        <v>26425.7</v>
      </c>
      <c r="GZ86">
        <v>24300.5</v>
      </c>
      <c r="HA86">
        <v>36374.3</v>
      </c>
      <c r="HB86">
        <v>31642</v>
      </c>
      <c r="HC86">
        <v>46223.8</v>
      </c>
      <c r="HD86">
        <v>38494.7</v>
      </c>
      <c r="HE86">
        <v>1.85863</v>
      </c>
      <c r="HF86">
        <v>1.8425</v>
      </c>
      <c r="HG86">
        <v>0.169277</v>
      </c>
      <c r="HH86">
        <v>0</v>
      </c>
      <c r="HI86">
        <v>42.2973</v>
      </c>
      <c r="HJ86">
        <v>999.9</v>
      </c>
      <c r="HK86">
        <v>52.7</v>
      </c>
      <c r="HL86">
        <v>32.9</v>
      </c>
      <c r="HM86">
        <v>29.0907</v>
      </c>
      <c r="HN86">
        <v>60.2258</v>
      </c>
      <c r="HO86">
        <v>21.8229</v>
      </c>
      <c r="HP86">
        <v>1</v>
      </c>
      <c r="HQ86">
        <v>0.388646</v>
      </c>
      <c r="HR86">
        <v>-6.66667</v>
      </c>
      <c r="HS86">
        <v>20.1676</v>
      </c>
      <c r="HT86">
        <v>5.21849</v>
      </c>
      <c r="HU86">
        <v>11.9857</v>
      </c>
      <c r="HV86">
        <v>4.964</v>
      </c>
      <c r="HW86">
        <v>3.27508</v>
      </c>
      <c r="HX86">
        <v>9999</v>
      </c>
      <c r="HY86">
        <v>9999</v>
      </c>
      <c r="HZ86">
        <v>9999</v>
      </c>
      <c r="IA86">
        <v>548.3</v>
      </c>
      <c r="IB86">
        <v>1.86401</v>
      </c>
      <c r="IC86">
        <v>1.8602</v>
      </c>
      <c r="ID86">
        <v>1.85849</v>
      </c>
      <c r="IE86">
        <v>1.85986</v>
      </c>
      <c r="IF86">
        <v>1.85989</v>
      </c>
      <c r="IG86">
        <v>1.85841</v>
      </c>
      <c r="IH86">
        <v>1.85745</v>
      </c>
      <c r="II86">
        <v>1.85242</v>
      </c>
      <c r="IJ86">
        <v>0</v>
      </c>
      <c r="IK86">
        <v>0</v>
      </c>
      <c r="IL86">
        <v>0</v>
      </c>
      <c r="IM86">
        <v>0</v>
      </c>
      <c r="IN86" t="s">
        <v>442</v>
      </c>
      <c r="IO86" t="s">
        <v>443</v>
      </c>
      <c r="IP86" t="s">
        <v>444</v>
      </c>
      <c r="IQ86" t="s">
        <v>444</v>
      </c>
      <c r="IR86" t="s">
        <v>444</v>
      </c>
      <c r="IS86" t="s">
        <v>444</v>
      </c>
      <c r="IT86">
        <v>0</v>
      </c>
      <c r="IU86">
        <v>100</v>
      </c>
      <c r="IV86">
        <v>100</v>
      </c>
      <c r="IW86">
        <v>1.265</v>
      </c>
      <c r="IX86">
        <v>0.2972</v>
      </c>
      <c r="IY86">
        <v>0.3971615310492796</v>
      </c>
      <c r="IZ86">
        <v>0.002194383670526158</v>
      </c>
      <c r="JA86">
        <v>-2.614430836048478E-07</v>
      </c>
      <c r="JB86">
        <v>2.831566818974657E-11</v>
      </c>
      <c r="JC86">
        <v>0.2971757232965693</v>
      </c>
      <c r="JD86">
        <v>0</v>
      </c>
      <c r="JE86">
        <v>0</v>
      </c>
      <c r="JF86">
        <v>0</v>
      </c>
      <c r="JG86">
        <v>6</v>
      </c>
      <c r="JH86">
        <v>2002</v>
      </c>
      <c r="JI86">
        <v>0</v>
      </c>
      <c r="JJ86">
        <v>28</v>
      </c>
      <c r="JK86">
        <v>28376681.4</v>
      </c>
      <c r="JL86">
        <v>28376681.4</v>
      </c>
      <c r="JM86">
        <v>1.14258</v>
      </c>
      <c r="JN86">
        <v>2.65503</v>
      </c>
      <c r="JO86">
        <v>1.49658</v>
      </c>
      <c r="JP86">
        <v>2.33521</v>
      </c>
      <c r="JQ86">
        <v>1.54907</v>
      </c>
      <c r="JR86">
        <v>2.4231</v>
      </c>
      <c r="JS86">
        <v>38.0134</v>
      </c>
      <c r="JT86">
        <v>24.0087</v>
      </c>
      <c r="JU86">
        <v>18</v>
      </c>
      <c r="JV86">
        <v>496.657</v>
      </c>
      <c r="JW86">
        <v>501.03</v>
      </c>
      <c r="JX86">
        <v>54.1643</v>
      </c>
      <c r="JY86">
        <v>32.1224</v>
      </c>
      <c r="JZ86">
        <v>30.0005</v>
      </c>
      <c r="KA86">
        <v>31.8778</v>
      </c>
      <c r="KB86">
        <v>31.7495</v>
      </c>
      <c r="KC86">
        <v>22.9565</v>
      </c>
      <c r="KD86">
        <v>0</v>
      </c>
      <c r="KE86">
        <v>100</v>
      </c>
      <c r="KF86">
        <v>372.642</v>
      </c>
      <c r="KG86">
        <v>420</v>
      </c>
      <c r="KH86">
        <v>30.9851</v>
      </c>
      <c r="KI86">
        <v>101.002</v>
      </c>
      <c r="KJ86">
        <v>92.7893</v>
      </c>
    </row>
    <row r="87" spans="1:296">
      <c r="A87">
        <v>69</v>
      </c>
      <c r="B87">
        <v>1702600956.1</v>
      </c>
      <c r="C87">
        <v>19575.09999990463</v>
      </c>
      <c r="D87" t="s">
        <v>650</v>
      </c>
      <c r="E87" t="s">
        <v>651</v>
      </c>
      <c r="F87">
        <v>5</v>
      </c>
      <c r="G87" t="s">
        <v>601</v>
      </c>
      <c r="H87">
        <v>1702600948.349999</v>
      </c>
      <c r="I87">
        <f>(J87)/1000</f>
        <v>0</v>
      </c>
      <c r="J87">
        <f>IF(DO87, AM87, AG87)</f>
        <v>0</v>
      </c>
      <c r="K87">
        <f>IF(DO87, AH87, AF87)</f>
        <v>0</v>
      </c>
      <c r="L87">
        <f>DQ87 - IF(AT87&gt;1, K87*DK87*100.0/(AV87*EE87), 0)</f>
        <v>0</v>
      </c>
      <c r="M87">
        <f>((S87-I87/2)*L87-K87)/(S87+I87/2)</f>
        <v>0</v>
      </c>
      <c r="N87">
        <f>M87*(DX87+DY87)/1000.0</f>
        <v>0</v>
      </c>
      <c r="O87">
        <f>(DQ87 - IF(AT87&gt;1, K87*DK87*100.0/(AV87*EE87), 0))*(DX87+DY87)/1000.0</f>
        <v>0</v>
      </c>
      <c r="P87">
        <f>2.0/((1/R87-1/Q87)+SIGN(R87)*SQRT((1/R87-1/Q87)*(1/R87-1/Q87) + 4*DL87/((DL87+1)*(DL87+1))*(2*1/R87*1/Q87-1/Q87*1/Q87)))</f>
        <v>0</v>
      </c>
      <c r="Q87">
        <f>IF(LEFT(DM87,1)&lt;&gt;"0",IF(LEFT(DM87,1)="1",3.0,DN87),$D$5+$E$5*(EE87*DX87/($K$5*1000))+$F$5*(EE87*DX87/($K$5*1000))*MAX(MIN(DK87,$J$5),$I$5)*MAX(MIN(DK87,$J$5),$I$5)+$G$5*MAX(MIN(DK87,$J$5),$I$5)*(EE87*DX87/($K$5*1000))+$H$5*(EE87*DX87/($K$5*1000))*(EE87*DX87/($K$5*1000)))</f>
        <v>0</v>
      </c>
      <c r="R87">
        <f>I87*(1000-(1000*0.61365*exp(17.502*V87/(240.97+V87))/(DX87+DY87)+DS87)/2)/(1000*0.61365*exp(17.502*V87/(240.97+V87))/(DX87+DY87)-DS87)</f>
        <v>0</v>
      </c>
      <c r="S87">
        <f>1/((DL87+1)/(P87/1.6)+1/(Q87/1.37)) + DL87/((DL87+1)/(P87/1.6) + DL87/(Q87/1.37))</f>
        <v>0</v>
      </c>
      <c r="T87">
        <f>(DG87*DJ87)</f>
        <v>0</v>
      </c>
      <c r="U87">
        <f>(DZ87+(T87+2*0.95*5.67E-8*(((DZ87+$B$9)+273)^4-(DZ87+273)^4)-44100*I87)/(1.84*29.3*Q87+8*0.95*5.67E-8*(DZ87+273)^3))</f>
        <v>0</v>
      </c>
      <c r="V87">
        <f>($C$9*EA87+$D$9*EB87+$E$9*U87)</f>
        <v>0</v>
      </c>
      <c r="W87">
        <f>0.61365*exp(17.502*V87/(240.97+V87))</f>
        <v>0</v>
      </c>
      <c r="X87">
        <f>(Y87/Z87*100)</f>
        <v>0</v>
      </c>
      <c r="Y87">
        <f>DS87*(DX87+DY87)/1000</f>
        <v>0</v>
      </c>
      <c r="Z87">
        <f>0.61365*exp(17.502*DZ87/(240.97+DZ87))</f>
        <v>0</v>
      </c>
      <c r="AA87">
        <f>(W87-DS87*(DX87+DY87)/1000)</f>
        <v>0</v>
      </c>
      <c r="AB87">
        <f>(-I87*44100)</f>
        <v>0</v>
      </c>
      <c r="AC87">
        <f>2*29.3*Q87*0.92*(DZ87-V87)</f>
        <v>0</v>
      </c>
      <c r="AD87">
        <f>2*0.95*5.67E-8*(((DZ87+$B$9)+273)^4-(V87+273)^4)</f>
        <v>0</v>
      </c>
      <c r="AE87">
        <f>T87+AD87+AB87+AC87</f>
        <v>0</v>
      </c>
      <c r="AF87">
        <f>DW87*AT87*(DR87-DQ87*(1000-AT87*DT87)/(1000-AT87*DS87))/(100*DK87)</f>
        <v>0</v>
      </c>
      <c r="AG87">
        <f>1000*DW87*AT87*(DS87-DT87)/(100*DK87*(1000-AT87*DS87))</f>
        <v>0</v>
      </c>
      <c r="AH87">
        <f>(AI87 - AJ87 - DX87*1E3/(8.314*(DZ87+273.15)) * AL87/DW87 * AK87) * DW87/(100*DK87) * (1000 - DT87)/1000</f>
        <v>0</v>
      </c>
      <c r="AI87">
        <v>431.9404306764501</v>
      </c>
      <c r="AJ87">
        <v>432.2140969696969</v>
      </c>
      <c r="AK87">
        <v>0.0006416555124967629</v>
      </c>
      <c r="AL87">
        <v>66.16895425797664</v>
      </c>
      <c r="AM87">
        <f>(AO87 - AN87 + DX87*1E3/(8.314*(DZ87+273.15)) * AQ87/DW87 * AP87) * DW87/(100*DK87) * 1000/(1000 - AO87)</f>
        <v>0</v>
      </c>
      <c r="AN87">
        <v>27.64678335059826</v>
      </c>
      <c r="AO87">
        <v>35.4085012121212</v>
      </c>
      <c r="AP87">
        <v>0.0005214909259729058</v>
      </c>
      <c r="AQ87">
        <v>107.6117790231475</v>
      </c>
      <c r="AR87">
        <v>0</v>
      </c>
      <c r="AS87">
        <v>0</v>
      </c>
      <c r="AT87">
        <f>IF(AR87*$H$15&gt;=AV87,1.0,(AV87/(AV87-AR87*$H$15)))</f>
        <v>0</v>
      </c>
      <c r="AU87">
        <f>(AT87-1)*100</f>
        <v>0</v>
      </c>
      <c r="AV87">
        <f>MAX(0,($B$15+$C$15*EE87)/(1+$D$15*EE87)*DX87/(DZ87+273)*$E$15)</f>
        <v>0</v>
      </c>
      <c r="AW87" t="s">
        <v>437</v>
      </c>
      <c r="AX87">
        <v>0</v>
      </c>
      <c r="AY87">
        <v>0.7</v>
      </c>
      <c r="AZ87">
        <v>0.7</v>
      </c>
      <c r="BA87">
        <f>1-AY87/AZ87</f>
        <v>0</v>
      </c>
      <c r="BB87">
        <v>-1</v>
      </c>
      <c r="BC87" t="s">
        <v>652</v>
      </c>
      <c r="BD87">
        <v>8156.09</v>
      </c>
      <c r="BE87">
        <v>244.6764230769231</v>
      </c>
      <c r="BF87">
        <v>258.93</v>
      </c>
      <c r="BG87">
        <f>1-BE87/BF87</f>
        <v>0</v>
      </c>
      <c r="BH87">
        <v>0.5</v>
      </c>
      <c r="BI87">
        <f>DH87</f>
        <v>0</v>
      </c>
      <c r="BJ87">
        <f>K87</f>
        <v>0</v>
      </c>
      <c r="BK87">
        <f>BG87*BH87*BI87</f>
        <v>0</v>
      </c>
      <c r="BL87">
        <f>(BJ87-BB87)/BI87</f>
        <v>0</v>
      </c>
      <c r="BM87">
        <f>(AZ87-BF87)/BF87</f>
        <v>0</v>
      </c>
      <c r="BN87">
        <f>AY87/(BA87+AY87/BF87)</f>
        <v>0</v>
      </c>
      <c r="BO87" t="s">
        <v>437</v>
      </c>
      <c r="BP87">
        <v>0</v>
      </c>
      <c r="BQ87">
        <f>IF(BP87&lt;&gt;0, BP87, BN87)</f>
        <v>0</v>
      </c>
      <c r="BR87">
        <f>1-BQ87/BF87</f>
        <v>0</v>
      </c>
      <c r="BS87">
        <f>(BF87-BE87)/(BF87-BQ87)</f>
        <v>0</v>
      </c>
      <c r="BT87">
        <f>(AZ87-BF87)/(AZ87-BQ87)</f>
        <v>0</v>
      </c>
      <c r="BU87">
        <f>(BF87-BE87)/(BF87-AY87)</f>
        <v>0</v>
      </c>
      <c r="BV87">
        <f>(AZ87-BF87)/(AZ87-AY87)</f>
        <v>0</v>
      </c>
      <c r="BW87">
        <f>(BS87*BQ87/BE87)</f>
        <v>0</v>
      </c>
      <c r="BX87">
        <f>(1-BW87)</f>
        <v>0</v>
      </c>
      <c r="DG87">
        <f>$B$13*EF87+$C$13*EG87+$F$13*ER87*(1-EU87)</f>
        <v>0</v>
      </c>
      <c r="DH87">
        <f>DG87*DI87</f>
        <v>0</v>
      </c>
      <c r="DI87">
        <f>($B$13*$D$11+$C$13*$D$11+$F$13*((FE87+EW87)/MAX(FE87+EW87+FF87, 0.1)*$I$11+FF87/MAX(FE87+EW87+FF87, 0.1)*$J$11))/($B$13+$C$13+$F$13)</f>
        <v>0</v>
      </c>
      <c r="DJ87">
        <f>($B$13*$K$11+$C$13*$K$11+$F$13*((FE87+EW87)/MAX(FE87+EW87+FF87, 0.1)*$P$11+FF87/MAX(FE87+EW87+FF87, 0.1)*$Q$11))/($B$13+$C$13+$F$13)</f>
        <v>0</v>
      </c>
      <c r="DK87">
        <v>2</v>
      </c>
      <c r="DL87">
        <v>0.5</v>
      </c>
      <c r="DM87" t="s">
        <v>439</v>
      </c>
      <c r="DN87">
        <v>2</v>
      </c>
      <c r="DO87" t="b">
        <v>1</v>
      </c>
      <c r="DP87">
        <v>1702600948.349999</v>
      </c>
      <c r="DQ87">
        <v>416.8850000000001</v>
      </c>
      <c r="DR87">
        <v>419.9912333333332</v>
      </c>
      <c r="DS87">
        <v>35.39886666666667</v>
      </c>
      <c r="DT87">
        <v>27.64593</v>
      </c>
      <c r="DU87">
        <v>415.619</v>
      </c>
      <c r="DV87">
        <v>35.10169333333333</v>
      </c>
      <c r="DW87">
        <v>500.0098666666667</v>
      </c>
      <c r="DX87">
        <v>91.00644666666666</v>
      </c>
      <c r="DY87">
        <v>0.10004167</v>
      </c>
      <c r="DZ87">
        <v>49.22221333333333</v>
      </c>
      <c r="EA87">
        <v>45.03985333333334</v>
      </c>
      <c r="EB87">
        <v>999.9000000000002</v>
      </c>
      <c r="EC87">
        <v>0</v>
      </c>
      <c r="ED87">
        <v>0</v>
      </c>
      <c r="EE87">
        <v>9994.421666666667</v>
      </c>
      <c r="EF87">
        <v>0</v>
      </c>
      <c r="EG87">
        <v>16.25712333333333</v>
      </c>
      <c r="EH87">
        <v>-3.106176666666666</v>
      </c>
      <c r="EI87">
        <v>432.1838333333333</v>
      </c>
      <c r="EJ87">
        <v>431.9325333333334</v>
      </c>
      <c r="EK87">
        <v>7.75295</v>
      </c>
      <c r="EL87">
        <v>419.9912333333332</v>
      </c>
      <c r="EM87">
        <v>27.64593</v>
      </c>
      <c r="EN87">
        <v>3.221525666666666</v>
      </c>
      <c r="EO87">
        <v>2.515957</v>
      </c>
      <c r="EP87">
        <v>25.21947666666666</v>
      </c>
      <c r="EQ87">
        <v>21.13009666666667</v>
      </c>
      <c r="ER87">
        <v>1499.992333333333</v>
      </c>
      <c r="ES87">
        <v>0.9730000666666666</v>
      </c>
      <c r="ET87">
        <v>0.02700012333333333</v>
      </c>
      <c r="EU87">
        <v>0</v>
      </c>
      <c r="EV87">
        <v>244.6813</v>
      </c>
      <c r="EW87">
        <v>4.999599999999998</v>
      </c>
      <c r="EX87">
        <v>3808.278333333334</v>
      </c>
      <c r="EY87">
        <v>14076.34</v>
      </c>
      <c r="EZ87">
        <v>43.825</v>
      </c>
      <c r="FA87">
        <v>44.11659999999999</v>
      </c>
      <c r="FB87">
        <v>43.5374</v>
      </c>
      <c r="FC87">
        <v>44.11226666666666</v>
      </c>
      <c r="FD87">
        <v>46.91219999999998</v>
      </c>
      <c r="FE87">
        <v>1454.631333333333</v>
      </c>
      <c r="FF87">
        <v>40.36233333333332</v>
      </c>
      <c r="FG87">
        <v>0</v>
      </c>
      <c r="FH87">
        <v>74</v>
      </c>
      <c r="FI87">
        <v>0</v>
      </c>
      <c r="FJ87">
        <v>244.6764230769231</v>
      </c>
      <c r="FK87">
        <v>-0.08885470431311732</v>
      </c>
      <c r="FL87">
        <v>-17.68854697655779</v>
      </c>
      <c r="FM87">
        <v>3808.164230769231</v>
      </c>
      <c r="FN87">
        <v>15</v>
      </c>
      <c r="FO87">
        <v>0</v>
      </c>
      <c r="FP87" t="s">
        <v>440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-3.12522125</v>
      </c>
      <c r="GC87">
        <v>0.2582495684802993</v>
      </c>
      <c r="GD87">
        <v>0.06013167776586232</v>
      </c>
      <c r="GE87">
        <v>1</v>
      </c>
      <c r="GF87">
        <v>244.7558235294118</v>
      </c>
      <c r="GG87">
        <v>-0.9174025973985426</v>
      </c>
      <c r="GH87">
        <v>0.2125505435514432</v>
      </c>
      <c r="GI87">
        <v>1</v>
      </c>
      <c r="GJ87">
        <v>7.757066</v>
      </c>
      <c r="GK87">
        <v>-0.07580240150094197</v>
      </c>
      <c r="GL87">
        <v>0.01028036837861369</v>
      </c>
      <c r="GM87">
        <v>1</v>
      </c>
      <c r="GN87">
        <v>3</v>
      </c>
      <c r="GO87">
        <v>3</v>
      </c>
      <c r="GP87" t="s">
        <v>454</v>
      </c>
      <c r="GQ87">
        <v>3.10406</v>
      </c>
      <c r="GR87">
        <v>2.75804</v>
      </c>
      <c r="GS87">
        <v>0.0872631</v>
      </c>
      <c r="GT87">
        <v>0.0879607</v>
      </c>
      <c r="GU87">
        <v>0.141109</v>
      </c>
      <c r="GV87">
        <v>0.120328</v>
      </c>
      <c r="GW87">
        <v>23599.3</v>
      </c>
      <c r="GX87">
        <v>21945.1</v>
      </c>
      <c r="GY87">
        <v>26423.7</v>
      </c>
      <c r="GZ87">
        <v>24298.7</v>
      </c>
      <c r="HA87">
        <v>36377.1</v>
      </c>
      <c r="HB87">
        <v>31641.4</v>
      </c>
      <c r="HC87">
        <v>46220.2</v>
      </c>
      <c r="HD87">
        <v>38492.7</v>
      </c>
      <c r="HE87">
        <v>1.85817</v>
      </c>
      <c r="HF87">
        <v>1.8415</v>
      </c>
      <c r="HG87">
        <v>0.169277</v>
      </c>
      <c r="HH87">
        <v>0</v>
      </c>
      <c r="HI87">
        <v>42.3323</v>
      </c>
      <c r="HJ87">
        <v>999.9</v>
      </c>
      <c r="HK87">
        <v>52.6</v>
      </c>
      <c r="HL87">
        <v>32.9</v>
      </c>
      <c r="HM87">
        <v>29.0353</v>
      </c>
      <c r="HN87">
        <v>60.4358</v>
      </c>
      <c r="HO87">
        <v>22.0633</v>
      </c>
      <c r="HP87">
        <v>1</v>
      </c>
      <c r="HQ87">
        <v>0.393227</v>
      </c>
      <c r="HR87">
        <v>-6.66667</v>
      </c>
      <c r="HS87">
        <v>20.1682</v>
      </c>
      <c r="HT87">
        <v>5.22253</v>
      </c>
      <c r="HU87">
        <v>11.986</v>
      </c>
      <c r="HV87">
        <v>4.96555</v>
      </c>
      <c r="HW87">
        <v>3.27583</v>
      </c>
      <c r="HX87">
        <v>9999</v>
      </c>
      <c r="HY87">
        <v>9999</v>
      </c>
      <c r="HZ87">
        <v>9999</v>
      </c>
      <c r="IA87">
        <v>548.3</v>
      </c>
      <c r="IB87">
        <v>1.86401</v>
      </c>
      <c r="IC87">
        <v>1.86019</v>
      </c>
      <c r="ID87">
        <v>1.85845</v>
      </c>
      <c r="IE87">
        <v>1.85977</v>
      </c>
      <c r="IF87">
        <v>1.85989</v>
      </c>
      <c r="IG87">
        <v>1.85838</v>
      </c>
      <c r="IH87">
        <v>1.85745</v>
      </c>
      <c r="II87">
        <v>1.85242</v>
      </c>
      <c r="IJ87">
        <v>0</v>
      </c>
      <c r="IK87">
        <v>0</v>
      </c>
      <c r="IL87">
        <v>0</v>
      </c>
      <c r="IM87">
        <v>0</v>
      </c>
      <c r="IN87" t="s">
        <v>442</v>
      </c>
      <c r="IO87" t="s">
        <v>443</v>
      </c>
      <c r="IP87" t="s">
        <v>444</v>
      </c>
      <c r="IQ87" t="s">
        <v>444</v>
      </c>
      <c r="IR87" t="s">
        <v>444</v>
      </c>
      <c r="IS87" t="s">
        <v>444</v>
      </c>
      <c r="IT87">
        <v>0</v>
      </c>
      <c r="IU87">
        <v>100</v>
      </c>
      <c r="IV87">
        <v>100</v>
      </c>
      <c r="IW87">
        <v>1.266</v>
      </c>
      <c r="IX87">
        <v>0.2971</v>
      </c>
      <c r="IY87">
        <v>0.3971615310492796</v>
      </c>
      <c r="IZ87">
        <v>0.002194383670526158</v>
      </c>
      <c r="JA87">
        <v>-2.614430836048478E-07</v>
      </c>
      <c r="JB87">
        <v>2.831566818974657E-11</v>
      </c>
      <c r="JC87">
        <v>0.2971757232965693</v>
      </c>
      <c r="JD87">
        <v>0</v>
      </c>
      <c r="JE87">
        <v>0</v>
      </c>
      <c r="JF87">
        <v>0</v>
      </c>
      <c r="JG87">
        <v>6</v>
      </c>
      <c r="JH87">
        <v>2002</v>
      </c>
      <c r="JI87">
        <v>0</v>
      </c>
      <c r="JJ87">
        <v>28</v>
      </c>
      <c r="JK87">
        <v>28376682.6</v>
      </c>
      <c r="JL87">
        <v>28376682.6</v>
      </c>
      <c r="JM87">
        <v>1.14136</v>
      </c>
      <c r="JN87">
        <v>2.65015</v>
      </c>
      <c r="JO87">
        <v>1.49658</v>
      </c>
      <c r="JP87">
        <v>2.33643</v>
      </c>
      <c r="JQ87">
        <v>1.54907</v>
      </c>
      <c r="JR87">
        <v>2.48047</v>
      </c>
      <c r="JS87">
        <v>38.0377</v>
      </c>
      <c r="JT87">
        <v>24.0175</v>
      </c>
      <c r="JU87">
        <v>18</v>
      </c>
      <c r="JV87">
        <v>496.884</v>
      </c>
      <c r="JW87">
        <v>500.898</v>
      </c>
      <c r="JX87">
        <v>54.2628</v>
      </c>
      <c r="JY87">
        <v>32.188</v>
      </c>
      <c r="JZ87">
        <v>30.0004</v>
      </c>
      <c r="KA87">
        <v>31.9456</v>
      </c>
      <c r="KB87">
        <v>31.8171</v>
      </c>
      <c r="KC87">
        <v>22.9575</v>
      </c>
      <c r="KD87">
        <v>0</v>
      </c>
      <c r="KE87">
        <v>100</v>
      </c>
      <c r="KF87">
        <v>381.39</v>
      </c>
      <c r="KG87">
        <v>420</v>
      </c>
      <c r="KH87">
        <v>30.9851</v>
      </c>
      <c r="KI87">
        <v>100.994</v>
      </c>
      <c r="KJ87">
        <v>92.7839</v>
      </c>
    </row>
    <row r="88" spans="1:296">
      <c r="A88">
        <v>70</v>
      </c>
      <c r="B88">
        <v>1702602671.5</v>
      </c>
      <c r="C88">
        <v>21290.5</v>
      </c>
      <c r="D88" t="s">
        <v>653</v>
      </c>
      <c r="E88" t="s">
        <v>654</v>
      </c>
      <c r="F88">
        <v>5</v>
      </c>
      <c r="G88" t="s">
        <v>655</v>
      </c>
      <c r="H88">
        <v>1702602663.75</v>
      </c>
      <c r="I88">
        <f>(J88)/1000</f>
        <v>0</v>
      </c>
      <c r="J88">
        <f>IF(DO88, AM88, AG88)</f>
        <v>0</v>
      </c>
      <c r="K88">
        <f>IF(DO88, AH88, AF88)</f>
        <v>0</v>
      </c>
      <c r="L88">
        <f>DQ88 - IF(AT88&gt;1, K88*DK88*100.0/(AV88*EE88), 0)</f>
        <v>0</v>
      </c>
      <c r="M88">
        <f>((S88-I88/2)*L88-K88)/(S88+I88/2)</f>
        <v>0</v>
      </c>
      <c r="N88">
        <f>M88*(DX88+DY88)/1000.0</f>
        <v>0</v>
      </c>
      <c r="O88">
        <f>(DQ88 - IF(AT88&gt;1, K88*DK88*100.0/(AV88*EE88), 0))*(DX88+DY88)/1000.0</f>
        <v>0</v>
      </c>
      <c r="P88">
        <f>2.0/((1/R88-1/Q88)+SIGN(R88)*SQRT((1/R88-1/Q88)*(1/R88-1/Q88) + 4*DL88/((DL88+1)*(DL88+1))*(2*1/R88*1/Q88-1/Q88*1/Q88)))</f>
        <v>0</v>
      </c>
      <c r="Q88">
        <f>IF(LEFT(DM88,1)&lt;&gt;"0",IF(LEFT(DM88,1)="1",3.0,DN88),$D$5+$E$5*(EE88*DX88/($K$5*1000))+$F$5*(EE88*DX88/($K$5*1000))*MAX(MIN(DK88,$J$5),$I$5)*MAX(MIN(DK88,$J$5),$I$5)+$G$5*MAX(MIN(DK88,$J$5),$I$5)*(EE88*DX88/($K$5*1000))+$H$5*(EE88*DX88/($K$5*1000))*(EE88*DX88/($K$5*1000)))</f>
        <v>0</v>
      </c>
      <c r="R88">
        <f>I88*(1000-(1000*0.61365*exp(17.502*V88/(240.97+V88))/(DX88+DY88)+DS88)/2)/(1000*0.61365*exp(17.502*V88/(240.97+V88))/(DX88+DY88)-DS88)</f>
        <v>0</v>
      </c>
      <c r="S88">
        <f>1/((DL88+1)/(P88/1.6)+1/(Q88/1.37)) + DL88/((DL88+1)/(P88/1.6) + DL88/(Q88/1.37))</f>
        <v>0</v>
      </c>
      <c r="T88">
        <f>(DG88*DJ88)</f>
        <v>0</v>
      </c>
      <c r="U88">
        <f>(DZ88+(T88+2*0.95*5.67E-8*(((DZ88+$B$9)+273)^4-(DZ88+273)^4)-44100*I88)/(1.84*29.3*Q88+8*0.95*5.67E-8*(DZ88+273)^3))</f>
        <v>0</v>
      </c>
      <c r="V88">
        <f>($C$9*EA88+$D$9*EB88+$E$9*U88)</f>
        <v>0</v>
      </c>
      <c r="W88">
        <f>0.61365*exp(17.502*V88/(240.97+V88))</f>
        <v>0</v>
      </c>
      <c r="X88">
        <f>(Y88/Z88*100)</f>
        <v>0</v>
      </c>
      <c r="Y88">
        <f>DS88*(DX88+DY88)/1000</f>
        <v>0</v>
      </c>
      <c r="Z88">
        <f>0.61365*exp(17.502*DZ88/(240.97+DZ88))</f>
        <v>0</v>
      </c>
      <c r="AA88">
        <f>(W88-DS88*(DX88+DY88)/1000)</f>
        <v>0</v>
      </c>
      <c r="AB88">
        <f>(-I88*44100)</f>
        <v>0</v>
      </c>
      <c r="AC88">
        <f>2*29.3*Q88*0.92*(DZ88-V88)</f>
        <v>0</v>
      </c>
      <c r="AD88">
        <f>2*0.95*5.67E-8*(((DZ88+$B$9)+273)^4-(V88+273)^4)</f>
        <v>0</v>
      </c>
      <c r="AE88">
        <f>T88+AD88+AB88+AC88</f>
        <v>0</v>
      </c>
      <c r="AF88">
        <f>DW88*AT88*(DR88-DQ88*(1000-AT88*DT88)/(1000-AT88*DS88))/(100*DK88)</f>
        <v>0</v>
      </c>
      <c r="AG88">
        <f>1000*DW88*AT88*(DS88-DT88)/(100*DK88*(1000-AT88*DS88))</f>
        <v>0</v>
      </c>
      <c r="AH88">
        <f>(AI88 - AJ88 - DX88*1E3/(8.314*(DZ88+273.15)) * AL88/DW88 * AK88) * DW88/(100*DK88) * (1000 - DT88)/1000</f>
        <v>0</v>
      </c>
      <c r="AI88">
        <v>424.4738610892154</v>
      </c>
      <c r="AJ88">
        <v>423.2322484848485</v>
      </c>
      <c r="AK88">
        <v>0.00106466666371439</v>
      </c>
      <c r="AL88">
        <v>66.16096777447338</v>
      </c>
      <c r="AM88">
        <f>(AO88 - AN88 + DX88*1E3/(8.314*(DZ88+273.15)) * AQ88/DW88 * AP88) * DW88/(100*DK88) * 1000/(1000 - AO88)</f>
        <v>0</v>
      </c>
      <c r="AN88">
        <v>10.51427210344496</v>
      </c>
      <c r="AO88">
        <v>10.6598896969697</v>
      </c>
      <c r="AP88">
        <v>0.001691608333358268</v>
      </c>
      <c r="AQ88">
        <v>108.6366077826732</v>
      </c>
      <c r="AR88">
        <v>0</v>
      </c>
      <c r="AS88">
        <v>0</v>
      </c>
      <c r="AT88">
        <f>IF(AR88*$H$15&gt;=AV88,1.0,(AV88/(AV88-AR88*$H$15)))</f>
        <v>0</v>
      </c>
      <c r="AU88">
        <f>(AT88-1)*100</f>
        <v>0</v>
      </c>
      <c r="AV88">
        <f>MAX(0,($B$15+$C$15*EE88)/(1+$D$15*EE88)*DX88/(DZ88+273)*$E$15)</f>
        <v>0</v>
      </c>
      <c r="AW88" t="s">
        <v>437</v>
      </c>
      <c r="AX88">
        <v>0</v>
      </c>
      <c r="AY88">
        <v>0.7</v>
      </c>
      <c r="AZ88">
        <v>0.7</v>
      </c>
      <c r="BA88">
        <f>1-AY88/AZ88</f>
        <v>0</v>
      </c>
      <c r="BB88">
        <v>-1</v>
      </c>
      <c r="BC88" t="s">
        <v>656</v>
      </c>
      <c r="BD88">
        <v>8181.67</v>
      </c>
      <c r="BE88">
        <v>263.7037692307692</v>
      </c>
      <c r="BF88">
        <v>267.41</v>
      </c>
      <c r="BG88">
        <f>1-BE88/BF88</f>
        <v>0</v>
      </c>
      <c r="BH88">
        <v>0.5</v>
      </c>
      <c r="BI88">
        <f>DH88</f>
        <v>0</v>
      </c>
      <c r="BJ88">
        <f>K88</f>
        <v>0</v>
      </c>
      <c r="BK88">
        <f>BG88*BH88*BI88</f>
        <v>0</v>
      </c>
      <c r="BL88">
        <f>(BJ88-BB88)/BI88</f>
        <v>0</v>
      </c>
      <c r="BM88">
        <f>(AZ88-BF88)/BF88</f>
        <v>0</v>
      </c>
      <c r="BN88">
        <f>AY88/(BA88+AY88/BF88)</f>
        <v>0</v>
      </c>
      <c r="BO88" t="s">
        <v>437</v>
      </c>
      <c r="BP88">
        <v>0</v>
      </c>
      <c r="BQ88">
        <f>IF(BP88&lt;&gt;0, BP88, BN88)</f>
        <v>0</v>
      </c>
      <c r="BR88">
        <f>1-BQ88/BF88</f>
        <v>0</v>
      </c>
      <c r="BS88">
        <f>(BF88-BE88)/(BF88-BQ88)</f>
        <v>0</v>
      </c>
      <c r="BT88">
        <f>(AZ88-BF88)/(AZ88-BQ88)</f>
        <v>0</v>
      </c>
      <c r="BU88">
        <f>(BF88-BE88)/(BF88-AY88)</f>
        <v>0</v>
      </c>
      <c r="BV88">
        <f>(AZ88-BF88)/(AZ88-AY88)</f>
        <v>0</v>
      </c>
      <c r="BW88">
        <f>(BS88*BQ88/BE88)</f>
        <v>0</v>
      </c>
      <c r="BX88">
        <f>(1-BW88)</f>
        <v>0</v>
      </c>
      <c r="DG88">
        <f>$B$13*EF88+$C$13*EG88+$F$13*ER88*(1-EU88)</f>
        <v>0</v>
      </c>
      <c r="DH88">
        <f>DG88*DI88</f>
        <v>0</v>
      </c>
      <c r="DI88">
        <f>($B$13*$D$11+$C$13*$D$11+$F$13*((FE88+EW88)/MAX(FE88+EW88+FF88, 0.1)*$I$11+FF88/MAX(FE88+EW88+FF88, 0.1)*$J$11))/($B$13+$C$13+$F$13)</f>
        <v>0</v>
      </c>
      <c r="DJ88">
        <f>($B$13*$K$11+$C$13*$K$11+$F$13*((FE88+EW88)/MAX(FE88+EW88+FF88, 0.1)*$P$11+FF88/MAX(FE88+EW88+FF88, 0.1)*$Q$11))/($B$13+$C$13+$F$13)</f>
        <v>0</v>
      </c>
      <c r="DK88">
        <v>2</v>
      </c>
      <c r="DL88">
        <v>0.5</v>
      </c>
      <c r="DM88" t="s">
        <v>439</v>
      </c>
      <c r="DN88">
        <v>2</v>
      </c>
      <c r="DO88" t="b">
        <v>1</v>
      </c>
      <c r="DP88">
        <v>1702602663.75</v>
      </c>
      <c r="DQ88">
        <v>418.6646</v>
      </c>
      <c r="DR88">
        <v>419.9689333333333</v>
      </c>
      <c r="DS88">
        <v>10.63082666666667</v>
      </c>
      <c r="DT88">
        <v>10.48694333333333</v>
      </c>
      <c r="DU88">
        <v>417.3951666666666</v>
      </c>
      <c r="DV88">
        <v>10.62446333333333</v>
      </c>
      <c r="DW88">
        <v>500.0043666666667</v>
      </c>
      <c r="DX88">
        <v>90.99540666666667</v>
      </c>
      <c r="DY88">
        <v>0.09995199666666667</v>
      </c>
      <c r="DZ88">
        <v>17.1526</v>
      </c>
      <c r="EA88">
        <v>17.96836333333333</v>
      </c>
      <c r="EB88">
        <v>999.9000000000002</v>
      </c>
      <c r="EC88">
        <v>0</v>
      </c>
      <c r="ED88">
        <v>0</v>
      </c>
      <c r="EE88">
        <v>10006.25</v>
      </c>
      <c r="EF88">
        <v>0</v>
      </c>
      <c r="EG88">
        <v>16.44844666666667</v>
      </c>
      <c r="EH88">
        <v>-1.304265666666667</v>
      </c>
      <c r="EI88">
        <v>423.1632</v>
      </c>
      <c r="EJ88">
        <v>424.4198333333333</v>
      </c>
      <c r="EK88">
        <v>0.14387137</v>
      </c>
      <c r="EL88">
        <v>419.9689333333333</v>
      </c>
      <c r="EM88">
        <v>10.48694333333333</v>
      </c>
      <c r="EN88">
        <v>0.9673561000000001</v>
      </c>
      <c r="EO88">
        <v>0.9542642666666666</v>
      </c>
      <c r="EP88">
        <v>6.433750333333334</v>
      </c>
      <c r="EQ88">
        <v>6.236033333333334</v>
      </c>
      <c r="ER88">
        <v>1499.973666666667</v>
      </c>
      <c r="ES88">
        <v>0.9730013999999999</v>
      </c>
      <c r="ET88">
        <v>0.02699883333333333</v>
      </c>
      <c r="EU88">
        <v>0</v>
      </c>
      <c r="EV88">
        <v>263.7122666666667</v>
      </c>
      <c r="EW88">
        <v>4.999599999999998</v>
      </c>
      <c r="EX88">
        <v>4009.798000000001</v>
      </c>
      <c r="EY88">
        <v>14076.16</v>
      </c>
      <c r="EZ88">
        <v>38.26213333333332</v>
      </c>
      <c r="FA88">
        <v>37.40599999999999</v>
      </c>
      <c r="FB88">
        <v>38.25189999999999</v>
      </c>
      <c r="FC88">
        <v>38.21433333333332</v>
      </c>
      <c r="FD88">
        <v>39.03723333333333</v>
      </c>
      <c r="FE88">
        <v>1454.613666666667</v>
      </c>
      <c r="FF88">
        <v>40.35999999999999</v>
      </c>
      <c r="FG88">
        <v>0</v>
      </c>
      <c r="FH88">
        <v>1714.599999904633</v>
      </c>
      <c r="FI88">
        <v>0</v>
      </c>
      <c r="FJ88">
        <v>263.7037692307692</v>
      </c>
      <c r="FK88">
        <v>-0.78208547447384</v>
      </c>
      <c r="FL88">
        <v>4.384957289164637</v>
      </c>
      <c r="FM88">
        <v>4009.827692307692</v>
      </c>
      <c r="FN88">
        <v>15</v>
      </c>
      <c r="FO88">
        <v>0</v>
      </c>
      <c r="FP88" t="s">
        <v>440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-1.31363075</v>
      </c>
      <c r="GC88">
        <v>-0.04726750469043028</v>
      </c>
      <c r="GD88">
        <v>0.04717402051911095</v>
      </c>
      <c r="GE88">
        <v>1</v>
      </c>
      <c r="GF88">
        <v>263.7628235294117</v>
      </c>
      <c r="GG88">
        <v>-0.7104660031080602</v>
      </c>
      <c r="GH88">
        <v>0.2291917346046165</v>
      </c>
      <c r="GI88">
        <v>1</v>
      </c>
      <c r="GJ88">
        <v>0.1754479525</v>
      </c>
      <c r="GK88">
        <v>-0.5578282615384617</v>
      </c>
      <c r="GL88">
        <v>0.05981476810737456</v>
      </c>
      <c r="GM88">
        <v>0</v>
      </c>
      <c r="GN88">
        <v>2</v>
      </c>
      <c r="GO88">
        <v>3</v>
      </c>
      <c r="GP88" t="s">
        <v>441</v>
      </c>
      <c r="GQ88">
        <v>3.09969</v>
      </c>
      <c r="GR88">
        <v>2.75825</v>
      </c>
      <c r="GS88">
        <v>0.08811479999999999</v>
      </c>
      <c r="GT88">
        <v>0.08856169999999999</v>
      </c>
      <c r="GU88">
        <v>0.0602901</v>
      </c>
      <c r="GV88">
        <v>0.0602788</v>
      </c>
      <c r="GW88">
        <v>23739</v>
      </c>
      <c r="GX88">
        <v>22061.1</v>
      </c>
      <c r="GY88">
        <v>26592.6</v>
      </c>
      <c r="GZ88">
        <v>24428.2</v>
      </c>
      <c r="HA88">
        <v>40065.2</v>
      </c>
      <c r="HB88">
        <v>33980.9</v>
      </c>
      <c r="HC88">
        <v>46513.1</v>
      </c>
      <c r="HD88">
        <v>38691.6</v>
      </c>
      <c r="HE88">
        <v>1.89517</v>
      </c>
      <c r="HF88">
        <v>1.87227</v>
      </c>
      <c r="HG88">
        <v>0.034377</v>
      </c>
      <c r="HH88">
        <v>0</v>
      </c>
      <c r="HI88">
        <v>17.4311</v>
      </c>
      <c r="HJ88">
        <v>999.9</v>
      </c>
      <c r="HK88">
        <v>31.6</v>
      </c>
      <c r="HL88">
        <v>33.1</v>
      </c>
      <c r="HM88">
        <v>17.6436</v>
      </c>
      <c r="HN88">
        <v>61.5861</v>
      </c>
      <c r="HO88">
        <v>24.1747</v>
      </c>
      <c r="HP88">
        <v>1</v>
      </c>
      <c r="HQ88">
        <v>0.0639685</v>
      </c>
      <c r="HR88">
        <v>4.70711</v>
      </c>
      <c r="HS88">
        <v>20.2208</v>
      </c>
      <c r="HT88">
        <v>5.22238</v>
      </c>
      <c r="HU88">
        <v>11.98</v>
      </c>
      <c r="HV88">
        <v>4.96565</v>
      </c>
      <c r="HW88">
        <v>3.27533</v>
      </c>
      <c r="HX88">
        <v>9999</v>
      </c>
      <c r="HY88">
        <v>9999</v>
      </c>
      <c r="HZ88">
        <v>9999</v>
      </c>
      <c r="IA88">
        <v>548.8</v>
      </c>
      <c r="IB88">
        <v>1.86401</v>
      </c>
      <c r="IC88">
        <v>1.86016</v>
      </c>
      <c r="ID88">
        <v>1.85838</v>
      </c>
      <c r="IE88">
        <v>1.85974</v>
      </c>
      <c r="IF88">
        <v>1.85988</v>
      </c>
      <c r="IG88">
        <v>1.85837</v>
      </c>
      <c r="IH88">
        <v>1.85743</v>
      </c>
      <c r="II88">
        <v>1.85237</v>
      </c>
      <c r="IJ88">
        <v>0</v>
      </c>
      <c r="IK88">
        <v>0</v>
      </c>
      <c r="IL88">
        <v>0</v>
      </c>
      <c r="IM88">
        <v>0</v>
      </c>
      <c r="IN88" t="s">
        <v>442</v>
      </c>
      <c r="IO88" t="s">
        <v>443</v>
      </c>
      <c r="IP88" t="s">
        <v>444</v>
      </c>
      <c r="IQ88" t="s">
        <v>444</v>
      </c>
      <c r="IR88" t="s">
        <v>444</v>
      </c>
      <c r="IS88" t="s">
        <v>444</v>
      </c>
      <c r="IT88">
        <v>0</v>
      </c>
      <c r="IU88">
        <v>100</v>
      </c>
      <c r="IV88">
        <v>100</v>
      </c>
      <c r="IW88">
        <v>1.269</v>
      </c>
      <c r="IX88">
        <v>0.0066</v>
      </c>
      <c r="IY88">
        <v>0.3971615310492796</v>
      </c>
      <c r="IZ88">
        <v>0.002194383670526158</v>
      </c>
      <c r="JA88">
        <v>-2.614430836048478E-07</v>
      </c>
      <c r="JB88">
        <v>2.831566818974657E-11</v>
      </c>
      <c r="JC88">
        <v>-0.02387284111826243</v>
      </c>
      <c r="JD88">
        <v>-0.004919592197158782</v>
      </c>
      <c r="JE88">
        <v>0.0008186423644796414</v>
      </c>
      <c r="JF88">
        <v>-8.268116151049551E-06</v>
      </c>
      <c r="JG88">
        <v>6</v>
      </c>
      <c r="JH88">
        <v>2002</v>
      </c>
      <c r="JI88">
        <v>0</v>
      </c>
      <c r="JJ88">
        <v>28</v>
      </c>
      <c r="JK88">
        <v>28376711.2</v>
      </c>
      <c r="JL88">
        <v>28376711.2</v>
      </c>
      <c r="JM88">
        <v>1.12305</v>
      </c>
      <c r="JN88">
        <v>2.66479</v>
      </c>
      <c r="JO88">
        <v>1.49658</v>
      </c>
      <c r="JP88">
        <v>2.33154</v>
      </c>
      <c r="JQ88">
        <v>1.54907</v>
      </c>
      <c r="JR88">
        <v>2.44263</v>
      </c>
      <c r="JS88">
        <v>36.7892</v>
      </c>
      <c r="JT88">
        <v>24.0525</v>
      </c>
      <c r="JU88">
        <v>18</v>
      </c>
      <c r="JV88">
        <v>491.52</v>
      </c>
      <c r="JW88">
        <v>492.947</v>
      </c>
      <c r="JX88">
        <v>13.5609</v>
      </c>
      <c r="JY88">
        <v>27.8767</v>
      </c>
      <c r="JZ88">
        <v>29.9994</v>
      </c>
      <c r="KA88">
        <v>28.324</v>
      </c>
      <c r="KB88">
        <v>28.3639</v>
      </c>
      <c r="KC88">
        <v>22.5859</v>
      </c>
      <c r="KD88">
        <v>31.9306</v>
      </c>
      <c r="KE88">
        <v>27.6161</v>
      </c>
      <c r="KF88">
        <v>13.5563</v>
      </c>
      <c r="KG88">
        <v>420</v>
      </c>
      <c r="KH88">
        <v>10.6389</v>
      </c>
      <c r="KI88">
        <v>101.636</v>
      </c>
      <c r="KJ88">
        <v>93.26900000000001</v>
      </c>
    </row>
    <row r="89" spans="1:296">
      <c r="A89">
        <v>71</v>
      </c>
      <c r="B89">
        <v>1702602736</v>
      </c>
      <c r="C89">
        <v>21355</v>
      </c>
      <c r="D89" t="s">
        <v>657</v>
      </c>
      <c r="E89" t="s">
        <v>658</v>
      </c>
      <c r="F89">
        <v>5</v>
      </c>
      <c r="G89" t="s">
        <v>655</v>
      </c>
      <c r="H89">
        <v>1702602728.25</v>
      </c>
      <c r="I89">
        <f>(J89)/1000</f>
        <v>0</v>
      </c>
      <c r="J89">
        <f>IF(DO89, AM89, AG89)</f>
        <v>0</v>
      </c>
      <c r="K89">
        <f>IF(DO89, AH89, AF89)</f>
        <v>0</v>
      </c>
      <c r="L89">
        <f>DQ89 - IF(AT89&gt;1, K89*DK89*100.0/(AV89*EE89), 0)</f>
        <v>0</v>
      </c>
      <c r="M89">
        <f>((S89-I89/2)*L89-K89)/(S89+I89/2)</f>
        <v>0</v>
      </c>
      <c r="N89">
        <f>M89*(DX89+DY89)/1000.0</f>
        <v>0</v>
      </c>
      <c r="O89">
        <f>(DQ89 - IF(AT89&gt;1, K89*DK89*100.0/(AV89*EE89), 0))*(DX89+DY89)/1000.0</f>
        <v>0</v>
      </c>
      <c r="P89">
        <f>2.0/((1/R89-1/Q89)+SIGN(R89)*SQRT((1/R89-1/Q89)*(1/R89-1/Q89) + 4*DL89/((DL89+1)*(DL89+1))*(2*1/R89*1/Q89-1/Q89*1/Q89)))</f>
        <v>0</v>
      </c>
      <c r="Q89">
        <f>IF(LEFT(DM89,1)&lt;&gt;"0",IF(LEFT(DM89,1)="1",3.0,DN89),$D$5+$E$5*(EE89*DX89/($K$5*1000))+$F$5*(EE89*DX89/($K$5*1000))*MAX(MIN(DK89,$J$5),$I$5)*MAX(MIN(DK89,$J$5),$I$5)+$G$5*MAX(MIN(DK89,$J$5),$I$5)*(EE89*DX89/($K$5*1000))+$H$5*(EE89*DX89/($K$5*1000))*(EE89*DX89/($K$5*1000)))</f>
        <v>0</v>
      </c>
      <c r="R89">
        <f>I89*(1000-(1000*0.61365*exp(17.502*V89/(240.97+V89))/(DX89+DY89)+DS89)/2)/(1000*0.61365*exp(17.502*V89/(240.97+V89))/(DX89+DY89)-DS89)</f>
        <v>0</v>
      </c>
      <c r="S89">
        <f>1/((DL89+1)/(P89/1.6)+1/(Q89/1.37)) + DL89/((DL89+1)/(P89/1.6) + DL89/(Q89/1.37))</f>
        <v>0</v>
      </c>
      <c r="T89">
        <f>(DG89*DJ89)</f>
        <v>0</v>
      </c>
      <c r="U89">
        <f>(DZ89+(T89+2*0.95*5.67E-8*(((DZ89+$B$9)+273)^4-(DZ89+273)^4)-44100*I89)/(1.84*29.3*Q89+8*0.95*5.67E-8*(DZ89+273)^3))</f>
        <v>0</v>
      </c>
      <c r="V89">
        <f>($C$9*EA89+$D$9*EB89+$E$9*U89)</f>
        <v>0</v>
      </c>
      <c r="W89">
        <f>0.61365*exp(17.502*V89/(240.97+V89))</f>
        <v>0</v>
      </c>
      <c r="X89">
        <f>(Y89/Z89*100)</f>
        <v>0</v>
      </c>
      <c r="Y89">
        <f>DS89*(DX89+DY89)/1000</f>
        <v>0</v>
      </c>
      <c r="Z89">
        <f>0.61365*exp(17.502*DZ89/(240.97+DZ89))</f>
        <v>0</v>
      </c>
      <c r="AA89">
        <f>(W89-DS89*(DX89+DY89)/1000)</f>
        <v>0</v>
      </c>
      <c r="AB89">
        <f>(-I89*44100)</f>
        <v>0</v>
      </c>
      <c r="AC89">
        <f>2*29.3*Q89*0.92*(DZ89-V89)</f>
        <v>0</v>
      </c>
      <c r="AD89">
        <f>2*0.95*5.67E-8*(((DZ89+$B$9)+273)^4-(V89+273)^4)</f>
        <v>0</v>
      </c>
      <c r="AE89">
        <f>T89+AD89+AB89+AC89</f>
        <v>0</v>
      </c>
      <c r="AF89">
        <f>DW89*AT89*(DR89-DQ89*(1000-AT89*DT89)/(1000-AT89*DS89))/(100*DK89)</f>
        <v>0</v>
      </c>
      <c r="AG89">
        <f>1000*DW89*AT89*(DS89-DT89)/(100*DK89*(1000-AT89*DS89))</f>
        <v>0</v>
      </c>
      <c r="AH89">
        <f>(AI89 - AJ89 - DX89*1E3/(8.314*(DZ89+273.15)) * AL89/DW89 * AK89) * DW89/(100*DK89) * (1000 - DT89)/1000</f>
        <v>0</v>
      </c>
      <c r="AI89">
        <v>424.653319777833</v>
      </c>
      <c r="AJ89">
        <v>423.3407333333333</v>
      </c>
      <c r="AK89">
        <v>0.001898340590550779</v>
      </c>
      <c r="AL89">
        <v>66.16096777447338</v>
      </c>
      <c r="AM89">
        <f>(AO89 - AN89 + DX89*1E3/(8.314*(DZ89+273.15)) * AQ89/DW89 * AP89) * DW89/(100*DK89) * 1000/(1000 - AO89)</f>
        <v>0</v>
      </c>
      <c r="AN89">
        <v>10.77245346281806</v>
      </c>
      <c r="AO89">
        <v>10.85621272727273</v>
      </c>
      <c r="AP89">
        <v>0.0001191381578764805</v>
      </c>
      <c r="AQ89">
        <v>108.6366077826732</v>
      </c>
      <c r="AR89">
        <v>0</v>
      </c>
      <c r="AS89">
        <v>0</v>
      </c>
      <c r="AT89">
        <f>IF(AR89*$H$15&gt;=AV89,1.0,(AV89/(AV89-AR89*$H$15)))</f>
        <v>0</v>
      </c>
      <c r="AU89">
        <f>(AT89-1)*100</f>
        <v>0</v>
      </c>
      <c r="AV89">
        <f>MAX(0,($B$15+$C$15*EE89)/(1+$D$15*EE89)*DX89/(DZ89+273)*$E$15)</f>
        <v>0</v>
      </c>
      <c r="AW89" t="s">
        <v>437</v>
      </c>
      <c r="AX89">
        <v>0</v>
      </c>
      <c r="AY89">
        <v>0.7</v>
      </c>
      <c r="AZ89">
        <v>0.7</v>
      </c>
      <c r="BA89">
        <f>1-AY89/AZ89</f>
        <v>0</v>
      </c>
      <c r="BB89">
        <v>-1</v>
      </c>
      <c r="BC89" t="s">
        <v>659</v>
      </c>
      <c r="BD89">
        <v>8182.74</v>
      </c>
      <c r="BE89">
        <v>262.9608461538462</v>
      </c>
      <c r="BF89">
        <v>266.44</v>
      </c>
      <c r="BG89">
        <f>1-BE89/BF89</f>
        <v>0</v>
      </c>
      <c r="BH89">
        <v>0.5</v>
      </c>
      <c r="BI89">
        <f>DH89</f>
        <v>0</v>
      </c>
      <c r="BJ89">
        <f>K89</f>
        <v>0</v>
      </c>
      <c r="BK89">
        <f>BG89*BH89*BI89</f>
        <v>0</v>
      </c>
      <c r="BL89">
        <f>(BJ89-BB89)/BI89</f>
        <v>0</v>
      </c>
      <c r="BM89">
        <f>(AZ89-BF89)/BF89</f>
        <v>0</v>
      </c>
      <c r="BN89">
        <f>AY89/(BA89+AY89/BF89)</f>
        <v>0</v>
      </c>
      <c r="BO89" t="s">
        <v>437</v>
      </c>
      <c r="BP89">
        <v>0</v>
      </c>
      <c r="BQ89">
        <f>IF(BP89&lt;&gt;0, BP89, BN89)</f>
        <v>0</v>
      </c>
      <c r="BR89">
        <f>1-BQ89/BF89</f>
        <v>0</v>
      </c>
      <c r="BS89">
        <f>(BF89-BE89)/(BF89-BQ89)</f>
        <v>0</v>
      </c>
      <c r="BT89">
        <f>(AZ89-BF89)/(AZ89-BQ89)</f>
        <v>0</v>
      </c>
      <c r="BU89">
        <f>(BF89-BE89)/(BF89-AY89)</f>
        <v>0</v>
      </c>
      <c r="BV89">
        <f>(AZ89-BF89)/(AZ89-AY89)</f>
        <v>0</v>
      </c>
      <c r="BW89">
        <f>(BS89*BQ89/BE89)</f>
        <v>0</v>
      </c>
      <c r="BX89">
        <f>(1-BW89)</f>
        <v>0</v>
      </c>
      <c r="DG89">
        <f>$B$13*EF89+$C$13*EG89+$F$13*ER89*(1-EU89)</f>
        <v>0</v>
      </c>
      <c r="DH89">
        <f>DG89*DI89</f>
        <v>0</v>
      </c>
      <c r="DI89">
        <f>($B$13*$D$11+$C$13*$D$11+$F$13*((FE89+EW89)/MAX(FE89+EW89+FF89, 0.1)*$I$11+FF89/MAX(FE89+EW89+FF89, 0.1)*$J$11))/($B$13+$C$13+$F$13)</f>
        <v>0</v>
      </c>
      <c r="DJ89">
        <f>($B$13*$K$11+$C$13*$K$11+$F$13*((FE89+EW89)/MAX(FE89+EW89+FF89, 0.1)*$P$11+FF89/MAX(FE89+EW89+FF89, 0.1)*$Q$11))/($B$13+$C$13+$F$13)</f>
        <v>0</v>
      </c>
      <c r="DK89">
        <v>2</v>
      </c>
      <c r="DL89">
        <v>0.5</v>
      </c>
      <c r="DM89" t="s">
        <v>439</v>
      </c>
      <c r="DN89">
        <v>2</v>
      </c>
      <c r="DO89" t="b">
        <v>1</v>
      </c>
      <c r="DP89">
        <v>1702602728.25</v>
      </c>
      <c r="DQ89">
        <v>418.7080666666668</v>
      </c>
      <c r="DR89">
        <v>420.0167666666667</v>
      </c>
      <c r="DS89">
        <v>10.85116666666667</v>
      </c>
      <c r="DT89">
        <v>10.76006333333334</v>
      </c>
      <c r="DU89">
        <v>417.4383333333333</v>
      </c>
      <c r="DV89">
        <v>10.84268</v>
      </c>
      <c r="DW89">
        <v>499.9786333333333</v>
      </c>
      <c r="DX89">
        <v>90.99732999999999</v>
      </c>
      <c r="DY89">
        <v>0.09993259666666668</v>
      </c>
      <c r="DZ89">
        <v>17.28072</v>
      </c>
      <c r="EA89">
        <v>18.04698333333333</v>
      </c>
      <c r="EB89">
        <v>999.9000000000002</v>
      </c>
      <c r="EC89">
        <v>0</v>
      </c>
      <c r="ED89">
        <v>0</v>
      </c>
      <c r="EE89">
        <v>10003.27166666667</v>
      </c>
      <c r="EF89">
        <v>0</v>
      </c>
      <c r="EG89">
        <v>16.39649333333333</v>
      </c>
      <c r="EH89">
        <v>-1.308646666666667</v>
      </c>
      <c r="EI89">
        <v>423.3013333333332</v>
      </c>
      <c r="EJ89">
        <v>424.5852666666668</v>
      </c>
      <c r="EK89">
        <v>0.09110323333333332</v>
      </c>
      <c r="EL89">
        <v>420.0167666666667</v>
      </c>
      <c r="EM89">
        <v>10.76006333333334</v>
      </c>
      <c r="EN89">
        <v>0.9874273333333331</v>
      </c>
      <c r="EO89">
        <v>0.9791372999999999</v>
      </c>
      <c r="EP89">
        <v>6.732174333333334</v>
      </c>
      <c r="EQ89">
        <v>6.609564333333334</v>
      </c>
      <c r="ER89">
        <v>1499.981666666667</v>
      </c>
      <c r="ES89">
        <v>0.9729962666666665</v>
      </c>
      <c r="ET89">
        <v>0.02700356666666667</v>
      </c>
      <c r="EU89">
        <v>0</v>
      </c>
      <c r="EV89">
        <v>262.953</v>
      </c>
      <c r="EW89">
        <v>4.999599999999998</v>
      </c>
      <c r="EX89">
        <v>4014.397666666667</v>
      </c>
      <c r="EY89">
        <v>14076.22666666667</v>
      </c>
      <c r="EZ89">
        <v>39.25386666666666</v>
      </c>
      <c r="FA89">
        <v>38.25813333333333</v>
      </c>
      <c r="FB89">
        <v>39.65806666666666</v>
      </c>
      <c r="FC89">
        <v>40.01633333333332</v>
      </c>
      <c r="FD89">
        <v>40.11646666666666</v>
      </c>
      <c r="FE89">
        <v>1454.609666666667</v>
      </c>
      <c r="FF89">
        <v>40.37200000000002</v>
      </c>
      <c r="FG89">
        <v>0</v>
      </c>
      <c r="FH89">
        <v>63.59999990463257</v>
      </c>
      <c r="FI89">
        <v>0</v>
      </c>
      <c r="FJ89">
        <v>262.9608461538462</v>
      </c>
      <c r="FK89">
        <v>0.4937435974363506</v>
      </c>
      <c r="FL89">
        <v>4.890598315886731</v>
      </c>
      <c r="FM89">
        <v>4014.411923076923</v>
      </c>
      <c r="FN89">
        <v>15</v>
      </c>
      <c r="FO89">
        <v>0</v>
      </c>
      <c r="FP89" t="s">
        <v>440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-1.305191951219512</v>
      </c>
      <c r="GC89">
        <v>-0.2196482926829292</v>
      </c>
      <c r="GD89">
        <v>0.04573109574615463</v>
      </c>
      <c r="GE89">
        <v>1</v>
      </c>
      <c r="GF89">
        <v>262.9897352941176</v>
      </c>
      <c r="GG89">
        <v>-0.1503896069024646</v>
      </c>
      <c r="GH89">
        <v>0.1965056964933192</v>
      </c>
      <c r="GI89">
        <v>1</v>
      </c>
      <c r="GJ89">
        <v>0.08840360975609755</v>
      </c>
      <c r="GK89">
        <v>0.03099206759581889</v>
      </c>
      <c r="GL89">
        <v>0.01489007302155439</v>
      </c>
      <c r="GM89">
        <v>1</v>
      </c>
      <c r="GN89">
        <v>3</v>
      </c>
      <c r="GO89">
        <v>3</v>
      </c>
      <c r="GP89" t="s">
        <v>454</v>
      </c>
      <c r="GQ89">
        <v>3.09977</v>
      </c>
      <c r="GR89">
        <v>2.75835</v>
      </c>
      <c r="GS89">
        <v>0.08816110000000001</v>
      </c>
      <c r="GT89">
        <v>0.08860079999999999</v>
      </c>
      <c r="GU89">
        <v>0.0611686</v>
      </c>
      <c r="GV89">
        <v>0.061485</v>
      </c>
      <c r="GW89">
        <v>23744.3</v>
      </c>
      <c r="GX89">
        <v>22064.8</v>
      </c>
      <c r="GY89">
        <v>26599.2</v>
      </c>
      <c r="GZ89">
        <v>24432.6</v>
      </c>
      <c r="HA89">
        <v>40036.9</v>
      </c>
      <c r="HB89">
        <v>33943.3</v>
      </c>
      <c r="HC89">
        <v>46523.9</v>
      </c>
      <c r="HD89">
        <v>38698.7</v>
      </c>
      <c r="HE89">
        <v>1.8965</v>
      </c>
      <c r="HF89">
        <v>1.87558</v>
      </c>
      <c r="HG89">
        <v>0.0375956</v>
      </c>
      <c r="HH89">
        <v>0</v>
      </c>
      <c r="HI89">
        <v>17.408</v>
      </c>
      <c r="HJ89">
        <v>999.9</v>
      </c>
      <c r="HK89">
        <v>30.8</v>
      </c>
      <c r="HL89">
        <v>33.1</v>
      </c>
      <c r="HM89">
        <v>17.1973</v>
      </c>
      <c r="HN89">
        <v>61.8962</v>
      </c>
      <c r="HO89">
        <v>24.2869</v>
      </c>
      <c r="HP89">
        <v>1</v>
      </c>
      <c r="HQ89">
        <v>0.0526626</v>
      </c>
      <c r="HR89">
        <v>4.05268</v>
      </c>
      <c r="HS89">
        <v>20.237</v>
      </c>
      <c r="HT89">
        <v>5.22133</v>
      </c>
      <c r="HU89">
        <v>11.98</v>
      </c>
      <c r="HV89">
        <v>4.9655</v>
      </c>
      <c r="HW89">
        <v>3.27515</v>
      </c>
      <c r="HX89">
        <v>9999</v>
      </c>
      <c r="HY89">
        <v>9999</v>
      </c>
      <c r="HZ89">
        <v>9999</v>
      </c>
      <c r="IA89">
        <v>548.8</v>
      </c>
      <c r="IB89">
        <v>1.86401</v>
      </c>
      <c r="IC89">
        <v>1.86018</v>
      </c>
      <c r="ID89">
        <v>1.85838</v>
      </c>
      <c r="IE89">
        <v>1.85975</v>
      </c>
      <c r="IF89">
        <v>1.85987</v>
      </c>
      <c r="IG89">
        <v>1.85837</v>
      </c>
      <c r="IH89">
        <v>1.8574</v>
      </c>
      <c r="II89">
        <v>1.85238</v>
      </c>
      <c r="IJ89">
        <v>0</v>
      </c>
      <c r="IK89">
        <v>0</v>
      </c>
      <c r="IL89">
        <v>0</v>
      </c>
      <c r="IM89">
        <v>0</v>
      </c>
      <c r="IN89" t="s">
        <v>442</v>
      </c>
      <c r="IO89" t="s">
        <v>443</v>
      </c>
      <c r="IP89" t="s">
        <v>444</v>
      </c>
      <c r="IQ89" t="s">
        <v>444</v>
      </c>
      <c r="IR89" t="s">
        <v>444</v>
      </c>
      <c r="IS89" t="s">
        <v>444</v>
      </c>
      <c r="IT89">
        <v>0</v>
      </c>
      <c r="IU89">
        <v>100</v>
      </c>
      <c r="IV89">
        <v>100</v>
      </c>
      <c r="IW89">
        <v>1.27</v>
      </c>
      <c r="IX89">
        <v>0.008500000000000001</v>
      </c>
      <c r="IY89">
        <v>0.3971615310492796</v>
      </c>
      <c r="IZ89">
        <v>0.002194383670526158</v>
      </c>
      <c r="JA89">
        <v>-2.614430836048478E-07</v>
      </c>
      <c r="JB89">
        <v>2.831566818974657E-11</v>
      </c>
      <c r="JC89">
        <v>-0.02387284111826243</v>
      </c>
      <c r="JD89">
        <v>-0.004919592197158782</v>
      </c>
      <c r="JE89">
        <v>0.0008186423644796414</v>
      </c>
      <c r="JF89">
        <v>-8.268116151049551E-06</v>
      </c>
      <c r="JG89">
        <v>6</v>
      </c>
      <c r="JH89">
        <v>2002</v>
      </c>
      <c r="JI89">
        <v>0</v>
      </c>
      <c r="JJ89">
        <v>28</v>
      </c>
      <c r="JK89">
        <v>28376712.3</v>
      </c>
      <c r="JL89">
        <v>28376712.3</v>
      </c>
      <c r="JM89">
        <v>1.12305</v>
      </c>
      <c r="JN89">
        <v>2.65869</v>
      </c>
      <c r="JO89">
        <v>1.49658</v>
      </c>
      <c r="JP89">
        <v>2.33154</v>
      </c>
      <c r="JQ89">
        <v>1.54907</v>
      </c>
      <c r="JR89">
        <v>2.46826</v>
      </c>
      <c r="JS89">
        <v>36.718</v>
      </c>
      <c r="JT89">
        <v>24.0612</v>
      </c>
      <c r="JU89">
        <v>18</v>
      </c>
      <c r="JV89">
        <v>490.964</v>
      </c>
      <c r="JW89">
        <v>493.691</v>
      </c>
      <c r="JX89">
        <v>12.945</v>
      </c>
      <c r="JY89">
        <v>27.691</v>
      </c>
      <c r="JZ89">
        <v>29.9957</v>
      </c>
      <c r="KA89">
        <v>28.1527</v>
      </c>
      <c r="KB89">
        <v>28.1955</v>
      </c>
      <c r="KC89">
        <v>22.5848</v>
      </c>
      <c r="KD89">
        <v>28.8908</v>
      </c>
      <c r="KE89">
        <v>26.1198</v>
      </c>
      <c r="KF89">
        <v>13.1961</v>
      </c>
      <c r="KG89">
        <v>420</v>
      </c>
      <c r="KH89">
        <v>10.846</v>
      </c>
      <c r="KI89">
        <v>101.66</v>
      </c>
      <c r="KJ89">
        <v>93.2859</v>
      </c>
    </row>
    <row r="90" spans="1:296">
      <c r="A90">
        <v>72</v>
      </c>
      <c r="B90">
        <v>1702602850.5</v>
      </c>
      <c r="C90">
        <v>21469.5</v>
      </c>
      <c r="D90" t="s">
        <v>660</v>
      </c>
      <c r="E90" t="s">
        <v>661</v>
      </c>
      <c r="F90">
        <v>5</v>
      </c>
      <c r="G90" t="s">
        <v>655</v>
      </c>
      <c r="H90">
        <v>1702602842.75</v>
      </c>
      <c r="I90">
        <f>(J90)/1000</f>
        <v>0</v>
      </c>
      <c r="J90">
        <f>IF(DO90, AM90, AG90)</f>
        <v>0</v>
      </c>
      <c r="K90">
        <f>IF(DO90, AH90, AF90)</f>
        <v>0</v>
      </c>
      <c r="L90">
        <f>DQ90 - IF(AT90&gt;1, K90*DK90*100.0/(AV90*EE90), 0)</f>
        <v>0</v>
      </c>
      <c r="M90">
        <f>((S90-I90/2)*L90-K90)/(S90+I90/2)</f>
        <v>0</v>
      </c>
      <c r="N90">
        <f>M90*(DX90+DY90)/1000.0</f>
        <v>0</v>
      </c>
      <c r="O90">
        <f>(DQ90 - IF(AT90&gt;1, K90*DK90*100.0/(AV90*EE90), 0))*(DX90+DY90)/1000.0</f>
        <v>0</v>
      </c>
      <c r="P90">
        <f>2.0/((1/R90-1/Q90)+SIGN(R90)*SQRT((1/R90-1/Q90)*(1/R90-1/Q90) + 4*DL90/((DL90+1)*(DL90+1))*(2*1/R90*1/Q90-1/Q90*1/Q90)))</f>
        <v>0</v>
      </c>
      <c r="Q90">
        <f>IF(LEFT(DM90,1)&lt;&gt;"0",IF(LEFT(DM90,1)="1",3.0,DN90),$D$5+$E$5*(EE90*DX90/($K$5*1000))+$F$5*(EE90*DX90/($K$5*1000))*MAX(MIN(DK90,$J$5),$I$5)*MAX(MIN(DK90,$J$5),$I$5)+$G$5*MAX(MIN(DK90,$J$5),$I$5)*(EE90*DX90/($K$5*1000))+$H$5*(EE90*DX90/($K$5*1000))*(EE90*DX90/($K$5*1000)))</f>
        <v>0</v>
      </c>
      <c r="R90">
        <f>I90*(1000-(1000*0.61365*exp(17.502*V90/(240.97+V90))/(DX90+DY90)+DS90)/2)/(1000*0.61365*exp(17.502*V90/(240.97+V90))/(DX90+DY90)-DS90)</f>
        <v>0</v>
      </c>
      <c r="S90">
        <f>1/((DL90+1)/(P90/1.6)+1/(Q90/1.37)) + DL90/((DL90+1)/(P90/1.6) + DL90/(Q90/1.37))</f>
        <v>0</v>
      </c>
      <c r="T90">
        <f>(DG90*DJ90)</f>
        <v>0</v>
      </c>
      <c r="U90">
        <f>(DZ90+(T90+2*0.95*5.67E-8*(((DZ90+$B$9)+273)^4-(DZ90+273)^4)-44100*I90)/(1.84*29.3*Q90+8*0.95*5.67E-8*(DZ90+273)^3))</f>
        <v>0</v>
      </c>
      <c r="V90">
        <f>($C$9*EA90+$D$9*EB90+$E$9*U90)</f>
        <v>0</v>
      </c>
      <c r="W90">
        <f>0.61365*exp(17.502*V90/(240.97+V90))</f>
        <v>0</v>
      </c>
      <c r="X90">
        <f>(Y90/Z90*100)</f>
        <v>0</v>
      </c>
      <c r="Y90">
        <f>DS90*(DX90+DY90)/1000</f>
        <v>0</v>
      </c>
      <c r="Z90">
        <f>0.61365*exp(17.502*DZ90/(240.97+DZ90))</f>
        <v>0</v>
      </c>
      <c r="AA90">
        <f>(W90-DS90*(DX90+DY90)/1000)</f>
        <v>0</v>
      </c>
      <c r="AB90">
        <f>(-I90*44100)</f>
        <v>0</v>
      </c>
      <c r="AC90">
        <f>2*29.3*Q90*0.92*(DZ90-V90)</f>
        <v>0</v>
      </c>
      <c r="AD90">
        <f>2*0.95*5.67E-8*(((DZ90+$B$9)+273)^4-(V90+273)^4)</f>
        <v>0</v>
      </c>
      <c r="AE90">
        <f>T90+AD90+AB90+AC90</f>
        <v>0</v>
      </c>
      <c r="AF90">
        <f>DW90*AT90*(DR90-DQ90*(1000-AT90*DT90)/(1000-AT90*DS90))/(100*DK90)</f>
        <v>0</v>
      </c>
      <c r="AG90">
        <f>1000*DW90*AT90*(DS90-DT90)/(100*DK90*(1000-AT90*DS90))</f>
        <v>0</v>
      </c>
      <c r="AH90">
        <f>(AI90 - AJ90 - DX90*1E3/(8.314*(DZ90+273.15)) * AL90/DW90 * AK90) * DW90/(100*DK90) * (1000 - DT90)/1000</f>
        <v>0</v>
      </c>
      <c r="AI90">
        <v>424.5306065232686</v>
      </c>
      <c r="AJ90">
        <v>423.2211333333331</v>
      </c>
      <c r="AK90">
        <v>-0.000280859452614538</v>
      </c>
      <c r="AL90">
        <v>66.16096777447338</v>
      </c>
      <c r="AM90">
        <f>(AO90 - AN90 + DX90*1E3/(8.314*(DZ90+273.15)) * AQ90/DW90 * AP90) * DW90/(100*DK90) * 1000/(1000 - AO90)</f>
        <v>0</v>
      </c>
      <c r="AN90">
        <v>10.749116258036</v>
      </c>
      <c r="AO90">
        <v>10.89760909090909</v>
      </c>
      <c r="AP90">
        <v>-5.187497868032988E-05</v>
      </c>
      <c r="AQ90">
        <v>108.6366077826732</v>
      </c>
      <c r="AR90">
        <v>0</v>
      </c>
      <c r="AS90">
        <v>0</v>
      </c>
      <c r="AT90">
        <f>IF(AR90*$H$15&gt;=AV90,1.0,(AV90/(AV90-AR90*$H$15)))</f>
        <v>0</v>
      </c>
      <c r="AU90">
        <f>(AT90-1)*100</f>
        <v>0</v>
      </c>
      <c r="AV90">
        <f>MAX(0,($B$15+$C$15*EE90)/(1+$D$15*EE90)*DX90/(DZ90+273)*$E$15)</f>
        <v>0</v>
      </c>
      <c r="AW90" t="s">
        <v>437</v>
      </c>
      <c r="AX90">
        <v>0</v>
      </c>
      <c r="AY90">
        <v>0.7</v>
      </c>
      <c r="AZ90">
        <v>0.7</v>
      </c>
      <c r="BA90">
        <f>1-AY90/AZ90</f>
        <v>0</v>
      </c>
      <c r="BB90">
        <v>-1</v>
      </c>
      <c r="BC90" t="s">
        <v>662</v>
      </c>
      <c r="BD90">
        <v>8173.59</v>
      </c>
      <c r="BE90">
        <v>261.7953076923077</v>
      </c>
      <c r="BF90">
        <v>265.11</v>
      </c>
      <c r="BG90">
        <f>1-BE90/BF90</f>
        <v>0</v>
      </c>
      <c r="BH90">
        <v>0.5</v>
      </c>
      <c r="BI90">
        <f>DH90</f>
        <v>0</v>
      </c>
      <c r="BJ90">
        <f>K90</f>
        <v>0</v>
      </c>
      <c r="BK90">
        <f>BG90*BH90*BI90</f>
        <v>0</v>
      </c>
      <c r="BL90">
        <f>(BJ90-BB90)/BI90</f>
        <v>0</v>
      </c>
      <c r="BM90">
        <f>(AZ90-BF90)/BF90</f>
        <v>0</v>
      </c>
      <c r="BN90">
        <f>AY90/(BA90+AY90/BF90)</f>
        <v>0</v>
      </c>
      <c r="BO90" t="s">
        <v>437</v>
      </c>
      <c r="BP90">
        <v>0</v>
      </c>
      <c r="BQ90">
        <f>IF(BP90&lt;&gt;0, BP90, BN90)</f>
        <v>0</v>
      </c>
      <c r="BR90">
        <f>1-BQ90/BF90</f>
        <v>0</v>
      </c>
      <c r="BS90">
        <f>(BF90-BE90)/(BF90-BQ90)</f>
        <v>0</v>
      </c>
      <c r="BT90">
        <f>(AZ90-BF90)/(AZ90-BQ90)</f>
        <v>0</v>
      </c>
      <c r="BU90">
        <f>(BF90-BE90)/(BF90-AY90)</f>
        <v>0</v>
      </c>
      <c r="BV90">
        <f>(AZ90-BF90)/(AZ90-AY90)</f>
        <v>0</v>
      </c>
      <c r="BW90">
        <f>(BS90*BQ90/BE90)</f>
        <v>0</v>
      </c>
      <c r="BX90">
        <f>(1-BW90)</f>
        <v>0</v>
      </c>
      <c r="DG90">
        <f>$B$13*EF90+$C$13*EG90+$F$13*ER90*(1-EU90)</f>
        <v>0</v>
      </c>
      <c r="DH90">
        <f>DG90*DI90</f>
        <v>0</v>
      </c>
      <c r="DI90">
        <f>($B$13*$D$11+$C$13*$D$11+$F$13*((FE90+EW90)/MAX(FE90+EW90+FF90, 0.1)*$I$11+FF90/MAX(FE90+EW90+FF90, 0.1)*$J$11))/($B$13+$C$13+$F$13)</f>
        <v>0</v>
      </c>
      <c r="DJ90">
        <f>($B$13*$K$11+$C$13*$K$11+$F$13*((FE90+EW90)/MAX(FE90+EW90+FF90, 0.1)*$P$11+FF90/MAX(FE90+EW90+FF90, 0.1)*$Q$11))/($B$13+$C$13+$F$13)</f>
        <v>0</v>
      </c>
      <c r="DK90">
        <v>2</v>
      </c>
      <c r="DL90">
        <v>0.5</v>
      </c>
      <c r="DM90" t="s">
        <v>439</v>
      </c>
      <c r="DN90">
        <v>2</v>
      </c>
      <c r="DO90" t="b">
        <v>1</v>
      </c>
      <c r="DP90">
        <v>1702602842.75</v>
      </c>
      <c r="DQ90">
        <v>418.6182</v>
      </c>
      <c r="DR90">
        <v>420.0107</v>
      </c>
      <c r="DS90">
        <v>10.90496666666667</v>
      </c>
      <c r="DT90">
        <v>10.77272</v>
      </c>
      <c r="DU90">
        <v>417.3486333333333</v>
      </c>
      <c r="DV90">
        <v>10.89595</v>
      </c>
      <c r="DW90">
        <v>500.0051</v>
      </c>
      <c r="DX90">
        <v>90.99196999999999</v>
      </c>
      <c r="DY90">
        <v>0.09997504333333333</v>
      </c>
      <c r="DZ90">
        <v>17.34753333333333</v>
      </c>
      <c r="EA90">
        <v>18.05122666666666</v>
      </c>
      <c r="EB90">
        <v>999.9000000000002</v>
      </c>
      <c r="EC90">
        <v>0</v>
      </c>
      <c r="ED90">
        <v>0</v>
      </c>
      <c r="EE90">
        <v>10001.37666666667</v>
      </c>
      <c r="EF90">
        <v>0</v>
      </c>
      <c r="EG90">
        <v>16.45057</v>
      </c>
      <c r="EH90">
        <v>-1.392611666666666</v>
      </c>
      <c r="EI90">
        <v>423.2335999999999</v>
      </c>
      <c r="EJ90">
        <v>424.5848</v>
      </c>
      <c r="EK90">
        <v>0.1322531</v>
      </c>
      <c r="EL90">
        <v>420.0107</v>
      </c>
      <c r="EM90">
        <v>10.77272</v>
      </c>
      <c r="EN90">
        <v>0.9922643666666666</v>
      </c>
      <c r="EO90">
        <v>0.9802304000000001</v>
      </c>
      <c r="EP90">
        <v>6.803284333333334</v>
      </c>
      <c r="EQ90">
        <v>6.625776666666667</v>
      </c>
      <c r="ER90">
        <v>1500.065</v>
      </c>
      <c r="ES90">
        <v>0.9729938999999999</v>
      </c>
      <c r="ET90">
        <v>0.02700597333333334</v>
      </c>
      <c r="EU90">
        <v>0</v>
      </c>
      <c r="EV90">
        <v>261.7908333333334</v>
      </c>
      <c r="EW90">
        <v>4.999599999999998</v>
      </c>
      <c r="EX90">
        <v>4013.163333333333</v>
      </c>
      <c r="EY90">
        <v>14076.99666666667</v>
      </c>
      <c r="EZ90">
        <v>40.10603333333333</v>
      </c>
      <c r="FA90">
        <v>39.32683333333333</v>
      </c>
      <c r="FB90">
        <v>40.2165</v>
      </c>
      <c r="FC90">
        <v>40.87886666666665</v>
      </c>
      <c r="FD90">
        <v>40.4393</v>
      </c>
      <c r="FE90">
        <v>1454.689333333333</v>
      </c>
      <c r="FF90">
        <v>40.37633333333335</v>
      </c>
      <c r="FG90">
        <v>0</v>
      </c>
      <c r="FH90">
        <v>113.5999999046326</v>
      </c>
      <c r="FI90">
        <v>0</v>
      </c>
      <c r="FJ90">
        <v>261.7953076923077</v>
      </c>
      <c r="FK90">
        <v>-0.9416068384137345</v>
      </c>
      <c r="FL90">
        <v>-22.59042734667325</v>
      </c>
      <c r="FM90">
        <v>4013.156538461538</v>
      </c>
      <c r="FN90">
        <v>15</v>
      </c>
      <c r="FO90">
        <v>0</v>
      </c>
      <c r="FP90" t="s">
        <v>440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-1.383929512195122</v>
      </c>
      <c r="GC90">
        <v>0.06610954703833022</v>
      </c>
      <c r="GD90">
        <v>0.05212903918730245</v>
      </c>
      <c r="GE90">
        <v>1</v>
      </c>
      <c r="GF90">
        <v>261.8033235294118</v>
      </c>
      <c r="GG90">
        <v>-0.4108938093250685</v>
      </c>
      <c r="GH90">
        <v>0.2376197803942331</v>
      </c>
      <c r="GI90">
        <v>1</v>
      </c>
      <c r="GJ90">
        <v>0.1341187317073171</v>
      </c>
      <c r="GK90">
        <v>0.05307928222996502</v>
      </c>
      <c r="GL90">
        <v>0.01671296195818754</v>
      </c>
      <c r="GM90">
        <v>1</v>
      </c>
      <c r="GN90">
        <v>3</v>
      </c>
      <c r="GO90">
        <v>3</v>
      </c>
      <c r="GP90" t="s">
        <v>454</v>
      </c>
      <c r="GQ90">
        <v>3.09973</v>
      </c>
      <c r="GR90">
        <v>2.75807</v>
      </c>
      <c r="GS90">
        <v>0.0882044</v>
      </c>
      <c r="GT90">
        <v>0.0886521</v>
      </c>
      <c r="GU90">
        <v>0.0613852</v>
      </c>
      <c r="GV90">
        <v>0.0614716</v>
      </c>
      <c r="GW90">
        <v>23755.5</v>
      </c>
      <c r="GX90">
        <v>22073</v>
      </c>
      <c r="GY90">
        <v>26611.9</v>
      </c>
      <c r="GZ90">
        <v>24441.7</v>
      </c>
      <c r="HA90">
        <v>40046.6</v>
      </c>
      <c r="HB90">
        <v>33955.2</v>
      </c>
      <c r="HC90">
        <v>46546.1</v>
      </c>
      <c r="HD90">
        <v>38711.7</v>
      </c>
      <c r="HE90">
        <v>1.89957</v>
      </c>
      <c r="HF90">
        <v>1.88118</v>
      </c>
      <c r="HG90">
        <v>0.0444949</v>
      </c>
      <c r="HH90">
        <v>0</v>
      </c>
      <c r="HI90">
        <v>17.3208</v>
      </c>
      <c r="HJ90">
        <v>999.9</v>
      </c>
      <c r="HK90">
        <v>29.7</v>
      </c>
      <c r="HL90">
        <v>33.1</v>
      </c>
      <c r="HM90">
        <v>16.5845</v>
      </c>
      <c r="HN90">
        <v>62.1061</v>
      </c>
      <c r="HO90">
        <v>24.0865</v>
      </c>
      <c r="HP90">
        <v>1</v>
      </c>
      <c r="HQ90">
        <v>0.0283867</v>
      </c>
      <c r="HR90">
        <v>5.0312</v>
      </c>
      <c r="HS90">
        <v>20.2076</v>
      </c>
      <c r="HT90">
        <v>5.22313</v>
      </c>
      <c r="HU90">
        <v>11.98</v>
      </c>
      <c r="HV90">
        <v>4.96565</v>
      </c>
      <c r="HW90">
        <v>3.27533</v>
      </c>
      <c r="HX90">
        <v>9999</v>
      </c>
      <c r="HY90">
        <v>9999</v>
      </c>
      <c r="HZ90">
        <v>9999</v>
      </c>
      <c r="IA90">
        <v>548.9</v>
      </c>
      <c r="IB90">
        <v>1.864</v>
      </c>
      <c r="IC90">
        <v>1.8601</v>
      </c>
      <c r="ID90">
        <v>1.85837</v>
      </c>
      <c r="IE90">
        <v>1.85974</v>
      </c>
      <c r="IF90">
        <v>1.85989</v>
      </c>
      <c r="IG90">
        <v>1.85837</v>
      </c>
      <c r="IH90">
        <v>1.85741</v>
      </c>
      <c r="II90">
        <v>1.85237</v>
      </c>
      <c r="IJ90">
        <v>0</v>
      </c>
      <c r="IK90">
        <v>0</v>
      </c>
      <c r="IL90">
        <v>0</v>
      </c>
      <c r="IM90">
        <v>0</v>
      </c>
      <c r="IN90" t="s">
        <v>442</v>
      </c>
      <c r="IO90" t="s">
        <v>443</v>
      </c>
      <c r="IP90" t="s">
        <v>444</v>
      </c>
      <c r="IQ90" t="s">
        <v>444</v>
      </c>
      <c r="IR90" t="s">
        <v>444</v>
      </c>
      <c r="IS90" t="s">
        <v>444</v>
      </c>
      <c r="IT90">
        <v>0</v>
      </c>
      <c r="IU90">
        <v>100</v>
      </c>
      <c r="IV90">
        <v>100</v>
      </c>
      <c r="IW90">
        <v>1.27</v>
      </c>
      <c r="IX90">
        <v>0.0089</v>
      </c>
      <c r="IY90">
        <v>0.3971615310492796</v>
      </c>
      <c r="IZ90">
        <v>0.002194383670526158</v>
      </c>
      <c r="JA90">
        <v>-2.614430836048478E-07</v>
      </c>
      <c r="JB90">
        <v>2.831566818974657E-11</v>
      </c>
      <c r="JC90">
        <v>-0.02387284111826243</v>
      </c>
      <c r="JD90">
        <v>-0.004919592197158782</v>
      </c>
      <c r="JE90">
        <v>0.0008186423644796414</v>
      </c>
      <c r="JF90">
        <v>-8.268116151049551E-06</v>
      </c>
      <c r="JG90">
        <v>6</v>
      </c>
      <c r="JH90">
        <v>2002</v>
      </c>
      <c r="JI90">
        <v>0</v>
      </c>
      <c r="JJ90">
        <v>28</v>
      </c>
      <c r="JK90">
        <v>28376714.2</v>
      </c>
      <c r="JL90">
        <v>28376714.2</v>
      </c>
      <c r="JM90">
        <v>1.12305</v>
      </c>
      <c r="JN90">
        <v>2.66479</v>
      </c>
      <c r="JO90">
        <v>1.49658</v>
      </c>
      <c r="JP90">
        <v>2.33154</v>
      </c>
      <c r="JQ90">
        <v>1.54907</v>
      </c>
      <c r="JR90">
        <v>2.34863</v>
      </c>
      <c r="JS90">
        <v>36.5996</v>
      </c>
      <c r="JT90">
        <v>24.0262</v>
      </c>
      <c r="JU90">
        <v>18</v>
      </c>
      <c r="JV90">
        <v>490.347</v>
      </c>
      <c r="JW90">
        <v>494.803</v>
      </c>
      <c r="JX90">
        <v>13.2687</v>
      </c>
      <c r="JY90">
        <v>27.3538</v>
      </c>
      <c r="JZ90">
        <v>29.9993</v>
      </c>
      <c r="KA90">
        <v>27.8433</v>
      </c>
      <c r="KB90">
        <v>27.8939</v>
      </c>
      <c r="KC90">
        <v>22.5809</v>
      </c>
      <c r="KD90">
        <v>26.2969</v>
      </c>
      <c r="KE90">
        <v>23.4895</v>
      </c>
      <c r="KF90">
        <v>13.1318</v>
      </c>
      <c r="KG90">
        <v>420</v>
      </c>
      <c r="KH90">
        <v>10.842</v>
      </c>
      <c r="KI90">
        <v>101.709</v>
      </c>
      <c r="KJ90">
        <v>93.3186</v>
      </c>
    </row>
    <row r="91" spans="1:296">
      <c r="A91">
        <v>73</v>
      </c>
      <c r="B91">
        <v>1702603113.5</v>
      </c>
      <c r="C91">
        <v>21732.5</v>
      </c>
      <c r="D91" t="s">
        <v>663</v>
      </c>
      <c r="E91" t="s">
        <v>664</v>
      </c>
      <c r="F91">
        <v>5</v>
      </c>
      <c r="G91" t="s">
        <v>655</v>
      </c>
      <c r="H91">
        <v>1702603105.5</v>
      </c>
      <c r="I91">
        <f>(J91)/1000</f>
        <v>0</v>
      </c>
      <c r="J91">
        <f>IF(DO91, AM91, AG91)</f>
        <v>0</v>
      </c>
      <c r="K91">
        <f>IF(DO91, AH91, AF91)</f>
        <v>0</v>
      </c>
      <c r="L91">
        <f>DQ91 - IF(AT91&gt;1, K91*DK91*100.0/(AV91*EE91), 0)</f>
        <v>0</v>
      </c>
      <c r="M91">
        <f>((S91-I91/2)*L91-K91)/(S91+I91/2)</f>
        <v>0</v>
      </c>
      <c r="N91">
        <f>M91*(DX91+DY91)/1000.0</f>
        <v>0</v>
      </c>
      <c r="O91">
        <f>(DQ91 - IF(AT91&gt;1, K91*DK91*100.0/(AV91*EE91), 0))*(DX91+DY91)/1000.0</f>
        <v>0</v>
      </c>
      <c r="P91">
        <f>2.0/((1/R91-1/Q91)+SIGN(R91)*SQRT((1/R91-1/Q91)*(1/R91-1/Q91) + 4*DL91/((DL91+1)*(DL91+1))*(2*1/R91*1/Q91-1/Q91*1/Q91)))</f>
        <v>0</v>
      </c>
      <c r="Q91">
        <f>IF(LEFT(DM91,1)&lt;&gt;"0",IF(LEFT(DM91,1)="1",3.0,DN91),$D$5+$E$5*(EE91*DX91/($K$5*1000))+$F$5*(EE91*DX91/($K$5*1000))*MAX(MIN(DK91,$J$5),$I$5)*MAX(MIN(DK91,$J$5),$I$5)+$G$5*MAX(MIN(DK91,$J$5),$I$5)*(EE91*DX91/($K$5*1000))+$H$5*(EE91*DX91/($K$5*1000))*(EE91*DX91/($K$5*1000)))</f>
        <v>0</v>
      </c>
      <c r="R91">
        <f>I91*(1000-(1000*0.61365*exp(17.502*V91/(240.97+V91))/(DX91+DY91)+DS91)/2)/(1000*0.61365*exp(17.502*V91/(240.97+V91))/(DX91+DY91)-DS91)</f>
        <v>0</v>
      </c>
      <c r="S91">
        <f>1/((DL91+1)/(P91/1.6)+1/(Q91/1.37)) + DL91/((DL91+1)/(P91/1.6) + DL91/(Q91/1.37))</f>
        <v>0</v>
      </c>
      <c r="T91">
        <f>(DG91*DJ91)</f>
        <v>0</v>
      </c>
      <c r="U91">
        <f>(DZ91+(T91+2*0.95*5.67E-8*(((DZ91+$B$9)+273)^4-(DZ91+273)^4)-44100*I91)/(1.84*29.3*Q91+8*0.95*5.67E-8*(DZ91+273)^3))</f>
        <v>0</v>
      </c>
      <c r="V91">
        <f>($C$9*EA91+$D$9*EB91+$E$9*U91)</f>
        <v>0</v>
      </c>
      <c r="W91">
        <f>0.61365*exp(17.502*V91/(240.97+V91))</f>
        <v>0</v>
      </c>
      <c r="X91">
        <f>(Y91/Z91*100)</f>
        <v>0</v>
      </c>
      <c r="Y91">
        <f>DS91*(DX91+DY91)/1000</f>
        <v>0</v>
      </c>
      <c r="Z91">
        <f>0.61365*exp(17.502*DZ91/(240.97+DZ91))</f>
        <v>0</v>
      </c>
      <c r="AA91">
        <f>(W91-DS91*(DX91+DY91)/1000)</f>
        <v>0</v>
      </c>
      <c r="AB91">
        <f>(-I91*44100)</f>
        <v>0</v>
      </c>
      <c r="AC91">
        <f>2*29.3*Q91*0.92*(DZ91-V91)</f>
        <v>0</v>
      </c>
      <c r="AD91">
        <f>2*0.95*5.67E-8*(((DZ91+$B$9)+273)^4-(V91+273)^4)</f>
        <v>0</v>
      </c>
      <c r="AE91">
        <f>T91+AD91+AB91+AC91</f>
        <v>0</v>
      </c>
      <c r="AF91">
        <f>DW91*AT91*(DR91-DQ91*(1000-AT91*DT91)/(1000-AT91*DS91))/(100*DK91)</f>
        <v>0</v>
      </c>
      <c r="AG91">
        <f>1000*DW91*AT91*(DS91-DT91)/(100*DK91*(1000-AT91*DS91))</f>
        <v>0</v>
      </c>
      <c r="AH91">
        <f>(AI91 - AJ91 - DX91*1E3/(8.314*(DZ91+273.15)) * AL91/DW91 * AK91) * DW91/(100*DK91) * (1000 - DT91)/1000</f>
        <v>0</v>
      </c>
      <c r="AI91">
        <v>426.6218511646638</v>
      </c>
      <c r="AJ91">
        <v>424.9855393939392</v>
      </c>
      <c r="AK91">
        <v>-0.002005800553707717</v>
      </c>
      <c r="AL91">
        <v>66.16096777447338</v>
      </c>
      <c r="AM91">
        <f>(AO91 - AN91 + DX91*1E3/(8.314*(DZ91+273.15)) * AQ91/DW91 * AP91) * DW91/(100*DK91) * 1000/(1000 - AO91)</f>
        <v>0</v>
      </c>
      <c r="AN91">
        <v>15.60636688502054</v>
      </c>
      <c r="AO91">
        <v>15.91259515151515</v>
      </c>
      <c r="AP91">
        <v>-0.001561949287315121</v>
      </c>
      <c r="AQ91">
        <v>108.6366077826732</v>
      </c>
      <c r="AR91">
        <v>0</v>
      </c>
      <c r="AS91">
        <v>0</v>
      </c>
      <c r="AT91">
        <f>IF(AR91*$H$15&gt;=AV91,1.0,(AV91/(AV91-AR91*$H$15)))</f>
        <v>0</v>
      </c>
      <c r="AU91">
        <f>(AT91-1)*100</f>
        <v>0</v>
      </c>
      <c r="AV91">
        <f>MAX(0,($B$15+$C$15*EE91)/(1+$D$15*EE91)*DX91/(DZ91+273)*$E$15)</f>
        <v>0</v>
      </c>
      <c r="AW91" t="s">
        <v>437</v>
      </c>
      <c r="AX91">
        <v>0</v>
      </c>
      <c r="AY91">
        <v>0.7</v>
      </c>
      <c r="AZ91">
        <v>0.7</v>
      </c>
      <c r="BA91">
        <f>1-AY91/AZ91</f>
        <v>0</v>
      </c>
      <c r="BB91">
        <v>-1</v>
      </c>
      <c r="BC91" t="s">
        <v>665</v>
      </c>
      <c r="BD91">
        <v>8186.42</v>
      </c>
      <c r="BE91">
        <v>253.407</v>
      </c>
      <c r="BF91">
        <v>259.78</v>
      </c>
      <c r="BG91">
        <f>1-BE91/BF91</f>
        <v>0</v>
      </c>
      <c r="BH91">
        <v>0.5</v>
      </c>
      <c r="BI91">
        <f>DH91</f>
        <v>0</v>
      </c>
      <c r="BJ91">
        <f>K91</f>
        <v>0</v>
      </c>
      <c r="BK91">
        <f>BG91*BH91*BI91</f>
        <v>0</v>
      </c>
      <c r="BL91">
        <f>(BJ91-BB91)/BI91</f>
        <v>0</v>
      </c>
      <c r="BM91">
        <f>(AZ91-BF91)/BF91</f>
        <v>0</v>
      </c>
      <c r="BN91">
        <f>AY91/(BA91+AY91/BF91)</f>
        <v>0</v>
      </c>
      <c r="BO91" t="s">
        <v>437</v>
      </c>
      <c r="BP91">
        <v>0</v>
      </c>
      <c r="BQ91">
        <f>IF(BP91&lt;&gt;0, BP91, BN91)</f>
        <v>0</v>
      </c>
      <c r="BR91">
        <f>1-BQ91/BF91</f>
        <v>0</v>
      </c>
      <c r="BS91">
        <f>(BF91-BE91)/(BF91-BQ91)</f>
        <v>0</v>
      </c>
      <c r="BT91">
        <f>(AZ91-BF91)/(AZ91-BQ91)</f>
        <v>0</v>
      </c>
      <c r="BU91">
        <f>(BF91-BE91)/(BF91-AY91)</f>
        <v>0</v>
      </c>
      <c r="BV91">
        <f>(AZ91-BF91)/(AZ91-AY91)</f>
        <v>0</v>
      </c>
      <c r="BW91">
        <f>(BS91*BQ91/BE91)</f>
        <v>0</v>
      </c>
      <c r="BX91">
        <f>(1-BW91)</f>
        <v>0</v>
      </c>
      <c r="DG91">
        <f>$B$13*EF91+$C$13*EG91+$F$13*ER91*(1-EU91)</f>
        <v>0</v>
      </c>
      <c r="DH91">
        <f>DG91*DI91</f>
        <v>0</v>
      </c>
      <c r="DI91">
        <f>($B$13*$D$11+$C$13*$D$11+$F$13*((FE91+EW91)/MAX(FE91+EW91+FF91, 0.1)*$I$11+FF91/MAX(FE91+EW91+FF91, 0.1)*$J$11))/($B$13+$C$13+$F$13)</f>
        <v>0</v>
      </c>
      <c r="DJ91">
        <f>($B$13*$K$11+$C$13*$K$11+$F$13*((FE91+EW91)/MAX(FE91+EW91+FF91, 0.1)*$P$11+FF91/MAX(FE91+EW91+FF91, 0.1)*$Q$11))/($B$13+$C$13+$F$13)</f>
        <v>0</v>
      </c>
      <c r="DK91">
        <v>2</v>
      </c>
      <c r="DL91">
        <v>0.5</v>
      </c>
      <c r="DM91" t="s">
        <v>439</v>
      </c>
      <c r="DN91">
        <v>2</v>
      </c>
      <c r="DO91" t="b">
        <v>1</v>
      </c>
      <c r="DP91">
        <v>1702603105.5</v>
      </c>
      <c r="DQ91">
        <v>418.2663225806451</v>
      </c>
      <c r="DR91">
        <v>420.0055483870967</v>
      </c>
      <c r="DS91">
        <v>15.95487096774194</v>
      </c>
      <c r="DT91">
        <v>15.61231612903226</v>
      </c>
      <c r="DU91">
        <v>416.9974193548387</v>
      </c>
      <c r="DV91">
        <v>15.88348709677419</v>
      </c>
      <c r="DW91">
        <v>500.0169677419354</v>
      </c>
      <c r="DX91">
        <v>90.98297741935482</v>
      </c>
      <c r="DY91">
        <v>0.1000416838709677</v>
      </c>
      <c r="DZ91">
        <v>23.53757096774194</v>
      </c>
      <c r="EA91">
        <v>23.99027741935484</v>
      </c>
      <c r="EB91">
        <v>999.9000000000003</v>
      </c>
      <c r="EC91">
        <v>0</v>
      </c>
      <c r="ED91">
        <v>0</v>
      </c>
      <c r="EE91">
        <v>10002.18096774194</v>
      </c>
      <c r="EF91">
        <v>0</v>
      </c>
      <c r="EG91">
        <v>16.39382580645162</v>
      </c>
      <c r="EH91">
        <v>-1.739272258064516</v>
      </c>
      <c r="EI91">
        <v>425.0479677419355</v>
      </c>
      <c r="EJ91">
        <v>426.6669032258065</v>
      </c>
      <c r="EK91">
        <v>0.3425554516129032</v>
      </c>
      <c r="EL91">
        <v>420.0055483870967</v>
      </c>
      <c r="EM91">
        <v>15.61231612903226</v>
      </c>
      <c r="EN91">
        <v>1.451620967741936</v>
      </c>
      <c r="EO91">
        <v>1.420454838709677</v>
      </c>
      <c r="EP91">
        <v>12.46785806451613</v>
      </c>
      <c r="EQ91">
        <v>12.13777096774193</v>
      </c>
      <c r="ER91">
        <v>1499.873548387097</v>
      </c>
      <c r="ES91">
        <v>0.9729985483870968</v>
      </c>
      <c r="ET91">
        <v>0.0270014</v>
      </c>
      <c r="EU91">
        <v>0</v>
      </c>
      <c r="EV91">
        <v>253.4213870967741</v>
      </c>
      <c r="EW91">
        <v>4.999599999999997</v>
      </c>
      <c r="EX91">
        <v>3838.965161290322</v>
      </c>
      <c r="EY91">
        <v>14075.22580645161</v>
      </c>
      <c r="EZ91">
        <v>37.16506451612902</v>
      </c>
      <c r="FA91">
        <v>38.11658064516128</v>
      </c>
      <c r="FB91">
        <v>37.49977419354838</v>
      </c>
      <c r="FC91">
        <v>37.65696774193547</v>
      </c>
      <c r="FD91">
        <v>37.90490322580644</v>
      </c>
      <c r="FE91">
        <v>1454.510322580645</v>
      </c>
      <c r="FF91">
        <v>40.36322580645161</v>
      </c>
      <c r="FG91">
        <v>0</v>
      </c>
      <c r="FH91">
        <v>262.2000000476837</v>
      </c>
      <c r="FI91">
        <v>0</v>
      </c>
      <c r="FJ91">
        <v>253.407</v>
      </c>
      <c r="FK91">
        <v>-1.173615371142252</v>
      </c>
      <c r="FL91">
        <v>8.4730769175791</v>
      </c>
      <c r="FM91">
        <v>3838.9656</v>
      </c>
      <c r="FN91">
        <v>15</v>
      </c>
      <c r="FO91">
        <v>0</v>
      </c>
      <c r="FP91" t="s">
        <v>440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-1.731539</v>
      </c>
      <c r="GC91">
        <v>-0.01169020637898658</v>
      </c>
      <c r="GD91">
        <v>0.03730542935016296</v>
      </c>
      <c r="GE91">
        <v>1</v>
      </c>
      <c r="GF91">
        <v>253.5025</v>
      </c>
      <c r="GG91">
        <v>-1.217280360047032</v>
      </c>
      <c r="GH91">
        <v>0.2361357099835006</v>
      </c>
      <c r="GI91">
        <v>0</v>
      </c>
      <c r="GJ91">
        <v>0.36882905</v>
      </c>
      <c r="GK91">
        <v>-0.4630212382739213</v>
      </c>
      <c r="GL91">
        <v>0.04560117017903707</v>
      </c>
      <c r="GM91">
        <v>0</v>
      </c>
      <c r="GN91">
        <v>1</v>
      </c>
      <c r="GO91">
        <v>3</v>
      </c>
      <c r="GP91" t="s">
        <v>559</v>
      </c>
      <c r="GQ91">
        <v>3.10097</v>
      </c>
      <c r="GR91">
        <v>2.75804</v>
      </c>
      <c r="GS91">
        <v>0.088309</v>
      </c>
      <c r="GT91">
        <v>0.08883480000000001</v>
      </c>
      <c r="GU91">
        <v>0.08152470000000001</v>
      </c>
      <c r="GV91">
        <v>0.0811718</v>
      </c>
      <c r="GW91">
        <v>23771.7</v>
      </c>
      <c r="GX91">
        <v>22082.6</v>
      </c>
      <c r="GY91">
        <v>26630.9</v>
      </c>
      <c r="GZ91">
        <v>24454.8</v>
      </c>
      <c r="HA91">
        <v>39207.1</v>
      </c>
      <c r="HB91">
        <v>33253.4</v>
      </c>
      <c r="HC91">
        <v>46578.8</v>
      </c>
      <c r="HD91">
        <v>38729.6</v>
      </c>
      <c r="HE91">
        <v>1.90562</v>
      </c>
      <c r="HF91">
        <v>1.89915</v>
      </c>
      <c r="HG91">
        <v>0.181939</v>
      </c>
      <c r="HH91">
        <v>0</v>
      </c>
      <c r="HI91">
        <v>21.0418</v>
      </c>
      <c r="HJ91">
        <v>999.9</v>
      </c>
      <c r="HK91">
        <v>34.1</v>
      </c>
      <c r="HL91">
        <v>33</v>
      </c>
      <c r="HM91">
        <v>18.9353</v>
      </c>
      <c r="HN91">
        <v>61.6362</v>
      </c>
      <c r="HO91">
        <v>23.9103</v>
      </c>
      <c r="HP91">
        <v>1</v>
      </c>
      <c r="HQ91">
        <v>-0.0211687</v>
      </c>
      <c r="HR91">
        <v>4.33521</v>
      </c>
      <c r="HS91">
        <v>20.2012</v>
      </c>
      <c r="HT91">
        <v>5.22238</v>
      </c>
      <c r="HU91">
        <v>11.98</v>
      </c>
      <c r="HV91">
        <v>4.96565</v>
      </c>
      <c r="HW91">
        <v>3.27533</v>
      </c>
      <c r="HX91">
        <v>9999</v>
      </c>
      <c r="HY91">
        <v>9999</v>
      </c>
      <c r="HZ91">
        <v>9999</v>
      </c>
      <c r="IA91">
        <v>548.9</v>
      </c>
      <c r="IB91">
        <v>1.86401</v>
      </c>
      <c r="IC91">
        <v>1.86012</v>
      </c>
      <c r="ID91">
        <v>1.85837</v>
      </c>
      <c r="IE91">
        <v>1.85975</v>
      </c>
      <c r="IF91">
        <v>1.85987</v>
      </c>
      <c r="IG91">
        <v>1.85837</v>
      </c>
      <c r="IH91">
        <v>1.85737</v>
      </c>
      <c r="II91">
        <v>1.85235</v>
      </c>
      <c r="IJ91">
        <v>0</v>
      </c>
      <c r="IK91">
        <v>0</v>
      </c>
      <c r="IL91">
        <v>0</v>
      </c>
      <c r="IM91">
        <v>0</v>
      </c>
      <c r="IN91" t="s">
        <v>442</v>
      </c>
      <c r="IO91" t="s">
        <v>443</v>
      </c>
      <c r="IP91" t="s">
        <v>444</v>
      </c>
      <c r="IQ91" t="s">
        <v>444</v>
      </c>
      <c r="IR91" t="s">
        <v>444</v>
      </c>
      <c r="IS91" t="s">
        <v>444</v>
      </c>
      <c r="IT91">
        <v>0</v>
      </c>
      <c r="IU91">
        <v>100</v>
      </c>
      <c r="IV91">
        <v>100</v>
      </c>
      <c r="IW91">
        <v>1.268</v>
      </c>
      <c r="IX91">
        <v>0.0707</v>
      </c>
      <c r="IY91">
        <v>0.3971615310492796</v>
      </c>
      <c r="IZ91">
        <v>0.002194383670526158</v>
      </c>
      <c r="JA91">
        <v>-2.614430836048478E-07</v>
      </c>
      <c r="JB91">
        <v>2.831566818974657E-11</v>
      </c>
      <c r="JC91">
        <v>-0.02387284111826243</v>
      </c>
      <c r="JD91">
        <v>-0.004919592197158782</v>
      </c>
      <c r="JE91">
        <v>0.0008186423644796414</v>
      </c>
      <c r="JF91">
        <v>-8.268116151049551E-06</v>
      </c>
      <c r="JG91">
        <v>6</v>
      </c>
      <c r="JH91">
        <v>2002</v>
      </c>
      <c r="JI91">
        <v>0</v>
      </c>
      <c r="JJ91">
        <v>28</v>
      </c>
      <c r="JK91">
        <v>28376718.6</v>
      </c>
      <c r="JL91">
        <v>28376718.6</v>
      </c>
      <c r="JM91">
        <v>1.12793</v>
      </c>
      <c r="JN91">
        <v>2.66602</v>
      </c>
      <c r="JO91">
        <v>1.49658</v>
      </c>
      <c r="JP91">
        <v>2.33154</v>
      </c>
      <c r="JQ91">
        <v>1.54907</v>
      </c>
      <c r="JR91">
        <v>2.33643</v>
      </c>
      <c r="JS91">
        <v>36.5051</v>
      </c>
      <c r="JT91">
        <v>24.0087</v>
      </c>
      <c r="JU91">
        <v>18</v>
      </c>
      <c r="JV91">
        <v>489.369</v>
      </c>
      <c r="JW91">
        <v>501.59</v>
      </c>
      <c r="JX91">
        <v>22.1147</v>
      </c>
      <c r="JY91">
        <v>26.8832</v>
      </c>
      <c r="JZ91">
        <v>30.0037</v>
      </c>
      <c r="KA91">
        <v>27.2704</v>
      </c>
      <c r="KB91">
        <v>27.3085</v>
      </c>
      <c r="KC91">
        <v>22.6681</v>
      </c>
      <c r="KD91">
        <v>14.3694</v>
      </c>
      <c r="KE91">
        <v>39.6173</v>
      </c>
      <c r="KF91">
        <v>21.1634</v>
      </c>
      <c r="KG91">
        <v>420</v>
      </c>
      <c r="KH91">
        <v>15.6741</v>
      </c>
      <c r="KI91">
        <v>101.781</v>
      </c>
      <c r="KJ91">
        <v>93.3644</v>
      </c>
    </row>
    <row r="92" spans="1:296">
      <c r="A92">
        <v>74</v>
      </c>
      <c r="B92">
        <v>1702603182.5</v>
      </c>
      <c r="C92">
        <v>21801.5</v>
      </c>
      <c r="D92" t="s">
        <v>666</v>
      </c>
      <c r="E92" t="s">
        <v>667</v>
      </c>
      <c r="F92">
        <v>5</v>
      </c>
      <c r="G92" t="s">
        <v>655</v>
      </c>
      <c r="H92">
        <v>1702603174.5</v>
      </c>
      <c r="I92">
        <f>(J92)/1000</f>
        <v>0</v>
      </c>
      <c r="J92">
        <f>IF(DO92, AM92, AG92)</f>
        <v>0</v>
      </c>
      <c r="K92">
        <f>IF(DO92, AH92, AF92)</f>
        <v>0</v>
      </c>
      <c r="L92">
        <f>DQ92 - IF(AT92&gt;1, K92*DK92*100.0/(AV92*EE92), 0)</f>
        <v>0</v>
      </c>
      <c r="M92">
        <f>((S92-I92/2)*L92-K92)/(S92+I92/2)</f>
        <v>0</v>
      </c>
      <c r="N92">
        <f>M92*(DX92+DY92)/1000.0</f>
        <v>0</v>
      </c>
      <c r="O92">
        <f>(DQ92 - IF(AT92&gt;1, K92*DK92*100.0/(AV92*EE92), 0))*(DX92+DY92)/1000.0</f>
        <v>0</v>
      </c>
      <c r="P92">
        <f>2.0/((1/R92-1/Q92)+SIGN(R92)*SQRT((1/R92-1/Q92)*(1/R92-1/Q92) + 4*DL92/((DL92+1)*(DL92+1))*(2*1/R92*1/Q92-1/Q92*1/Q92)))</f>
        <v>0</v>
      </c>
      <c r="Q92">
        <f>IF(LEFT(DM92,1)&lt;&gt;"0",IF(LEFT(DM92,1)="1",3.0,DN92),$D$5+$E$5*(EE92*DX92/($K$5*1000))+$F$5*(EE92*DX92/($K$5*1000))*MAX(MIN(DK92,$J$5),$I$5)*MAX(MIN(DK92,$J$5),$I$5)+$G$5*MAX(MIN(DK92,$J$5),$I$5)*(EE92*DX92/($K$5*1000))+$H$5*(EE92*DX92/($K$5*1000))*(EE92*DX92/($K$5*1000)))</f>
        <v>0</v>
      </c>
      <c r="R92">
        <f>I92*(1000-(1000*0.61365*exp(17.502*V92/(240.97+V92))/(DX92+DY92)+DS92)/2)/(1000*0.61365*exp(17.502*V92/(240.97+V92))/(DX92+DY92)-DS92)</f>
        <v>0</v>
      </c>
      <c r="S92">
        <f>1/((DL92+1)/(P92/1.6)+1/(Q92/1.37)) + DL92/((DL92+1)/(P92/1.6) + DL92/(Q92/1.37))</f>
        <v>0</v>
      </c>
      <c r="T92">
        <f>(DG92*DJ92)</f>
        <v>0</v>
      </c>
      <c r="U92">
        <f>(DZ92+(T92+2*0.95*5.67E-8*(((DZ92+$B$9)+273)^4-(DZ92+273)^4)-44100*I92)/(1.84*29.3*Q92+8*0.95*5.67E-8*(DZ92+273)^3))</f>
        <v>0</v>
      </c>
      <c r="V92">
        <f>($C$9*EA92+$D$9*EB92+$E$9*U92)</f>
        <v>0</v>
      </c>
      <c r="W92">
        <f>0.61365*exp(17.502*V92/(240.97+V92))</f>
        <v>0</v>
      </c>
      <c r="X92">
        <f>(Y92/Z92*100)</f>
        <v>0</v>
      </c>
      <c r="Y92">
        <f>DS92*(DX92+DY92)/1000</f>
        <v>0</v>
      </c>
      <c r="Z92">
        <f>0.61365*exp(17.502*DZ92/(240.97+DZ92))</f>
        <v>0</v>
      </c>
      <c r="AA92">
        <f>(W92-DS92*(DX92+DY92)/1000)</f>
        <v>0</v>
      </c>
      <c r="AB92">
        <f>(-I92*44100)</f>
        <v>0</v>
      </c>
      <c r="AC92">
        <f>2*29.3*Q92*0.92*(DZ92-V92)</f>
        <v>0</v>
      </c>
      <c r="AD92">
        <f>2*0.95*5.67E-8*(((DZ92+$B$9)+273)^4-(V92+273)^4)</f>
        <v>0</v>
      </c>
      <c r="AE92">
        <f>T92+AD92+AB92+AC92</f>
        <v>0</v>
      </c>
      <c r="AF92">
        <f>DW92*AT92*(DR92-DQ92*(1000-AT92*DT92)/(1000-AT92*DS92))/(100*DK92)</f>
        <v>0</v>
      </c>
      <c r="AG92">
        <f>1000*DW92*AT92*(DS92-DT92)/(100*DK92*(1000-AT92*DS92))</f>
        <v>0</v>
      </c>
      <c r="AH92">
        <f>(AI92 - AJ92 - DX92*1E3/(8.314*(DZ92+273.15)) * AL92/DW92 * AK92) * DW92/(100*DK92) * (1000 - DT92)/1000</f>
        <v>0</v>
      </c>
      <c r="AI92">
        <v>426.8329359480849</v>
      </c>
      <c r="AJ92">
        <v>425.1575515151514</v>
      </c>
      <c r="AK92">
        <v>0.0002864251394063724</v>
      </c>
      <c r="AL92">
        <v>66.16096777447338</v>
      </c>
      <c r="AM92">
        <f>(AO92 - AN92 + DX92*1E3/(8.314*(DZ92+273.15)) * AQ92/DW92 * AP92) * DW92/(100*DK92) * 1000/(1000 - AO92)</f>
        <v>0</v>
      </c>
      <c r="AN92">
        <v>15.86264706108722</v>
      </c>
      <c r="AO92">
        <v>16.08679515151515</v>
      </c>
      <c r="AP92">
        <v>-0.006059937450155621</v>
      </c>
      <c r="AQ92">
        <v>108.6366077826732</v>
      </c>
      <c r="AR92">
        <v>0</v>
      </c>
      <c r="AS92">
        <v>0</v>
      </c>
      <c r="AT92">
        <f>IF(AR92*$H$15&gt;=AV92,1.0,(AV92/(AV92-AR92*$H$15)))</f>
        <v>0</v>
      </c>
      <c r="AU92">
        <f>(AT92-1)*100</f>
        <v>0</v>
      </c>
      <c r="AV92">
        <f>MAX(0,($B$15+$C$15*EE92)/(1+$D$15*EE92)*DX92/(DZ92+273)*$E$15)</f>
        <v>0</v>
      </c>
      <c r="AW92" t="s">
        <v>437</v>
      </c>
      <c r="AX92">
        <v>0</v>
      </c>
      <c r="AY92">
        <v>0.7</v>
      </c>
      <c r="AZ92">
        <v>0.7</v>
      </c>
      <c r="BA92">
        <f>1-AY92/AZ92</f>
        <v>0</v>
      </c>
      <c r="BB92">
        <v>-1</v>
      </c>
      <c r="BC92" t="s">
        <v>668</v>
      </c>
      <c r="BD92">
        <v>8186.56</v>
      </c>
      <c r="BE92">
        <v>252.70144</v>
      </c>
      <c r="BF92">
        <v>258.61</v>
      </c>
      <c r="BG92">
        <f>1-BE92/BF92</f>
        <v>0</v>
      </c>
      <c r="BH92">
        <v>0.5</v>
      </c>
      <c r="BI92">
        <f>DH92</f>
        <v>0</v>
      </c>
      <c r="BJ92">
        <f>K92</f>
        <v>0</v>
      </c>
      <c r="BK92">
        <f>BG92*BH92*BI92</f>
        <v>0</v>
      </c>
      <c r="BL92">
        <f>(BJ92-BB92)/BI92</f>
        <v>0</v>
      </c>
      <c r="BM92">
        <f>(AZ92-BF92)/BF92</f>
        <v>0</v>
      </c>
      <c r="BN92">
        <f>AY92/(BA92+AY92/BF92)</f>
        <v>0</v>
      </c>
      <c r="BO92" t="s">
        <v>437</v>
      </c>
      <c r="BP92">
        <v>0</v>
      </c>
      <c r="BQ92">
        <f>IF(BP92&lt;&gt;0, BP92, BN92)</f>
        <v>0</v>
      </c>
      <c r="BR92">
        <f>1-BQ92/BF92</f>
        <v>0</v>
      </c>
      <c r="BS92">
        <f>(BF92-BE92)/(BF92-BQ92)</f>
        <v>0</v>
      </c>
      <c r="BT92">
        <f>(AZ92-BF92)/(AZ92-BQ92)</f>
        <v>0</v>
      </c>
      <c r="BU92">
        <f>(BF92-BE92)/(BF92-AY92)</f>
        <v>0</v>
      </c>
      <c r="BV92">
        <f>(AZ92-BF92)/(AZ92-AY92)</f>
        <v>0</v>
      </c>
      <c r="BW92">
        <f>(BS92*BQ92/BE92)</f>
        <v>0</v>
      </c>
      <c r="BX92">
        <f>(1-BW92)</f>
        <v>0</v>
      </c>
      <c r="DG92">
        <f>$B$13*EF92+$C$13*EG92+$F$13*ER92*(1-EU92)</f>
        <v>0</v>
      </c>
      <c r="DH92">
        <f>DG92*DI92</f>
        <v>0</v>
      </c>
      <c r="DI92">
        <f>($B$13*$D$11+$C$13*$D$11+$F$13*((FE92+EW92)/MAX(FE92+EW92+FF92, 0.1)*$I$11+FF92/MAX(FE92+EW92+FF92, 0.1)*$J$11))/($B$13+$C$13+$F$13)</f>
        <v>0</v>
      </c>
      <c r="DJ92">
        <f>($B$13*$K$11+$C$13*$K$11+$F$13*((FE92+EW92)/MAX(FE92+EW92+FF92, 0.1)*$P$11+FF92/MAX(FE92+EW92+FF92, 0.1)*$Q$11))/($B$13+$C$13+$F$13)</f>
        <v>0</v>
      </c>
      <c r="DK92">
        <v>2</v>
      </c>
      <c r="DL92">
        <v>0.5</v>
      </c>
      <c r="DM92" t="s">
        <v>439</v>
      </c>
      <c r="DN92">
        <v>2</v>
      </c>
      <c r="DO92" t="b">
        <v>1</v>
      </c>
      <c r="DP92">
        <v>1702603174.5</v>
      </c>
      <c r="DQ92">
        <v>418.297870967742</v>
      </c>
      <c r="DR92">
        <v>420.0306451612904</v>
      </c>
      <c r="DS92">
        <v>16.11412903225806</v>
      </c>
      <c r="DT92">
        <v>15.91086774193548</v>
      </c>
      <c r="DU92">
        <v>417.0289677419354</v>
      </c>
      <c r="DV92">
        <v>16.04041290322581</v>
      </c>
      <c r="DW92">
        <v>499.9918387096774</v>
      </c>
      <c r="DX92">
        <v>90.98750322580646</v>
      </c>
      <c r="DY92">
        <v>0.09997365483870968</v>
      </c>
      <c r="DZ92">
        <v>23.57284838709677</v>
      </c>
      <c r="EA92">
        <v>24.12130322580645</v>
      </c>
      <c r="EB92">
        <v>999.9000000000003</v>
      </c>
      <c r="EC92">
        <v>0</v>
      </c>
      <c r="ED92">
        <v>0</v>
      </c>
      <c r="EE92">
        <v>9999.151935483871</v>
      </c>
      <c r="EF92">
        <v>0</v>
      </c>
      <c r="EG92">
        <v>16.42110322580645</v>
      </c>
      <c r="EH92">
        <v>-1.732666451612903</v>
      </c>
      <c r="EI92">
        <v>425.1487419354839</v>
      </c>
      <c r="EJ92">
        <v>426.8217096774193</v>
      </c>
      <c r="EK92">
        <v>0.2032523870967742</v>
      </c>
      <c r="EL92">
        <v>420.0306451612904</v>
      </c>
      <c r="EM92">
        <v>15.91086774193548</v>
      </c>
      <c r="EN92">
        <v>1.466184516129033</v>
      </c>
      <c r="EO92">
        <v>1.44769064516129</v>
      </c>
      <c r="EP92">
        <v>12.62000322580645</v>
      </c>
      <c r="EQ92">
        <v>12.42657741935484</v>
      </c>
      <c r="ER92">
        <v>1500.01</v>
      </c>
      <c r="ES92">
        <v>0.9730077419354839</v>
      </c>
      <c r="ET92">
        <v>0.02699210645161291</v>
      </c>
      <c r="EU92">
        <v>0</v>
      </c>
      <c r="EV92">
        <v>252.7</v>
      </c>
      <c r="EW92">
        <v>4.999599999999997</v>
      </c>
      <c r="EX92">
        <v>3851.133225806452</v>
      </c>
      <c r="EY92">
        <v>14076.54193548387</v>
      </c>
      <c r="EZ92">
        <v>38.4716129032258</v>
      </c>
      <c r="FA92">
        <v>39.77796774193548</v>
      </c>
      <c r="FB92">
        <v>38.70535483870967</v>
      </c>
      <c r="FC92">
        <v>39.79806451612902</v>
      </c>
      <c r="FD92">
        <v>39.29616129032257</v>
      </c>
      <c r="FE92">
        <v>1454.66</v>
      </c>
      <c r="FF92">
        <v>40.34999999999999</v>
      </c>
      <c r="FG92">
        <v>0</v>
      </c>
      <c r="FH92">
        <v>68.59999990463257</v>
      </c>
      <c r="FI92">
        <v>0</v>
      </c>
      <c r="FJ92">
        <v>252.70144</v>
      </c>
      <c r="FK92">
        <v>-0.03423075190019884</v>
      </c>
      <c r="FL92">
        <v>11.18769231297634</v>
      </c>
      <c r="FM92">
        <v>3851.344</v>
      </c>
      <c r="FN92">
        <v>15</v>
      </c>
      <c r="FO92">
        <v>0</v>
      </c>
      <c r="FP92" t="s">
        <v>440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-1.714827073170732</v>
      </c>
      <c r="GC92">
        <v>-0.3398924738675939</v>
      </c>
      <c r="GD92">
        <v>0.04480699669035272</v>
      </c>
      <c r="GE92">
        <v>1</v>
      </c>
      <c r="GF92">
        <v>252.7013529411765</v>
      </c>
      <c r="GG92">
        <v>0.06142093647036131</v>
      </c>
      <c r="GH92">
        <v>0.2076385267368908</v>
      </c>
      <c r="GI92">
        <v>1</v>
      </c>
      <c r="GJ92">
        <v>0.1970307073170731</v>
      </c>
      <c r="GK92">
        <v>0.1870731428571428</v>
      </c>
      <c r="GL92">
        <v>0.02290482339366153</v>
      </c>
      <c r="GM92">
        <v>0</v>
      </c>
      <c r="GN92">
        <v>2</v>
      </c>
      <c r="GO92">
        <v>3</v>
      </c>
      <c r="GP92" t="s">
        <v>441</v>
      </c>
      <c r="GQ92">
        <v>3.10116</v>
      </c>
      <c r="GR92">
        <v>2.75826</v>
      </c>
      <c r="GS92">
        <v>0.0883356</v>
      </c>
      <c r="GT92">
        <v>0.0888506</v>
      </c>
      <c r="GU92">
        <v>0.0821819</v>
      </c>
      <c r="GV92">
        <v>0.0821586</v>
      </c>
      <c r="GW92">
        <v>23770.9</v>
      </c>
      <c r="GX92">
        <v>22082.1</v>
      </c>
      <c r="GY92">
        <v>26630.7</v>
      </c>
      <c r="GZ92">
        <v>24454.7</v>
      </c>
      <c r="HA92">
        <v>39178.1</v>
      </c>
      <c r="HB92">
        <v>33216.5</v>
      </c>
      <c r="HC92">
        <v>46578.1</v>
      </c>
      <c r="HD92">
        <v>38728.5</v>
      </c>
      <c r="HE92">
        <v>1.90513</v>
      </c>
      <c r="HF92">
        <v>1.90003</v>
      </c>
      <c r="HG92">
        <v>0.151731</v>
      </c>
      <c r="HH92">
        <v>0</v>
      </c>
      <c r="HI92">
        <v>21.5912</v>
      </c>
      <c r="HJ92">
        <v>999.9</v>
      </c>
      <c r="HK92">
        <v>34.2</v>
      </c>
      <c r="HL92">
        <v>33</v>
      </c>
      <c r="HM92">
        <v>18.9905</v>
      </c>
      <c r="HN92">
        <v>60.8262</v>
      </c>
      <c r="HO92">
        <v>23.9704</v>
      </c>
      <c r="HP92">
        <v>1</v>
      </c>
      <c r="HQ92">
        <v>-0.0177312</v>
      </c>
      <c r="HR92">
        <v>3.10272</v>
      </c>
      <c r="HS92">
        <v>20.2541</v>
      </c>
      <c r="HT92">
        <v>5.22268</v>
      </c>
      <c r="HU92">
        <v>11.98</v>
      </c>
      <c r="HV92">
        <v>4.9658</v>
      </c>
      <c r="HW92">
        <v>3.27535</v>
      </c>
      <c r="HX92">
        <v>9999</v>
      </c>
      <c r="HY92">
        <v>9999</v>
      </c>
      <c r="HZ92">
        <v>9999</v>
      </c>
      <c r="IA92">
        <v>548.9</v>
      </c>
      <c r="IB92">
        <v>1.86401</v>
      </c>
      <c r="IC92">
        <v>1.8601</v>
      </c>
      <c r="ID92">
        <v>1.85837</v>
      </c>
      <c r="IE92">
        <v>1.85975</v>
      </c>
      <c r="IF92">
        <v>1.85988</v>
      </c>
      <c r="IG92">
        <v>1.85837</v>
      </c>
      <c r="IH92">
        <v>1.85741</v>
      </c>
      <c r="II92">
        <v>1.85238</v>
      </c>
      <c r="IJ92">
        <v>0</v>
      </c>
      <c r="IK92">
        <v>0</v>
      </c>
      <c r="IL92">
        <v>0</v>
      </c>
      <c r="IM92">
        <v>0</v>
      </c>
      <c r="IN92" t="s">
        <v>442</v>
      </c>
      <c r="IO92" t="s">
        <v>443</v>
      </c>
      <c r="IP92" t="s">
        <v>444</v>
      </c>
      <c r="IQ92" t="s">
        <v>444</v>
      </c>
      <c r="IR92" t="s">
        <v>444</v>
      </c>
      <c r="IS92" t="s">
        <v>444</v>
      </c>
      <c r="IT92">
        <v>0</v>
      </c>
      <c r="IU92">
        <v>100</v>
      </c>
      <c r="IV92">
        <v>100</v>
      </c>
      <c r="IW92">
        <v>1.268</v>
      </c>
      <c r="IX92">
        <v>0.0733</v>
      </c>
      <c r="IY92">
        <v>0.3971615310492796</v>
      </c>
      <c r="IZ92">
        <v>0.002194383670526158</v>
      </c>
      <c r="JA92">
        <v>-2.614430836048478E-07</v>
      </c>
      <c r="JB92">
        <v>2.831566818974657E-11</v>
      </c>
      <c r="JC92">
        <v>-0.02387284111826243</v>
      </c>
      <c r="JD92">
        <v>-0.004919592197158782</v>
      </c>
      <c r="JE92">
        <v>0.0008186423644796414</v>
      </c>
      <c r="JF92">
        <v>-8.268116151049551E-06</v>
      </c>
      <c r="JG92">
        <v>6</v>
      </c>
      <c r="JH92">
        <v>2002</v>
      </c>
      <c r="JI92">
        <v>0</v>
      </c>
      <c r="JJ92">
        <v>28</v>
      </c>
      <c r="JK92">
        <v>28376719.7</v>
      </c>
      <c r="JL92">
        <v>28376719.7</v>
      </c>
      <c r="JM92">
        <v>1.12793</v>
      </c>
      <c r="JN92">
        <v>2.66602</v>
      </c>
      <c r="JO92">
        <v>1.49658</v>
      </c>
      <c r="JP92">
        <v>2.33276</v>
      </c>
      <c r="JQ92">
        <v>1.54907</v>
      </c>
      <c r="JR92">
        <v>2.40967</v>
      </c>
      <c r="JS92">
        <v>36.4814</v>
      </c>
      <c r="JT92">
        <v>24.0787</v>
      </c>
      <c r="JU92">
        <v>18</v>
      </c>
      <c r="JV92">
        <v>488.687</v>
      </c>
      <c r="JW92">
        <v>501.604</v>
      </c>
      <c r="JX92">
        <v>20.4139</v>
      </c>
      <c r="JY92">
        <v>26.8878</v>
      </c>
      <c r="JZ92">
        <v>30.0004</v>
      </c>
      <c r="KA92">
        <v>27.221</v>
      </c>
      <c r="KB92">
        <v>27.2442</v>
      </c>
      <c r="KC92">
        <v>22.6806</v>
      </c>
      <c r="KD92">
        <v>12.9495</v>
      </c>
      <c r="KE92">
        <v>39.6173</v>
      </c>
      <c r="KF92">
        <v>20.4038</v>
      </c>
      <c r="KG92">
        <v>420</v>
      </c>
      <c r="KH92">
        <v>15.8522</v>
      </c>
      <c r="KI92">
        <v>101.78</v>
      </c>
      <c r="KJ92">
        <v>93.3626</v>
      </c>
    </row>
    <row r="93" spans="1:296">
      <c r="A93">
        <v>75</v>
      </c>
      <c r="B93">
        <v>1702603279</v>
      </c>
      <c r="C93">
        <v>21898</v>
      </c>
      <c r="D93" t="s">
        <v>669</v>
      </c>
      <c r="E93" t="s">
        <v>670</v>
      </c>
      <c r="F93">
        <v>5</v>
      </c>
      <c r="G93" t="s">
        <v>655</v>
      </c>
      <c r="H93">
        <v>1702603271.25</v>
      </c>
      <c r="I93">
        <f>(J93)/1000</f>
        <v>0</v>
      </c>
      <c r="J93">
        <f>IF(DO93, AM93, AG93)</f>
        <v>0</v>
      </c>
      <c r="K93">
        <f>IF(DO93, AH93, AF93)</f>
        <v>0</v>
      </c>
      <c r="L93">
        <f>DQ93 - IF(AT93&gt;1, K93*DK93*100.0/(AV93*EE93), 0)</f>
        <v>0</v>
      </c>
      <c r="M93">
        <f>((S93-I93/2)*L93-K93)/(S93+I93/2)</f>
        <v>0</v>
      </c>
      <c r="N93">
        <f>M93*(DX93+DY93)/1000.0</f>
        <v>0</v>
      </c>
      <c r="O93">
        <f>(DQ93 - IF(AT93&gt;1, K93*DK93*100.0/(AV93*EE93), 0))*(DX93+DY93)/1000.0</f>
        <v>0</v>
      </c>
      <c r="P93">
        <f>2.0/((1/R93-1/Q93)+SIGN(R93)*SQRT((1/R93-1/Q93)*(1/R93-1/Q93) + 4*DL93/((DL93+1)*(DL93+1))*(2*1/R93*1/Q93-1/Q93*1/Q93)))</f>
        <v>0</v>
      </c>
      <c r="Q93">
        <f>IF(LEFT(DM93,1)&lt;&gt;"0",IF(LEFT(DM93,1)="1",3.0,DN93),$D$5+$E$5*(EE93*DX93/($K$5*1000))+$F$5*(EE93*DX93/($K$5*1000))*MAX(MIN(DK93,$J$5),$I$5)*MAX(MIN(DK93,$J$5),$I$5)+$G$5*MAX(MIN(DK93,$J$5),$I$5)*(EE93*DX93/($K$5*1000))+$H$5*(EE93*DX93/($K$5*1000))*(EE93*DX93/($K$5*1000)))</f>
        <v>0</v>
      </c>
      <c r="R93">
        <f>I93*(1000-(1000*0.61365*exp(17.502*V93/(240.97+V93))/(DX93+DY93)+DS93)/2)/(1000*0.61365*exp(17.502*V93/(240.97+V93))/(DX93+DY93)-DS93)</f>
        <v>0</v>
      </c>
      <c r="S93">
        <f>1/((DL93+1)/(P93/1.6)+1/(Q93/1.37)) + DL93/((DL93+1)/(P93/1.6) + DL93/(Q93/1.37))</f>
        <v>0</v>
      </c>
      <c r="T93">
        <f>(DG93*DJ93)</f>
        <v>0</v>
      </c>
      <c r="U93">
        <f>(DZ93+(T93+2*0.95*5.67E-8*(((DZ93+$B$9)+273)^4-(DZ93+273)^4)-44100*I93)/(1.84*29.3*Q93+8*0.95*5.67E-8*(DZ93+273)^3))</f>
        <v>0</v>
      </c>
      <c r="V93">
        <f>($C$9*EA93+$D$9*EB93+$E$9*U93)</f>
        <v>0</v>
      </c>
      <c r="W93">
        <f>0.61365*exp(17.502*V93/(240.97+V93))</f>
        <v>0</v>
      </c>
      <c r="X93">
        <f>(Y93/Z93*100)</f>
        <v>0</v>
      </c>
      <c r="Y93">
        <f>DS93*(DX93+DY93)/1000</f>
        <v>0</v>
      </c>
      <c r="Z93">
        <f>0.61365*exp(17.502*DZ93/(240.97+DZ93))</f>
        <v>0</v>
      </c>
      <c r="AA93">
        <f>(W93-DS93*(DX93+DY93)/1000)</f>
        <v>0</v>
      </c>
      <c r="AB93">
        <f>(-I93*44100)</f>
        <v>0</v>
      </c>
      <c r="AC93">
        <f>2*29.3*Q93*0.92*(DZ93-V93)</f>
        <v>0</v>
      </c>
      <c r="AD93">
        <f>2*0.95*5.67E-8*(((DZ93+$B$9)+273)^4-(V93+273)^4)</f>
        <v>0</v>
      </c>
      <c r="AE93">
        <f>T93+AD93+AB93+AC93</f>
        <v>0</v>
      </c>
      <c r="AF93">
        <f>DW93*AT93*(DR93-DQ93*(1000-AT93*DT93)/(1000-AT93*DS93))/(100*DK93)</f>
        <v>0</v>
      </c>
      <c r="AG93">
        <f>1000*DW93*AT93*(DS93-DT93)/(100*DK93*(1000-AT93*DS93))</f>
        <v>0</v>
      </c>
      <c r="AH93">
        <f>(AI93 - AJ93 - DX93*1E3/(8.314*(DZ93+273.15)) * AL93/DW93 * AK93) * DW93/(100*DK93) * (1000 - DT93)/1000</f>
        <v>0</v>
      </c>
      <c r="AI93">
        <v>426.679279468625</v>
      </c>
      <c r="AJ93">
        <v>425.0326242424241</v>
      </c>
      <c r="AK93">
        <v>-0.001641867128539451</v>
      </c>
      <c r="AL93">
        <v>66.16096777447338</v>
      </c>
      <c r="AM93">
        <f>(AO93 - AN93 + DX93*1E3/(8.314*(DZ93+273.15)) * AQ93/DW93 * AP93) * DW93/(100*DK93) * 1000/(1000 - AO93)</f>
        <v>0</v>
      </c>
      <c r="AN93">
        <v>15.56073434757791</v>
      </c>
      <c r="AO93">
        <v>15.81942424242423</v>
      </c>
      <c r="AP93">
        <v>-0.0002582959786999465</v>
      </c>
      <c r="AQ93">
        <v>108.6366077826732</v>
      </c>
      <c r="AR93">
        <v>0</v>
      </c>
      <c r="AS93">
        <v>0</v>
      </c>
      <c r="AT93">
        <f>IF(AR93*$H$15&gt;=AV93,1.0,(AV93/(AV93-AR93*$H$15)))</f>
        <v>0</v>
      </c>
      <c r="AU93">
        <f>(AT93-1)*100</f>
        <v>0</v>
      </c>
      <c r="AV93">
        <f>MAX(0,($B$15+$C$15*EE93)/(1+$D$15*EE93)*DX93/(DZ93+273)*$E$15)</f>
        <v>0</v>
      </c>
      <c r="AW93" t="s">
        <v>437</v>
      </c>
      <c r="AX93">
        <v>0</v>
      </c>
      <c r="AY93">
        <v>0.7</v>
      </c>
      <c r="AZ93">
        <v>0.7</v>
      </c>
      <c r="BA93">
        <f>1-AY93/AZ93</f>
        <v>0</v>
      </c>
      <c r="BB93">
        <v>-1</v>
      </c>
      <c r="BC93" t="s">
        <v>671</v>
      </c>
      <c r="BD93">
        <v>8181.91</v>
      </c>
      <c r="BE93">
        <v>251.75428</v>
      </c>
      <c r="BF93">
        <v>257.57</v>
      </c>
      <c r="BG93">
        <f>1-BE93/BF93</f>
        <v>0</v>
      </c>
      <c r="BH93">
        <v>0.5</v>
      </c>
      <c r="BI93">
        <f>DH93</f>
        <v>0</v>
      </c>
      <c r="BJ93">
        <f>K93</f>
        <v>0</v>
      </c>
      <c r="BK93">
        <f>BG93*BH93*BI93</f>
        <v>0</v>
      </c>
      <c r="BL93">
        <f>(BJ93-BB93)/BI93</f>
        <v>0</v>
      </c>
      <c r="BM93">
        <f>(AZ93-BF93)/BF93</f>
        <v>0</v>
      </c>
      <c r="BN93">
        <f>AY93/(BA93+AY93/BF93)</f>
        <v>0</v>
      </c>
      <c r="BO93" t="s">
        <v>437</v>
      </c>
      <c r="BP93">
        <v>0</v>
      </c>
      <c r="BQ93">
        <f>IF(BP93&lt;&gt;0, BP93, BN93)</f>
        <v>0</v>
      </c>
      <c r="BR93">
        <f>1-BQ93/BF93</f>
        <v>0</v>
      </c>
      <c r="BS93">
        <f>(BF93-BE93)/(BF93-BQ93)</f>
        <v>0</v>
      </c>
      <c r="BT93">
        <f>(AZ93-BF93)/(AZ93-BQ93)</f>
        <v>0</v>
      </c>
      <c r="BU93">
        <f>(BF93-BE93)/(BF93-AY93)</f>
        <v>0</v>
      </c>
      <c r="BV93">
        <f>(AZ93-BF93)/(AZ93-AY93)</f>
        <v>0</v>
      </c>
      <c r="BW93">
        <f>(BS93*BQ93/BE93)</f>
        <v>0</v>
      </c>
      <c r="BX93">
        <f>(1-BW93)</f>
        <v>0</v>
      </c>
      <c r="DG93">
        <f>$B$13*EF93+$C$13*EG93+$F$13*ER93*(1-EU93)</f>
        <v>0</v>
      </c>
      <c r="DH93">
        <f>DG93*DI93</f>
        <v>0</v>
      </c>
      <c r="DI93">
        <f>($B$13*$D$11+$C$13*$D$11+$F$13*((FE93+EW93)/MAX(FE93+EW93+FF93, 0.1)*$I$11+FF93/MAX(FE93+EW93+FF93, 0.1)*$J$11))/($B$13+$C$13+$F$13)</f>
        <v>0</v>
      </c>
      <c r="DJ93">
        <f>($B$13*$K$11+$C$13*$K$11+$F$13*((FE93+EW93)/MAX(FE93+EW93+FF93, 0.1)*$P$11+FF93/MAX(FE93+EW93+FF93, 0.1)*$Q$11))/($B$13+$C$13+$F$13)</f>
        <v>0</v>
      </c>
      <c r="DK93">
        <v>2</v>
      </c>
      <c r="DL93">
        <v>0.5</v>
      </c>
      <c r="DM93" t="s">
        <v>439</v>
      </c>
      <c r="DN93">
        <v>2</v>
      </c>
      <c r="DO93" t="b">
        <v>1</v>
      </c>
      <c r="DP93">
        <v>1702603271.25</v>
      </c>
      <c r="DQ93">
        <v>418.327</v>
      </c>
      <c r="DR93">
        <v>420.0123666666667</v>
      </c>
      <c r="DS93">
        <v>15.83747333333333</v>
      </c>
      <c r="DT93">
        <v>15.58991</v>
      </c>
      <c r="DU93">
        <v>417.0581666666666</v>
      </c>
      <c r="DV93">
        <v>15.7678</v>
      </c>
      <c r="DW93">
        <v>500.0166666666666</v>
      </c>
      <c r="DX93">
        <v>90.98790333333334</v>
      </c>
      <c r="DY93">
        <v>0.1001027133333333</v>
      </c>
      <c r="DZ93">
        <v>23.32100333333333</v>
      </c>
      <c r="EA93">
        <v>23.95197666666666</v>
      </c>
      <c r="EB93">
        <v>999.9000000000002</v>
      </c>
      <c r="EC93">
        <v>0</v>
      </c>
      <c r="ED93">
        <v>0</v>
      </c>
      <c r="EE93">
        <v>9993.243333333334</v>
      </c>
      <c r="EF93">
        <v>0</v>
      </c>
      <c r="EG93">
        <v>16.44936666666667</v>
      </c>
      <c r="EH93">
        <v>-1.685253666666667</v>
      </c>
      <c r="EI93">
        <v>425.0590333333333</v>
      </c>
      <c r="EJ93">
        <v>426.664</v>
      </c>
      <c r="EK93">
        <v>0.2475710333333333</v>
      </c>
      <c r="EL93">
        <v>420.0123666666667</v>
      </c>
      <c r="EM93">
        <v>15.58991</v>
      </c>
      <c r="EN93">
        <v>1.441019</v>
      </c>
      <c r="EO93">
        <v>1.418492666666667</v>
      </c>
      <c r="EP93">
        <v>12.35629333333333</v>
      </c>
      <c r="EQ93">
        <v>12.11676666666667</v>
      </c>
      <c r="ER93">
        <v>1500.055666666667</v>
      </c>
      <c r="ES93">
        <v>0.9729973999999999</v>
      </c>
      <c r="ET93">
        <v>0.02700268</v>
      </c>
      <c r="EU93">
        <v>0</v>
      </c>
      <c r="EV93">
        <v>251.7482666666667</v>
      </c>
      <c r="EW93">
        <v>4.999599999999998</v>
      </c>
      <c r="EX93">
        <v>3867.156</v>
      </c>
      <c r="EY93">
        <v>14076.92666666667</v>
      </c>
      <c r="EZ93">
        <v>39.91216666666666</v>
      </c>
      <c r="FA93">
        <v>41.26223333333333</v>
      </c>
      <c r="FB93">
        <v>40.21646666666665</v>
      </c>
      <c r="FC93">
        <v>41.80176666666664</v>
      </c>
      <c r="FD93">
        <v>41.15603333333332</v>
      </c>
      <c r="FE93">
        <v>1454.688</v>
      </c>
      <c r="FF93">
        <v>40.36933333333334</v>
      </c>
      <c r="FG93">
        <v>0</v>
      </c>
      <c r="FH93">
        <v>96</v>
      </c>
      <c r="FI93">
        <v>0</v>
      </c>
      <c r="FJ93">
        <v>251.75428</v>
      </c>
      <c r="FK93">
        <v>0.1140769339876996</v>
      </c>
      <c r="FL93">
        <v>5.37230767177369</v>
      </c>
      <c r="FM93">
        <v>3867.193600000001</v>
      </c>
      <c r="FN93">
        <v>15</v>
      </c>
      <c r="FO93">
        <v>0</v>
      </c>
      <c r="FP93" t="s">
        <v>440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-1.65078756097561</v>
      </c>
      <c r="GC93">
        <v>-0.4750940069686453</v>
      </c>
      <c r="GD93">
        <v>0.07219827377101599</v>
      </c>
      <c r="GE93">
        <v>1</v>
      </c>
      <c r="GF93">
        <v>251.8014705882353</v>
      </c>
      <c r="GG93">
        <v>-0.5150496496010869</v>
      </c>
      <c r="GH93">
        <v>0.216494699744129</v>
      </c>
      <c r="GI93">
        <v>1</v>
      </c>
      <c r="GJ93">
        <v>0.2506731951219512</v>
      </c>
      <c r="GK93">
        <v>-0.03902019512195105</v>
      </c>
      <c r="GL93">
        <v>0.009978856081417088</v>
      </c>
      <c r="GM93">
        <v>1</v>
      </c>
      <c r="GN93">
        <v>3</v>
      </c>
      <c r="GO93">
        <v>3</v>
      </c>
      <c r="GP93" t="s">
        <v>454</v>
      </c>
      <c r="GQ93">
        <v>3.1008</v>
      </c>
      <c r="GR93">
        <v>2.75787</v>
      </c>
      <c r="GS93">
        <v>0.0883442</v>
      </c>
      <c r="GT93">
        <v>0.088853</v>
      </c>
      <c r="GU93">
        <v>0.0811952</v>
      </c>
      <c r="GV93">
        <v>0.0810051</v>
      </c>
      <c r="GW93">
        <v>23768.3</v>
      </c>
      <c r="GX93">
        <v>22080</v>
      </c>
      <c r="GY93">
        <v>26628.2</v>
      </c>
      <c r="GZ93">
        <v>24452.6</v>
      </c>
      <c r="HA93">
        <v>39217.1</v>
      </c>
      <c r="HB93">
        <v>33255.6</v>
      </c>
      <c r="HC93">
        <v>46573.8</v>
      </c>
      <c r="HD93">
        <v>38725.1</v>
      </c>
      <c r="HE93">
        <v>1.90422</v>
      </c>
      <c r="HF93">
        <v>1.89988</v>
      </c>
      <c r="HG93">
        <v>0.121351</v>
      </c>
      <c r="HH93">
        <v>0</v>
      </c>
      <c r="HI93">
        <v>21.9549</v>
      </c>
      <c r="HJ93">
        <v>999.9</v>
      </c>
      <c r="HK93">
        <v>34.4</v>
      </c>
      <c r="HL93">
        <v>33</v>
      </c>
      <c r="HM93">
        <v>19.1031</v>
      </c>
      <c r="HN93">
        <v>61.2662</v>
      </c>
      <c r="HO93">
        <v>24.2067</v>
      </c>
      <c r="HP93">
        <v>1</v>
      </c>
      <c r="HQ93">
        <v>-0.0186585</v>
      </c>
      <c r="HR93">
        <v>1.85928</v>
      </c>
      <c r="HS93">
        <v>20.2709</v>
      </c>
      <c r="HT93">
        <v>5.21939</v>
      </c>
      <c r="HU93">
        <v>11.98</v>
      </c>
      <c r="HV93">
        <v>4.96525</v>
      </c>
      <c r="HW93">
        <v>3.27473</v>
      </c>
      <c r="HX93">
        <v>9999</v>
      </c>
      <c r="HY93">
        <v>9999</v>
      </c>
      <c r="HZ93">
        <v>9999</v>
      </c>
      <c r="IA93">
        <v>549</v>
      </c>
      <c r="IB93">
        <v>1.86401</v>
      </c>
      <c r="IC93">
        <v>1.86007</v>
      </c>
      <c r="ID93">
        <v>1.85837</v>
      </c>
      <c r="IE93">
        <v>1.85974</v>
      </c>
      <c r="IF93">
        <v>1.85987</v>
      </c>
      <c r="IG93">
        <v>1.85836</v>
      </c>
      <c r="IH93">
        <v>1.85734</v>
      </c>
      <c r="II93">
        <v>1.85234</v>
      </c>
      <c r="IJ93">
        <v>0</v>
      </c>
      <c r="IK93">
        <v>0</v>
      </c>
      <c r="IL93">
        <v>0</v>
      </c>
      <c r="IM93">
        <v>0</v>
      </c>
      <c r="IN93" t="s">
        <v>442</v>
      </c>
      <c r="IO93" t="s">
        <v>443</v>
      </c>
      <c r="IP93" t="s">
        <v>444</v>
      </c>
      <c r="IQ93" t="s">
        <v>444</v>
      </c>
      <c r="IR93" t="s">
        <v>444</v>
      </c>
      <c r="IS93" t="s">
        <v>444</v>
      </c>
      <c r="IT93">
        <v>0</v>
      </c>
      <c r="IU93">
        <v>100</v>
      </c>
      <c r="IV93">
        <v>100</v>
      </c>
      <c r="IW93">
        <v>1.269</v>
      </c>
      <c r="IX93">
        <v>0.0694</v>
      </c>
      <c r="IY93">
        <v>0.3971615310492796</v>
      </c>
      <c r="IZ93">
        <v>0.002194383670526158</v>
      </c>
      <c r="JA93">
        <v>-2.614430836048478E-07</v>
      </c>
      <c r="JB93">
        <v>2.831566818974657E-11</v>
      </c>
      <c r="JC93">
        <v>-0.02387284111826243</v>
      </c>
      <c r="JD93">
        <v>-0.004919592197158782</v>
      </c>
      <c r="JE93">
        <v>0.0008186423644796414</v>
      </c>
      <c r="JF93">
        <v>-8.268116151049551E-06</v>
      </c>
      <c r="JG93">
        <v>6</v>
      </c>
      <c r="JH93">
        <v>2002</v>
      </c>
      <c r="JI93">
        <v>0</v>
      </c>
      <c r="JJ93">
        <v>28</v>
      </c>
      <c r="JK93">
        <v>28376721.3</v>
      </c>
      <c r="JL93">
        <v>28376721.3</v>
      </c>
      <c r="JM93">
        <v>1.12793</v>
      </c>
      <c r="JN93">
        <v>2.65747</v>
      </c>
      <c r="JO93">
        <v>1.49658</v>
      </c>
      <c r="JP93">
        <v>2.33276</v>
      </c>
      <c r="JQ93">
        <v>1.54907</v>
      </c>
      <c r="JR93">
        <v>2.47681</v>
      </c>
      <c r="JS93">
        <v>36.4578</v>
      </c>
      <c r="JT93">
        <v>24.0875</v>
      </c>
      <c r="JU93">
        <v>18</v>
      </c>
      <c r="JV93">
        <v>487.965</v>
      </c>
      <c r="JW93">
        <v>501.191</v>
      </c>
      <c r="JX93">
        <v>20.7127</v>
      </c>
      <c r="JY93">
        <v>26.9177</v>
      </c>
      <c r="JZ93">
        <v>30.0005</v>
      </c>
      <c r="KA93">
        <v>27.1957</v>
      </c>
      <c r="KB93">
        <v>27.2086</v>
      </c>
      <c r="KC93">
        <v>22.6782</v>
      </c>
      <c r="KD93">
        <v>14.6639</v>
      </c>
      <c r="KE93">
        <v>39.6173</v>
      </c>
      <c r="KF93">
        <v>20.7182</v>
      </c>
      <c r="KG93">
        <v>420</v>
      </c>
      <c r="KH93">
        <v>15.5411</v>
      </c>
      <c r="KI93">
        <v>101.77</v>
      </c>
      <c r="KJ93">
        <v>93.3545</v>
      </c>
    </row>
    <row r="94" spans="1:296">
      <c r="A94">
        <v>76</v>
      </c>
      <c r="B94">
        <v>1702603462.5</v>
      </c>
      <c r="C94">
        <v>22081.5</v>
      </c>
      <c r="D94" t="s">
        <v>672</v>
      </c>
      <c r="E94" t="s">
        <v>673</v>
      </c>
      <c r="F94">
        <v>5</v>
      </c>
      <c r="G94" t="s">
        <v>655</v>
      </c>
      <c r="H94">
        <v>1702603454.75</v>
      </c>
      <c r="I94">
        <f>(J94)/1000</f>
        <v>0</v>
      </c>
      <c r="J94">
        <f>IF(DO94, AM94, AG94)</f>
        <v>0</v>
      </c>
      <c r="K94">
        <f>IF(DO94, AH94, AF94)</f>
        <v>0</v>
      </c>
      <c r="L94">
        <f>DQ94 - IF(AT94&gt;1, K94*DK94*100.0/(AV94*EE94), 0)</f>
        <v>0</v>
      </c>
      <c r="M94">
        <f>((S94-I94/2)*L94-K94)/(S94+I94/2)</f>
        <v>0</v>
      </c>
      <c r="N94">
        <f>M94*(DX94+DY94)/1000.0</f>
        <v>0</v>
      </c>
      <c r="O94">
        <f>(DQ94 - IF(AT94&gt;1, K94*DK94*100.0/(AV94*EE94), 0))*(DX94+DY94)/1000.0</f>
        <v>0</v>
      </c>
      <c r="P94">
        <f>2.0/((1/R94-1/Q94)+SIGN(R94)*SQRT((1/R94-1/Q94)*(1/R94-1/Q94) + 4*DL94/((DL94+1)*(DL94+1))*(2*1/R94*1/Q94-1/Q94*1/Q94)))</f>
        <v>0</v>
      </c>
      <c r="Q94">
        <f>IF(LEFT(DM94,1)&lt;&gt;"0",IF(LEFT(DM94,1)="1",3.0,DN94),$D$5+$E$5*(EE94*DX94/($K$5*1000))+$F$5*(EE94*DX94/($K$5*1000))*MAX(MIN(DK94,$J$5),$I$5)*MAX(MIN(DK94,$J$5),$I$5)+$G$5*MAX(MIN(DK94,$J$5),$I$5)*(EE94*DX94/($K$5*1000))+$H$5*(EE94*DX94/($K$5*1000))*(EE94*DX94/($K$5*1000)))</f>
        <v>0</v>
      </c>
      <c r="R94">
        <f>I94*(1000-(1000*0.61365*exp(17.502*V94/(240.97+V94))/(DX94+DY94)+DS94)/2)/(1000*0.61365*exp(17.502*V94/(240.97+V94))/(DX94+DY94)-DS94)</f>
        <v>0</v>
      </c>
      <c r="S94">
        <f>1/((DL94+1)/(P94/1.6)+1/(Q94/1.37)) + DL94/((DL94+1)/(P94/1.6) + DL94/(Q94/1.37))</f>
        <v>0</v>
      </c>
      <c r="T94">
        <f>(DG94*DJ94)</f>
        <v>0</v>
      </c>
      <c r="U94">
        <f>(DZ94+(T94+2*0.95*5.67E-8*(((DZ94+$B$9)+273)^4-(DZ94+273)^4)-44100*I94)/(1.84*29.3*Q94+8*0.95*5.67E-8*(DZ94+273)^3))</f>
        <v>0</v>
      </c>
      <c r="V94">
        <f>($C$9*EA94+$D$9*EB94+$E$9*U94)</f>
        <v>0</v>
      </c>
      <c r="W94">
        <f>0.61365*exp(17.502*V94/(240.97+V94))</f>
        <v>0</v>
      </c>
      <c r="X94">
        <f>(Y94/Z94*100)</f>
        <v>0</v>
      </c>
      <c r="Y94">
        <f>DS94*(DX94+DY94)/1000</f>
        <v>0</v>
      </c>
      <c r="Z94">
        <f>0.61365*exp(17.502*DZ94/(240.97+DZ94))</f>
        <v>0</v>
      </c>
      <c r="AA94">
        <f>(W94-DS94*(DX94+DY94)/1000)</f>
        <v>0</v>
      </c>
      <c r="AB94">
        <f>(-I94*44100)</f>
        <v>0</v>
      </c>
      <c r="AC94">
        <f>2*29.3*Q94*0.92*(DZ94-V94)</f>
        <v>0</v>
      </c>
      <c r="AD94">
        <f>2*0.95*5.67E-8*(((DZ94+$B$9)+273)^4-(V94+273)^4)</f>
        <v>0</v>
      </c>
      <c r="AE94">
        <f>T94+AD94+AB94+AC94</f>
        <v>0</v>
      </c>
      <c r="AF94">
        <f>DW94*AT94*(DR94-DQ94*(1000-AT94*DT94)/(1000-AT94*DS94))/(100*DK94)</f>
        <v>0</v>
      </c>
      <c r="AG94">
        <f>1000*DW94*AT94*(DS94-DT94)/(100*DK94*(1000-AT94*DS94))</f>
        <v>0</v>
      </c>
      <c r="AH94">
        <f>(AI94 - AJ94 - DX94*1E3/(8.314*(DZ94+273.15)) * AL94/DW94 * AK94) * DW94/(100*DK94) * (1000 - DT94)/1000</f>
        <v>0</v>
      </c>
      <c r="AI94">
        <v>430.0026930938088</v>
      </c>
      <c r="AJ94">
        <v>428.0669575757577</v>
      </c>
      <c r="AK94">
        <v>0.03176072808486235</v>
      </c>
      <c r="AL94">
        <v>66.16096777447338</v>
      </c>
      <c r="AM94">
        <f>(AO94 - AN94 + DX94*1E3/(8.314*(DZ94+273.15)) * AQ94/DW94 * AP94) * DW94/(100*DK94) * 1000/(1000 - AO94)</f>
        <v>0</v>
      </c>
      <c r="AN94">
        <v>23.6650802997931</v>
      </c>
      <c r="AO94">
        <v>23.19406545454544</v>
      </c>
      <c r="AP94">
        <v>0.04996792607152643</v>
      </c>
      <c r="AQ94">
        <v>108.6366077826732</v>
      </c>
      <c r="AR94">
        <v>0</v>
      </c>
      <c r="AS94">
        <v>0</v>
      </c>
      <c r="AT94">
        <f>IF(AR94*$H$15&gt;=AV94,1.0,(AV94/(AV94-AR94*$H$15)))</f>
        <v>0</v>
      </c>
      <c r="AU94">
        <f>(AT94-1)*100</f>
        <v>0</v>
      </c>
      <c r="AV94">
        <f>MAX(0,($B$15+$C$15*EE94)/(1+$D$15*EE94)*DX94/(DZ94+273)*$E$15)</f>
        <v>0</v>
      </c>
      <c r="AW94" t="s">
        <v>437</v>
      </c>
      <c r="AX94">
        <v>0</v>
      </c>
      <c r="AY94">
        <v>0.7</v>
      </c>
      <c r="AZ94">
        <v>0.7</v>
      </c>
      <c r="BA94">
        <f>1-AY94/AZ94</f>
        <v>0</v>
      </c>
      <c r="BB94">
        <v>-1</v>
      </c>
      <c r="BC94" t="s">
        <v>674</v>
      </c>
      <c r="BD94">
        <v>8177.42</v>
      </c>
      <c r="BE94">
        <v>244.16144</v>
      </c>
      <c r="BF94">
        <v>252.4</v>
      </c>
      <c r="BG94">
        <f>1-BE94/BF94</f>
        <v>0</v>
      </c>
      <c r="BH94">
        <v>0.5</v>
      </c>
      <c r="BI94">
        <f>DH94</f>
        <v>0</v>
      </c>
      <c r="BJ94">
        <f>K94</f>
        <v>0</v>
      </c>
      <c r="BK94">
        <f>BG94*BH94*BI94</f>
        <v>0</v>
      </c>
      <c r="BL94">
        <f>(BJ94-BB94)/BI94</f>
        <v>0</v>
      </c>
      <c r="BM94">
        <f>(AZ94-BF94)/BF94</f>
        <v>0</v>
      </c>
      <c r="BN94">
        <f>AY94/(BA94+AY94/BF94)</f>
        <v>0</v>
      </c>
      <c r="BO94" t="s">
        <v>437</v>
      </c>
      <c r="BP94">
        <v>0</v>
      </c>
      <c r="BQ94">
        <f>IF(BP94&lt;&gt;0, BP94, BN94)</f>
        <v>0</v>
      </c>
      <c r="BR94">
        <f>1-BQ94/BF94</f>
        <v>0</v>
      </c>
      <c r="BS94">
        <f>(BF94-BE94)/(BF94-BQ94)</f>
        <v>0</v>
      </c>
      <c r="BT94">
        <f>(AZ94-BF94)/(AZ94-BQ94)</f>
        <v>0</v>
      </c>
      <c r="BU94">
        <f>(BF94-BE94)/(BF94-AY94)</f>
        <v>0</v>
      </c>
      <c r="BV94">
        <f>(AZ94-BF94)/(AZ94-AY94)</f>
        <v>0</v>
      </c>
      <c r="BW94">
        <f>(BS94*BQ94/BE94)</f>
        <v>0</v>
      </c>
      <c r="BX94">
        <f>(1-BW94)</f>
        <v>0</v>
      </c>
      <c r="DG94">
        <f>$B$13*EF94+$C$13*EG94+$F$13*ER94*(1-EU94)</f>
        <v>0</v>
      </c>
      <c r="DH94">
        <f>DG94*DI94</f>
        <v>0</v>
      </c>
      <c r="DI94">
        <f>($B$13*$D$11+$C$13*$D$11+$F$13*((FE94+EW94)/MAX(FE94+EW94+FF94, 0.1)*$I$11+FF94/MAX(FE94+EW94+FF94, 0.1)*$J$11))/($B$13+$C$13+$F$13)</f>
        <v>0</v>
      </c>
      <c r="DJ94">
        <f>($B$13*$K$11+$C$13*$K$11+$F$13*((FE94+EW94)/MAX(FE94+EW94+FF94, 0.1)*$P$11+FF94/MAX(FE94+EW94+FF94, 0.1)*$Q$11))/($B$13+$C$13+$F$13)</f>
        <v>0</v>
      </c>
      <c r="DK94">
        <v>2</v>
      </c>
      <c r="DL94">
        <v>0.5</v>
      </c>
      <c r="DM94" t="s">
        <v>439</v>
      </c>
      <c r="DN94">
        <v>2</v>
      </c>
      <c r="DO94" t="b">
        <v>1</v>
      </c>
      <c r="DP94">
        <v>1702603454.75</v>
      </c>
      <c r="DQ94">
        <v>418.1213</v>
      </c>
      <c r="DR94">
        <v>419.8406999999999</v>
      </c>
      <c r="DS94">
        <v>22.79551666666666</v>
      </c>
      <c r="DT94">
        <v>23.33099666666666</v>
      </c>
      <c r="DU94">
        <v>416.8527</v>
      </c>
      <c r="DV94">
        <v>22.60771666666666</v>
      </c>
      <c r="DW94">
        <v>500.0046666666667</v>
      </c>
      <c r="DX94">
        <v>90.99441333333334</v>
      </c>
      <c r="DY94">
        <v>0.09996709333333333</v>
      </c>
      <c r="DZ94">
        <v>29.98249</v>
      </c>
      <c r="EA94">
        <v>30.30445</v>
      </c>
      <c r="EB94">
        <v>999.9000000000002</v>
      </c>
      <c r="EC94">
        <v>0</v>
      </c>
      <c r="ED94">
        <v>0</v>
      </c>
      <c r="EE94">
        <v>9993.915999999999</v>
      </c>
      <c r="EF94">
        <v>0</v>
      </c>
      <c r="EG94">
        <v>16.55255333333333</v>
      </c>
      <c r="EH94">
        <v>-1.719405</v>
      </c>
      <c r="EI94">
        <v>427.8750000000001</v>
      </c>
      <c r="EJ94">
        <v>429.87</v>
      </c>
      <c r="EK94">
        <v>-0.5354817333333333</v>
      </c>
      <c r="EL94">
        <v>419.8406999999999</v>
      </c>
      <c r="EM94">
        <v>23.33099666666666</v>
      </c>
      <c r="EN94">
        <v>2.074264333333333</v>
      </c>
      <c r="EO94">
        <v>2.12299</v>
      </c>
      <c r="EP94">
        <v>18.02205333333334</v>
      </c>
      <c r="EQ94">
        <v>18.39185333333333</v>
      </c>
      <c r="ER94">
        <v>1499.979666666667</v>
      </c>
      <c r="ES94">
        <v>0.972991433333333</v>
      </c>
      <c r="ET94">
        <v>0.02700832333333334</v>
      </c>
      <c r="EU94">
        <v>0</v>
      </c>
      <c r="EV94">
        <v>244.1408</v>
      </c>
      <c r="EW94">
        <v>4.999599999999998</v>
      </c>
      <c r="EX94">
        <v>3736.516666666667</v>
      </c>
      <c r="EY94">
        <v>14076.18666666667</v>
      </c>
      <c r="EZ94">
        <v>38.97473333333333</v>
      </c>
      <c r="FA94">
        <v>39.9832</v>
      </c>
      <c r="FB94">
        <v>39.17066666666666</v>
      </c>
      <c r="FC94">
        <v>39.49546666666665</v>
      </c>
      <c r="FD94">
        <v>40.43313333333332</v>
      </c>
      <c r="FE94">
        <v>1454.599666666667</v>
      </c>
      <c r="FF94">
        <v>40.38000000000002</v>
      </c>
      <c r="FG94">
        <v>0</v>
      </c>
      <c r="FH94">
        <v>182.7999999523163</v>
      </c>
      <c r="FI94">
        <v>0</v>
      </c>
      <c r="FJ94">
        <v>244.16144</v>
      </c>
      <c r="FK94">
        <v>-0.03323075843843618</v>
      </c>
      <c r="FL94">
        <v>12.76615390455106</v>
      </c>
      <c r="FM94">
        <v>3736.613199999999</v>
      </c>
      <c r="FN94">
        <v>15</v>
      </c>
      <c r="FO94">
        <v>0</v>
      </c>
      <c r="FP94" t="s">
        <v>440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-1.72960225</v>
      </c>
      <c r="GC94">
        <v>0.1563011257035674</v>
      </c>
      <c r="GD94">
        <v>0.03871328780196148</v>
      </c>
      <c r="GE94">
        <v>1</v>
      </c>
      <c r="GF94">
        <v>244.1371764705882</v>
      </c>
      <c r="GG94">
        <v>0.1152024474168415</v>
      </c>
      <c r="GH94">
        <v>0.2093624033033512</v>
      </c>
      <c r="GI94">
        <v>1</v>
      </c>
      <c r="GJ94">
        <v>-0.5220665249999999</v>
      </c>
      <c r="GK94">
        <v>-0.2471319737335811</v>
      </c>
      <c r="GL94">
        <v>0.02718214138730382</v>
      </c>
      <c r="GM94">
        <v>0</v>
      </c>
      <c r="GN94">
        <v>2</v>
      </c>
      <c r="GO94">
        <v>3</v>
      </c>
      <c r="GP94" t="s">
        <v>441</v>
      </c>
      <c r="GQ94">
        <v>3.10295</v>
      </c>
      <c r="GR94">
        <v>2.75809</v>
      </c>
      <c r="GS94">
        <v>0.08835850000000001</v>
      </c>
      <c r="GT94">
        <v>0.08888409999999999</v>
      </c>
      <c r="GU94">
        <v>0.106684</v>
      </c>
      <c r="GV94">
        <v>0.109467</v>
      </c>
      <c r="GW94">
        <v>23754.8</v>
      </c>
      <c r="GX94">
        <v>22066.5</v>
      </c>
      <c r="GY94">
        <v>26613.2</v>
      </c>
      <c r="GZ94">
        <v>24438.3</v>
      </c>
      <c r="HA94">
        <v>38094</v>
      </c>
      <c r="HB94">
        <v>32198.2</v>
      </c>
      <c r="HC94">
        <v>46547.3</v>
      </c>
      <c r="HD94">
        <v>38701.8</v>
      </c>
      <c r="HE94">
        <v>1.9025</v>
      </c>
      <c r="HF94">
        <v>1.9131</v>
      </c>
      <c r="HG94">
        <v>0.297464</v>
      </c>
      <c r="HH94">
        <v>0</v>
      </c>
      <c r="HI94">
        <v>25.2642</v>
      </c>
      <c r="HJ94">
        <v>999.9</v>
      </c>
      <c r="HK94">
        <v>42.3</v>
      </c>
      <c r="HL94">
        <v>32.9</v>
      </c>
      <c r="HM94">
        <v>23.3525</v>
      </c>
      <c r="HN94">
        <v>61.5362</v>
      </c>
      <c r="HO94">
        <v>23.4976</v>
      </c>
      <c r="HP94">
        <v>1</v>
      </c>
      <c r="HQ94">
        <v>0.034159</v>
      </c>
      <c r="HR94">
        <v>9.28105</v>
      </c>
      <c r="HS94">
        <v>20.0032</v>
      </c>
      <c r="HT94">
        <v>5.22103</v>
      </c>
      <c r="HU94">
        <v>11.986</v>
      </c>
      <c r="HV94">
        <v>4.96525</v>
      </c>
      <c r="HW94">
        <v>3.27445</v>
      </c>
      <c r="HX94">
        <v>9999</v>
      </c>
      <c r="HY94">
        <v>9999</v>
      </c>
      <c r="HZ94">
        <v>9999</v>
      </c>
      <c r="IA94">
        <v>549</v>
      </c>
      <c r="IB94">
        <v>1.86399</v>
      </c>
      <c r="IC94">
        <v>1.86007</v>
      </c>
      <c r="ID94">
        <v>1.85837</v>
      </c>
      <c r="IE94">
        <v>1.85974</v>
      </c>
      <c r="IF94">
        <v>1.85987</v>
      </c>
      <c r="IG94">
        <v>1.85837</v>
      </c>
      <c r="IH94">
        <v>1.85741</v>
      </c>
      <c r="II94">
        <v>1.85236</v>
      </c>
      <c r="IJ94">
        <v>0</v>
      </c>
      <c r="IK94">
        <v>0</v>
      </c>
      <c r="IL94">
        <v>0</v>
      </c>
      <c r="IM94">
        <v>0</v>
      </c>
      <c r="IN94" t="s">
        <v>442</v>
      </c>
      <c r="IO94" t="s">
        <v>443</v>
      </c>
      <c r="IP94" t="s">
        <v>444</v>
      </c>
      <c r="IQ94" t="s">
        <v>444</v>
      </c>
      <c r="IR94" t="s">
        <v>444</v>
      </c>
      <c r="IS94" t="s">
        <v>444</v>
      </c>
      <c r="IT94">
        <v>0</v>
      </c>
      <c r="IU94">
        <v>100</v>
      </c>
      <c r="IV94">
        <v>100</v>
      </c>
      <c r="IW94">
        <v>1.268</v>
      </c>
      <c r="IX94">
        <v>0.1959</v>
      </c>
      <c r="IY94">
        <v>0.3971615310492796</v>
      </c>
      <c r="IZ94">
        <v>0.002194383670526158</v>
      </c>
      <c r="JA94">
        <v>-2.614430836048478E-07</v>
      </c>
      <c r="JB94">
        <v>2.831566818974657E-11</v>
      </c>
      <c r="JC94">
        <v>-0.02387284111826243</v>
      </c>
      <c r="JD94">
        <v>-0.004919592197158782</v>
      </c>
      <c r="JE94">
        <v>0.0008186423644796414</v>
      </c>
      <c r="JF94">
        <v>-8.268116151049551E-06</v>
      </c>
      <c r="JG94">
        <v>6</v>
      </c>
      <c r="JH94">
        <v>2002</v>
      </c>
      <c r="JI94">
        <v>0</v>
      </c>
      <c r="JJ94">
        <v>28</v>
      </c>
      <c r="JK94">
        <v>28376724.4</v>
      </c>
      <c r="JL94">
        <v>28376724.4</v>
      </c>
      <c r="JM94">
        <v>1.13525</v>
      </c>
      <c r="JN94">
        <v>2.65259</v>
      </c>
      <c r="JO94">
        <v>1.49658</v>
      </c>
      <c r="JP94">
        <v>2.33398</v>
      </c>
      <c r="JQ94">
        <v>1.54907</v>
      </c>
      <c r="JR94">
        <v>2.41577</v>
      </c>
      <c r="JS94">
        <v>36.5523</v>
      </c>
      <c r="JT94">
        <v>23.8949</v>
      </c>
      <c r="JU94">
        <v>18</v>
      </c>
      <c r="JV94">
        <v>487.831</v>
      </c>
      <c r="JW94">
        <v>510.802</v>
      </c>
      <c r="JX94">
        <v>26.1666</v>
      </c>
      <c r="JY94">
        <v>27.0733</v>
      </c>
      <c r="JZ94">
        <v>29.9999</v>
      </c>
      <c r="KA94">
        <v>27.306</v>
      </c>
      <c r="KB94">
        <v>27.2976</v>
      </c>
      <c r="KC94">
        <v>22.8258</v>
      </c>
      <c r="KD94">
        <v>0</v>
      </c>
      <c r="KE94">
        <v>71.21939999999999</v>
      </c>
      <c r="KF94">
        <v>27.048</v>
      </c>
      <c r="KG94">
        <v>420</v>
      </c>
      <c r="KH94">
        <v>25.587</v>
      </c>
      <c r="KI94">
        <v>101.712</v>
      </c>
      <c r="KJ94">
        <v>93.29900000000001</v>
      </c>
    </row>
    <row r="95" spans="1:296">
      <c r="A95">
        <v>77</v>
      </c>
      <c r="B95">
        <v>1702603612</v>
      </c>
      <c r="C95">
        <v>22231</v>
      </c>
      <c r="D95" t="s">
        <v>675</v>
      </c>
      <c r="E95" t="s">
        <v>676</v>
      </c>
      <c r="F95">
        <v>5</v>
      </c>
      <c r="G95" t="s">
        <v>655</v>
      </c>
      <c r="H95">
        <v>1702603604</v>
      </c>
      <c r="I95">
        <f>(J95)/1000</f>
        <v>0</v>
      </c>
      <c r="J95">
        <f>IF(DO95, AM95, AG95)</f>
        <v>0</v>
      </c>
      <c r="K95">
        <f>IF(DO95, AH95, AF95)</f>
        <v>0</v>
      </c>
      <c r="L95">
        <f>DQ95 - IF(AT95&gt;1, K95*DK95*100.0/(AV95*EE95), 0)</f>
        <v>0</v>
      </c>
      <c r="M95">
        <f>((S95-I95/2)*L95-K95)/(S95+I95/2)</f>
        <v>0</v>
      </c>
      <c r="N95">
        <f>M95*(DX95+DY95)/1000.0</f>
        <v>0</v>
      </c>
      <c r="O95">
        <f>(DQ95 - IF(AT95&gt;1, K95*DK95*100.0/(AV95*EE95), 0))*(DX95+DY95)/1000.0</f>
        <v>0</v>
      </c>
      <c r="P95">
        <f>2.0/((1/R95-1/Q95)+SIGN(R95)*SQRT((1/R95-1/Q95)*(1/R95-1/Q95) + 4*DL95/((DL95+1)*(DL95+1))*(2*1/R95*1/Q95-1/Q95*1/Q95)))</f>
        <v>0</v>
      </c>
      <c r="Q95">
        <f>IF(LEFT(DM95,1)&lt;&gt;"0",IF(LEFT(DM95,1)="1",3.0,DN95),$D$5+$E$5*(EE95*DX95/($K$5*1000))+$F$5*(EE95*DX95/($K$5*1000))*MAX(MIN(DK95,$J$5),$I$5)*MAX(MIN(DK95,$J$5),$I$5)+$G$5*MAX(MIN(DK95,$J$5),$I$5)*(EE95*DX95/($K$5*1000))+$H$5*(EE95*DX95/($K$5*1000))*(EE95*DX95/($K$5*1000)))</f>
        <v>0</v>
      </c>
      <c r="R95">
        <f>I95*(1000-(1000*0.61365*exp(17.502*V95/(240.97+V95))/(DX95+DY95)+DS95)/2)/(1000*0.61365*exp(17.502*V95/(240.97+V95))/(DX95+DY95)-DS95)</f>
        <v>0</v>
      </c>
      <c r="S95">
        <f>1/((DL95+1)/(P95/1.6)+1/(Q95/1.37)) + DL95/((DL95+1)/(P95/1.6) + DL95/(Q95/1.37))</f>
        <v>0</v>
      </c>
      <c r="T95">
        <f>(DG95*DJ95)</f>
        <v>0</v>
      </c>
      <c r="U95">
        <f>(DZ95+(T95+2*0.95*5.67E-8*(((DZ95+$B$9)+273)^4-(DZ95+273)^4)-44100*I95)/(1.84*29.3*Q95+8*0.95*5.67E-8*(DZ95+273)^3))</f>
        <v>0</v>
      </c>
      <c r="V95">
        <f>($C$9*EA95+$D$9*EB95+$E$9*U95)</f>
        <v>0</v>
      </c>
      <c r="W95">
        <f>0.61365*exp(17.502*V95/(240.97+V95))</f>
        <v>0</v>
      </c>
      <c r="X95">
        <f>(Y95/Z95*100)</f>
        <v>0</v>
      </c>
      <c r="Y95">
        <f>DS95*(DX95+DY95)/1000</f>
        <v>0</v>
      </c>
      <c r="Z95">
        <f>0.61365*exp(17.502*DZ95/(240.97+DZ95))</f>
        <v>0</v>
      </c>
      <c r="AA95">
        <f>(W95-DS95*(DX95+DY95)/1000)</f>
        <v>0</v>
      </c>
      <c r="AB95">
        <f>(-I95*44100)</f>
        <v>0</v>
      </c>
      <c r="AC95">
        <f>2*29.3*Q95*0.92*(DZ95-V95)</f>
        <v>0</v>
      </c>
      <c r="AD95">
        <f>2*0.95*5.67E-8*(((DZ95+$B$9)+273)^4-(V95+273)^4)</f>
        <v>0</v>
      </c>
      <c r="AE95">
        <f>T95+AD95+AB95+AC95</f>
        <v>0</v>
      </c>
      <c r="AF95">
        <f>DW95*AT95*(DR95-DQ95*(1000-AT95*DT95)/(1000-AT95*DS95))/(100*DK95)</f>
        <v>0</v>
      </c>
      <c r="AG95">
        <f>1000*DW95*AT95*(DS95-DT95)/(100*DK95*(1000-AT95*DS95))</f>
        <v>0</v>
      </c>
      <c r="AH95">
        <f>(AI95 - AJ95 - DX95*1E3/(8.314*(DZ95+273.15)) * AL95/DW95 * AK95) * DW95/(100*DK95) * (1000 - DT95)/1000</f>
        <v>0</v>
      </c>
      <c r="AI95">
        <v>429.6113833907752</v>
      </c>
      <c r="AJ95">
        <v>428.2443696969694</v>
      </c>
      <c r="AK95">
        <v>0.001188418728185596</v>
      </c>
      <c r="AL95">
        <v>66.16096777447338</v>
      </c>
      <c r="AM95">
        <f>(AO95 - AN95 + DX95*1E3/(8.314*(DZ95+273.15)) * AQ95/DW95 * AP95) * DW95/(100*DK95) * 1000/(1000 - AO95)</f>
        <v>0</v>
      </c>
      <c r="AN95">
        <v>22.35211475368557</v>
      </c>
      <c r="AO95">
        <v>22.61964787878787</v>
      </c>
      <c r="AP95">
        <v>-0.0002944891009444952</v>
      </c>
      <c r="AQ95">
        <v>108.6366077826732</v>
      </c>
      <c r="AR95">
        <v>0</v>
      </c>
      <c r="AS95">
        <v>0</v>
      </c>
      <c r="AT95">
        <f>IF(AR95*$H$15&gt;=AV95,1.0,(AV95/(AV95-AR95*$H$15)))</f>
        <v>0</v>
      </c>
      <c r="AU95">
        <f>(AT95-1)*100</f>
        <v>0</v>
      </c>
      <c r="AV95">
        <f>MAX(0,($B$15+$C$15*EE95)/(1+$D$15*EE95)*DX95/(DZ95+273)*$E$15)</f>
        <v>0</v>
      </c>
      <c r="AW95" t="s">
        <v>437</v>
      </c>
      <c r="AX95">
        <v>0</v>
      </c>
      <c r="AY95">
        <v>0.7</v>
      </c>
      <c r="AZ95">
        <v>0.7</v>
      </c>
      <c r="BA95">
        <f>1-AY95/AZ95</f>
        <v>0</v>
      </c>
      <c r="BB95">
        <v>-1</v>
      </c>
      <c r="BC95" t="s">
        <v>677</v>
      </c>
      <c r="BD95">
        <v>8179.05</v>
      </c>
      <c r="BE95">
        <v>244.6743076923077</v>
      </c>
      <c r="BF95">
        <v>252.2</v>
      </c>
      <c r="BG95">
        <f>1-BE95/BF95</f>
        <v>0</v>
      </c>
      <c r="BH95">
        <v>0.5</v>
      </c>
      <c r="BI95">
        <f>DH95</f>
        <v>0</v>
      </c>
      <c r="BJ95">
        <f>K95</f>
        <v>0</v>
      </c>
      <c r="BK95">
        <f>BG95*BH95*BI95</f>
        <v>0</v>
      </c>
      <c r="BL95">
        <f>(BJ95-BB95)/BI95</f>
        <v>0</v>
      </c>
      <c r="BM95">
        <f>(AZ95-BF95)/BF95</f>
        <v>0</v>
      </c>
      <c r="BN95">
        <f>AY95/(BA95+AY95/BF95)</f>
        <v>0</v>
      </c>
      <c r="BO95" t="s">
        <v>437</v>
      </c>
      <c r="BP95">
        <v>0</v>
      </c>
      <c r="BQ95">
        <f>IF(BP95&lt;&gt;0, BP95, BN95)</f>
        <v>0</v>
      </c>
      <c r="BR95">
        <f>1-BQ95/BF95</f>
        <v>0</v>
      </c>
      <c r="BS95">
        <f>(BF95-BE95)/(BF95-BQ95)</f>
        <v>0</v>
      </c>
      <c r="BT95">
        <f>(AZ95-BF95)/(AZ95-BQ95)</f>
        <v>0</v>
      </c>
      <c r="BU95">
        <f>(BF95-BE95)/(BF95-AY95)</f>
        <v>0</v>
      </c>
      <c r="BV95">
        <f>(AZ95-BF95)/(AZ95-AY95)</f>
        <v>0</v>
      </c>
      <c r="BW95">
        <f>(BS95*BQ95/BE95)</f>
        <v>0</v>
      </c>
      <c r="BX95">
        <f>(1-BW95)</f>
        <v>0</v>
      </c>
      <c r="DG95">
        <f>$B$13*EF95+$C$13*EG95+$F$13*ER95*(1-EU95)</f>
        <v>0</v>
      </c>
      <c r="DH95">
        <f>DG95*DI95</f>
        <v>0</v>
      </c>
      <c r="DI95">
        <f>($B$13*$D$11+$C$13*$D$11+$F$13*((FE95+EW95)/MAX(FE95+EW95+FF95, 0.1)*$I$11+FF95/MAX(FE95+EW95+FF95, 0.1)*$J$11))/($B$13+$C$13+$F$13)</f>
        <v>0</v>
      </c>
      <c r="DJ95">
        <f>($B$13*$K$11+$C$13*$K$11+$F$13*((FE95+EW95)/MAX(FE95+EW95+FF95, 0.1)*$P$11+FF95/MAX(FE95+EW95+FF95, 0.1)*$Q$11))/($B$13+$C$13+$F$13)</f>
        <v>0</v>
      </c>
      <c r="DK95">
        <v>2</v>
      </c>
      <c r="DL95">
        <v>0.5</v>
      </c>
      <c r="DM95" t="s">
        <v>439</v>
      </c>
      <c r="DN95">
        <v>2</v>
      </c>
      <c r="DO95" t="b">
        <v>1</v>
      </c>
      <c r="DP95">
        <v>1702603604</v>
      </c>
      <c r="DQ95">
        <v>418.5124838709678</v>
      </c>
      <c r="DR95">
        <v>420.0031612903227</v>
      </c>
      <c r="DS95">
        <v>22.6402064516129</v>
      </c>
      <c r="DT95">
        <v>22.38224516129032</v>
      </c>
      <c r="DU95">
        <v>417.2431290322581</v>
      </c>
      <c r="DV95">
        <v>22.45537741935484</v>
      </c>
      <c r="DW95">
        <v>500.032129032258</v>
      </c>
      <c r="DX95">
        <v>91.00423225806452</v>
      </c>
      <c r="DY95">
        <v>0.1001019774193549</v>
      </c>
      <c r="DZ95">
        <v>29.28929677419355</v>
      </c>
      <c r="EA95">
        <v>29.85818387096775</v>
      </c>
      <c r="EB95">
        <v>999.9000000000003</v>
      </c>
      <c r="EC95">
        <v>0</v>
      </c>
      <c r="ED95">
        <v>0</v>
      </c>
      <c r="EE95">
        <v>9991.572903225806</v>
      </c>
      <c r="EF95">
        <v>0</v>
      </c>
      <c r="EG95">
        <v>16.45164193548387</v>
      </c>
      <c r="EH95">
        <v>-1.490653548387097</v>
      </c>
      <c r="EI95">
        <v>428.2072258064516</v>
      </c>
      <c r="EJ95">
        <v>429.619</v>
      </c>
      <c r="EK95">
        <v>0.2579686451612904</v>
      </c>
      <c r="EL95">
        <v>420.0031612903227</v>
      </c>
      <c r="EM95">
        <v>22.38224516129032</v>
      </c>
      <c r="EN95">
        <v>2.060353870967742</v>
      </c>
      <c r="EO95">
        <v>2.036878064516129</v>
      </c>
      <c r="EP95">
        <v>17.91593548387097</v>
      </c>
      <c r="EQ95">
        <v>17.73395483870967</v>
      </c>
      <c r="ER95">
        <v>1499.974516129033</v>
      </c>
      <c r="ES95">
        <v>0.9729923225806449</v>
      </c>
      <c r="ET95">
        <v>0.02700745806451613</v>
      </c>
      <c r="EU95">
        <v>0</v>
      </c>
      <c r="EV95">
        <v>244.6888709677419</v>
      </c>
      <c r="EW95">
        <v>4.999599999999997</v>
      </c>
      <c r="EX95">
        <v>3741.574516129032</v>
      </c>
      <c r="EY95">
        <v>14076.13548387097</v>
      </c>
      <c r="EZ95">
        <v>38.85648387096773</v>
      </c>
      <c r="FA95">
        <v>39.96748387096773</v>
      </c>
      <c r="FB95">
        <v>39.47351612903226</v>
      </c>
      <c r="FC95">
        <v>39.53196774193547</v>
      </c>
      <c r="FD95">
        <v>40.38074193548386</v>
      </c>
      <c r="FE95">
        <v>1454.596129032258</v>
      </c>
      <c r="FF95">
        <v>40.38000000000002</v>
      </c>
      <c r="FG95">
        <v>0</v>
      </c>
      <c r="FH95">
        <v>148.5999999046326</v>
      </c>
      <c r="FI95">
        <v>0</v>
      </c>
      <c r="FJ95">
        <v>244.6743076923077</v>
      </c>
      <c r="FK95">
        <v>0.2867008437972614</v>
      </c>
      <c r="FL95">
        <v>2.097094056847648</v>
      </c>
      <c r="FM95">
        <v>3741.643846153846</v>
      </c>
      <c r="FN95">
        <v>15</v>
      </c>
      <c r="FO95">
        <v>0</v>
      </c>
      <c r="FP95" t="s">
        <v>440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-1.52619475</v>
      </c>
      <c r="GC95">
        <v>0.5730419887429693</v>
      </c>
      <c r="GD95">
        <v>0.0650593412580968</v>
      </c>
      <c r="GE95">
        <v>0</v>
      </c>
      <c r="GF95">
        <v>244.7036470588235</v>
      </c>
      <c r="GG95">
        <v>-0.1926967187848002</v>
      </c>
      <c r="GH95">
        <v>0.2551467723341349</v>
      </c>
      <c r="GI95">
        <v>1</v>
      </c>
      <c r="GJ95">
        <v>0.246122325</v>
      </c>
      <c r="GK95">
        <v>0.2653361313320823</v>
      </c>
      <c r="GL95">
        <v>0.03071457827513468</v>
      </c>
      <c r="GM95">
        <v>0</v>
      </c>
      <c r="GN95">
        <v>1</v>
      </c>
      <c r="GO95">
        <v>3</v>
      </c>
      <c r="GP95" t="s">
        <v>559</v>
      </c>
      <c r="GQ95">
        <v>3.10269</v>
      </c>
      <c r="GR95">
        <v>2.75795</v>
      </c>
      <c r="GS95">
        <v>0.0883645</v>
      </c>
      <c r="GT95">
        <v>0.0888549</v>
      </c>
      <c r="GU95">
        <v>0.104699</v>
      </c>
      <c r="GV95">
        <v>0.104844</v>
      </c>
      <c r="GW95">
        <v>23738.9</v>
      </c>
      <c r="GX95">
        <v>22054.4</v>
      </c>
      <c r="GY95">
        <v>26597.5</v>
      </c>
      <c r="GZ95">
        <v>24426.4</v>
      </c>
      <c r="HA95">
        <v>38159.3</v>
      </c>
      <c r="HB95">
        <v>32349.3</v>
      </c>
      <c r="HC95">
        <v>46520.1</v>
      </c>
      <c r="HD95">
        <v>38679.7</v>
      </c>
      <c r="HE95">
        <v>1.89875</v>
      </c>
      <c r="HF95">
        <v>1.90385</v>
      </c>
      <c r="HG95">
        <v>0.203751</v>
      </c>
      <c r="HH95">
        <v>0</v>
      </c>
      <c r="HI95">
        <v>26.517</v>
      </c>
      <c r="HJ95">
        <v>999.9</v>
      </c>
      <c r="HK95">
        <v>46.1</v>
      </c>
      <c r="HL95">
        <v>32.8</v>
      </c>
      <c r="HM95">
        <v>25.3062</v>
      </c>
      <c r="HN95">
        <v>60.8462</v>
      </c>
      <c r="HO95">
        <v>23.4415</v>
      </c>
      <c r="HP95">
        <v>1</v>
      </c>
      <c r="HQ95">
        <v>0.0321418</v>
      </c>
      <c r="HR95">
        <v>-0.09274780000000001</v>
      </c>
      <c r="HS95">
        <v>20.2808</v>
      </c>
      <c r="HT95">
        <v>5.22118</v>
      </c>
      <c r="HU95">
        <v>11.98</v>
      </c>
      <c r="HV95">
        <v>4.96555</v>
      </c>
      <c r="HW95">
        <v>3.27503</v>
      </c>
      <c r="HX95">
        <v>9999</v>
      </c>
      <c r="HY95">
        <v>9999</v>
      </c>
      <c r="HZ95">
        <v>9999</v>
      </c>
      <c r="IA95">
        <v>549.1</v>
      </c>
      <c r="IB95">
        <v>1.864</v>
      </c>
      <c r="IC95">
        <v>1.86012</v>
      </c>
      <c r="ID95">
        <v>1.85837</v>
      </c>
      <c r="IE95">
        <v>1.85975</v>
      </c>
      <c r="IF95">
        <v>1.85987</v>
      </c>
      <c r="IG95">
        <v>1.85837</v>
      </c>
      <c r="IH95">
        <v>1.85742</v>
      </c>
      <c r="II95">
        <v>1.85238</v>
      </c>
      <c r="IJ95">
        <v>0</v>
      </c>
      <c r="IK95">
        <v>0</v>
      </c>
      <c r="IL95">
        <v>0</v>
      </c>
      <c r="IM95">
        <v>0</v>
      </c>
      <c r="IN95" t="s">
        <v>442</v>
      </c>
      <c r="IO95" t="s">
        <v>443</v>
      </c>
      <c r="IP95" t="s">
        <v>444</v>
      </c>
      <c r="IQ95" t="s">
        <v>444</v>
      </c>
      <c r="IR95" t="s">
        <v>444</v>
      </c>
      <c r="IS95" t="s">
        <v>444</v>
      </c>
      <c r="IT95">
        <v>0</v>
      </c>
      <c r="IU95">
        <v>100</v>
      </c>
      <c r="IV95">
        <v>100</v>
      </c>
      <c r="IW95">
        <v>1.27</v>
      </c>
      <c r="IX95">
        <v>0.1844</v>
      </c>
      <c r="IY95">
        <v>0.3971615310492796</v>
      </c>
      <c r="IZ95">
        <v>0.002194383670526158</v>
      </c>
      <c r="JA95">
        <v>-2.614430836048478E-07</v>
      </c>
      <c r="JB95">
        <v>2.831566818974657E-11</v>
      </c>
      <c r="JC95">
        <v>-0.02387284111826243</v>
      </c>
      <c r="JD95">
        <v>-0.004919592197158782</v>
      </c>
      <c r="JE95">
        <v>0.0008186423644796414</v>
      </c>
      <c r="JF95">
        <v>-8.268116151049551E-06</v>
      </c>
      <c r="JG95">
        <v>6</v>
      </c>
      <c r="JH95">
        <v>2002</v>
      </c>
      <c r="JI95">
        <v>0</v>
      </c>
      <c r="JJ95">
        <v>28</v>
      </c>
      <c r="JK95">
        <v>28376726.9</v>
      </c>
      <c r="JL95">
        <v>28376726.9</v>
      </c>
      <c r="JM95">
        <v>1.13525</v>
      </c>
      <c r="JN95">
        <v>2.65747</v>
      </c>
      <c r="JO95">
        <v>1.49658</v>
      </c>
      <c r="JP95">
        <v>2.33276</v>
      </c>
      <c r="JQ95">
        <v>1.54907</v>
      </c>
      <c r="JR95">
        <v>2.34985</v>
      </c>
      <c r="JS95">
        <v>36.6469</v>
      </c>
      <c r="JT95">
        <v>24.0787</v>
      </c>
      <c r="JU95">
        <v>18</v>
      </c>
      <c r="JV95">
        <v>488.049</v>
      </c>
      <c r="JW95">
        <v>506.831</v>
      </c>
      <c r="JX95">
        <v>27.781</v>
      </c>
      <c r="JY95">
        <v>27.6264</v>
      </c>
      <c r="JZ95">
        <v>30.001</v>
      </c>
      <c r="KA95">
        <v>27.6118</v>
      </c>
      <c r="KB95">
        <v>27.5482</v>
      </c>
      <c r="KC95">
        <v>22.8219</v>
      </c>
      <c r="KD95">
        <v>18.0695</v>
      </c>
      <c r="KE95">
        <v>77.94289999999999</v>
      </c>
      <c r="KF95">
        <v>27.902</v>
      </c>
      <c r="KG95">
        <v>420</v>
      </c>
      <c r="KH95">
        <v>22.2041</v>
      </c>
      <c r="KI95">
        <v>101.653</v>
      </c>
      <c r="KJ95">
        <v>93.2488</v>
      </c>
    </row>
    <row r="96" spans="1:296">
      <c r="A96">
        <v>78</v>
      </c>
      <c r="B96">
        <v>1702603692</v>
      </c>
      <c r="C96">
        <v>22311</v>
      </c>
      <c r="D96" t="s">
        <v>678</v>
      </c>
      <c r="E96" t="s">
        <v>679</v>
      </c>
      <c r="F96">
        <v>5</v>
      </c>
      <c r="G96" t="s">
        <v>655</v>
      </c>
      <c r="H96">
        <v>1702603684</v>
      </c>
      <c r="I96">
        <f>(J96)/1000</f>
        <v>0</v>
      </c>
      <c r="J96">
        <f>IF(DO96, AM96, AG96)</f>
        <v>0</v>
      </c>
      <c r="K96">
        <f>IF(DO96, AH96, AF96)</f>
        <v>0</v>
      </c>
      <c r="L96">
        <f>DQ96 - IF(AT96&gt;1, K96*DK96*100.0/(AV96*EE96), 0)</f>
        <v>0</v>
      </c>
      <c r="M96">
        <f>((S96-I96/2)*L96-K96)/(S96+I96/2)</f>
        <v>0</v>
      </c>
      <c r="N96">
        <f>M96*(DX96+DY96)/1000.0</f>
        <v>0</v>
      </c>
      <c r="O96">
        <f>(DQ96 - IF(AT96&gt;1, K96*DK96*100.0/(AV96*EE96), 0))*(DX96+DY96)/1000.0</f>
        <v>0</v>
      </c>
      <c r="P96">
        <f>2.0/((1/R96-1/Q96)+SIGN(R96)*SQRT((1/R96-1/Q96)*(1/R96-1/Q96) + 4*DL96/((DL96+1)*(DL96+1))*(2*1/R96*1/Q96-1/Q96*1/Q96)))</f>
        <v>0</v>
      </c>
      <c r="Q96">
        <f>IF(LEFT(DM96,1)&lt;&gt;"0",IF(LEFT(DM96,1)="1",3.0,DN96),$D$5+$E$5*(EE96*DX96/($K$5*1000))+$F$5*(EE96*DX96/($K$5*1000))*MAX(MIN(DK96,$J$5),$I$5)*MAX(MIN(DK96,$J$5),$I$5)+$G$5*MAX(MIN(DK96,$J$5),$I$5)*(EE96*DX96/($K$5*1000))+$H$5*(EE96*DX96/($K$5*1000))*(EE96*DX96/($K$5*1000)))</f>
        <v>0</v>
      </c>
      <c r="R96">
        <f>I96*(1000-(1000*0.61365*exp(17.502*V96/(240.97+V96))/(DX96+DY96)+DS96)/2)/(1000*0.61365*exp(17.502*V96/(240.97+V96))/(DX96+DY96)-DS96)</f>
        <v>0</v>
      </c>
      <c r="S96">
        <f>1/((DL96+1)/(P96/1.6)+1/(Q96/1.37)) + DL96/((DL96+1)/(P96/1.6) + DL96/(Q96/1.37))</f>
        <v>0</v>
      </c>
      <c r="T96">
        <f>(DG96*DJ96)</f>
        <v>0</v>
      </c>
      <c r="U96">
        <f>(DZ96+(T96+2*0.95*5.67E-8*(((DZ96+$B$9)+273)^4-(DZ96+273)^4)-44100*I96)/(1.84*29.3*Q96+8*0.95*5.67E-8*(DZ96+273)^3))</f>
        <v>0</v>
      </c>
      <c r="V96">
        <f>($C$9*EA96+$D$9*EB96+$E$9*U96)</f>
        <v>0</v>
      </c>
      <c r="W96">
        <f>0.61365*exp(17.502*V96/(240.97+V96))</f>
        <v>0</v>
      </c>
      <c r="X96">
        <f>(Y96/Z96*100)</f>
        <v>0</v>
      </c>
      <c r="Y96">
        <f>DS96*(DX96+DY96)/1000</f>
        <v>0</v>
      </c>
      <c r="Z96">
        <f>0.61365*exp(17.502*DZ96/(240.97+DZ96))</f>
        <v>0</v>
      </c>
      <c r="AA96">
        <f>(W96-DS96*(DX96+DY96)/1000)</f>
        <v>0</v>
      </c>
      <c r="AB96">
        <f>(-I96*44100)</f>
        <v>0</v>
      </c>
      <c r="AC96">
        <f>2*29.3*Q96*0.92*(DZ96-V96)</f>
        <v>0</v>
      </c>
      <c r="AD96">
        <f>2*0.95*5.67E-8*(((DZ96+$B$9)+273)^4-(V96+273)^4)</f>
        <v>0</v>
      </c>
      <c r="AE96">
        <f>T96+AD96+AB96+AC96</f>
        <v>0</v>
      </c>
      <c r="AF96">
        <f>DW96*AT96*(DR96-DQ96*(1000-AT96*DT96)/(1000-AT96*DS96))/(100*DK96)</f>
        <v>0</v>
      </c>
      <c r="AG96">
        <f>1000*DW96*AT96*(DS96-DT96)/(100*DK96*(1000-AT96*DS96))</f>
        <v>0</v>
      </c>
      <c r="AH96">
        <f>(AI96 - AJ96 - DX96*1E3/(8.314*(DZ96+273.15)) * AL96/DW96 * AK96) * DW96/(100*DK96) * (1000 - DT96)/1000</f>
        <v>0</v>
      </c>
      <c r="AI96">
        <v>429.5289572654755</v>
      </c>
      <c r="AJ96">
        <v>428.2489212121212</v>
      </c>
      <c r="AK96">
        <v>-0.002134396093883685</v>
      </c>
      <c r="AL96">
        <v>66.16096777447338</v>
      </c>
      <c r="AM96">
        <f>(AO96 - AN96 + DX96*1E3/(8.314*(DZ96+273.15)) * AQ96/DW96 * AP96) * DW96/(100*DK96) * 1000/(1000 - AO96)</f>
        <v>0</v>
      </c>
      <c r="AN96">
        <v>22.29821305077227</v>
      </c>
      <c r="AO96">
        <v>22.56680909090909</v>
      </c>
      <c r="AP96">
        <v>0.0001418760068034526</v>
      </c>
      <c r="AQ96">
        <v>108.6366077826732</v>
      </c>
      <c r="AR96">
        <v>0</v>
      </c>
      <c r="AS96">
        <v>0</v>
      </c>
      <c r="AT96">
        <f>IF(AR96*$H$15&gt;=AV96,1.0,(AV96/(AV96-AR96*$H$15)))</f>
        <v>0</v>
      </c>
      <c r="AU96">
        <f>(AT96-1)*100</f>
        <v>0</v>
      </c>
      <c r="AV96">
        <f>MAX(0,($B$15+$C$15*EE96)/(1+$D$15*EE96)*DX96/(DZ96+273)*$E$15)</f>
        <v>0</v>
      </c>
      <c r="AW96" t="s">
        <v>437</v>
      </c>
      <c r="AX96">
        <v>0</v>
      </c>
      <c r="AY96">
        <v>0.7</v>
      </c>
      <c r="AZ96">
        <v>0.7</v>
      </c>
      <c r="BA96">
        <f>1-AY96/AZ96</f>
        <v>0</v>
      </c>
      <c r="BB96">
        <v>-1</v>
      </c>
      <c r="BC96" t="s">
        <v>680</v>
      </c>
      <c r="BD96">
        <v>8178.75</v>
      </c>
      <c r="BE96">
        <v>244.7037692307693</v>
      </c>
      <c r="BF96">
        <v>251.68</v>
      </c>
      <c r="BG96">
        <f>1-BE96/BF96</f>
        <v>0</v>
      </c>
      <c r="BH96">
        <v>0.5</v>
      </c>
      <c r="BI96">
        <f>DH96</f>
        <v>0</v>
      </c>
      <c r="BJ96">
        <f>K96</f>
        <v>0</v>
      </c>
      <c r="BK96">
        <f>BG96*BH96*BI96</f>
        <v>0</v>
      </c>
      <c r="BL96">
        <f>(BJ96-BB96)/BI96</f>
        <v>0</v>
      </c>
      <c r="BM96">
        <f>(AZ96-BF96)/BF96</f>
        <v>0</v>
      </c>
      <c r="BN96">
        <f>AY96/(BA96+AY96/BF96)</f>
        <v>0</v>
      </c>
      <c r="BO96" t="s">
        <v>437</v>
      </c>
      <c r="BP96">
        <v>0</v>
      </c>
      <c r="BQ96">
        <f>IF(BP96&lt;&gt;0, BP96, BN96)</f>
        <v>0</v>
      </c>
      <c r="BR96">
        <f>1-BQ96/BF96</f>
        <v>0</v>
      </c>
      <c r="BS96">
        <f>(BF96-BE96)/(BF96-BQ96)</f>
        <v>0</v>
      </c>
      <c r="BT96">
        <f>(AZ96-BF96)/(AZ96-BQ96)</f>
        <v>0</v>
      </c>
      <c r="BU96">
        <f>(BF96-BE96)/(BF96-AY96)</f>
        <v>0</v>
      </c>
      <c r="BV96">
        <f>(AZ96-BF96)/(AZ96-AY96)</f>
        <v>0</v>
      </c>
      <c r="BW96">
        <f>(BS96*BQ96/BE96)</f>
        <v>0</v>
      </c>
      <c r="BX96">
        <f>(1-BW96)</f>
        <v>0</v>
      </c>
      <c r="DG96">
        <f>$B$13*EF96+$C$13*EG96+$F$13*ER96*(1-EU96)</f>
        <v>0</v>
      </c>
      <c r="DH96">
        <f>DG96*DI96</f>
        <v>0</v>
      </c>
      <c r="DI96">
        <f>($B$13*$D$11+$C$13*$D$11+$F$13*((FE96+EW96)/MAX(FE96+EW96+FF96, 0.1)*$I$11+FF96/MAX(FE96+EW96+FF96, 0.1)*$J$11))/($B$13+$C$13+$F$13)</f>
        <v>0</v>
      </c>
      <c r="DJ96">
        <f>($B$13*$K$11+$C$13*$K$11+$F$13*((FE96+EW96)/MAX(FE96+EW96+FF96, 0.1)*$P$11+FF96/MAX(FE96+EW96+FF96, 0.1)*$Q$11))/($B$13+$C$13+$F$13)</f>
        <v>0</v>
      </c>
      <c r="DK96">
        <v>2</v>
      </c>
      <c r="DL96">
        <v>0.5</v>
      </c>
      <c r="DM96" t="s">
        <v>439</v>
      </c>
      <c r="DN96">
        <v>2</v>
      </c>
      <c r="DO96" t="b">
        <v>1</v>
      </c>
      <c r="DP96">
        <v>1702603684</v>
      </c>
      <c r="DQ96">
        <v>418.5689032258065</v>
      </c>
      <c r="DR96">
        <v>419.9938387096774</v>
      </c>
      <c r="DS96">
        <v>22.55260322580645</v>
      </c>
      <c r="DT96">
        <v>22.28404193548387</v>
      </c>
      <c r="DU96">
        <v>417.2996129032259</v>
      </c>
      <c r="DV96">
        <v>22.36942258064516</v>
      </c>
      <c r="DW96">
        <v>500.0204193548387</v>
      </c>
      <c r="DX96">
        <v>91.01304838709677</v>
      </c>
      <c r="DY96">
        <v>0.1000059225806452</v>
      </c>
      <c r="DZ96">
        <v>29.33286451612904</v>
      </c>
      <c r="EA96">
        <v>29.99352258064516</v>
      </c>
      <c r="EB96">
        <v>999.9000000000003</v>
      </c>
      <c r="EC96">
        <v>0</v>
      </c>
      <c r="ED96">
        <v>0</v>
      </c>
      <c r="EE96">
        <v>9999.88870967742</v>
      </c>
      <c r="EF96">
        <v>0</v>
      </c>
      <c r="EG96">
        <v>16.44968709677419</v>
      </c>
      <c r="EH96">
        <v>-1.424815806451613</v>
      </c>
      <c r="EI96">
        <v>428.2265806451612</v>
      </c>
      <c r="EJ96">
        <v>429.5662258064517</v>
      </c>
      <c r="EK96">
        <v>0.2685558709677419</v>
      </c>
      <c r="EL96">
        <v>419.9938387096774</v>
      </c>
      <c r="EM96">
        <v>22.28404193548387</v>
      </c>
      <c r="EN96">
        <v>2.052579677419355</v>
      </c>
      <c r="EO96">
        <v>2.028137741935484</v>
      </c>
      <c r="EP96">
        <v>17.85587741935484</v>
      </c>
      <c r="EQ96">
        <v>17.66573548387096</v>
      </c>
      <c r="ER96">
        <v>1499.994516129032</v>
      </c>
      <c r="ES96">
        <v>0.9729936774193548</v>
      </c>
      <c r="ET96">
        <v>0.0270061064516129</v>
      </c>
      <c r="EU96">
        <v>0</v>
      </c>
      <c r="EV96">
        <v>244.6915483870968</v>
      </c>
      <c r="EW96">
        <v>4.999599999999997</v>
      </c>
      <c r="EX96">
        <v>3741.134516129031</v>
      </c>
      <c r="EY96">
        <v>14076.32258064516</v>
      </c>
      <c r="EZ96">
        <v>38.84448387096773</v>
      </c>
      <c r="FA96">
        <v>40.03399999999998</v>
      </c>
      <c r="FB96">
        <v>39.23164516129032</v>
      </c>
      <c r="FC96">
        <v>39.59041935483871</v>
      </c>
      <c r="FD96">
        <v>40.51374193548386</v>
      </c>
      <c r="FE96">
        <v>1454.624516129032</v>
      </c>
      <c r="FF96">
        <v>40.36999999999998</v>
      </c>
      <c r="FG96">
        <v>0</v>
      </c>
      <c r="FH96">
        <v>79.20000004768372</v>
      </c>
      <c r="FI96">
        <v>0</v>
      </c>
      <c r="FJ96">
        <v>244.7037692307693</v>
      </c>
      <c r="FK96">
        <v>-1.148102568534945</v>
      </c>
      <c r="FL96">
        <v>-0.6810256283186823</v>
      </c>
      <c r="FM96">
        <v>3741.131538461538</v>
      </c>
      <c r="FN96">
        <v>15</v>
      </c>
      <c r="FO96">
        <v>0</v>
      </c>
      <c r="FP96" t="s">
        <v>440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-1.425564390243903</v>
      </c>
      <c r="GC96">
        <v>0.155790940766548</v>
      </c>
      <c r="GD96">
        <v>0.05455804995481511</v>
      </c>
      <c r="GE96">
        <v>1</v>
      </c>
      <c r="GF96">
        <v>244.6486470588235</v>
      </c>
      <c r="GG96">
        <v>0.3431016041661543</v>
      </c>
      <c r="GH96">
        <v>0.2338844463748181</v>
      </c>
      <c r="GI96">
        <v>1</v>
      </c>
      <c r="GJ96">
        <v>0.262985512195122</v>
      </c>
      <c r="GK96">
        <v>0.05032154006968672</v>
      </c>
      <c r="GL96">
        <v>0.01024590715221461</v>
      </c>
      <c r="GM96">
        <v>1</v>
      </c>
      <c r="GN96">
        <v>3</v>
      </c>
      <c r="GO96">
        <v>3</v>
      </c>
      <c r="GP96" t="s">
        <v>454</v>
      </c>
      <c r="GQ96">
        <v>3.10248</v>
      </c>
      <c r="GR96">
        <v>2.75815</v>
      </c>
      <c r="GS96">
        <v>0.08833920000000001</v>
      </c>
      <c r="GT96">
        <v>0.0888293</v>
      </c>
      <c r="GU96">
        <v>0.104504</v>
      </c>
      <c r="GV96">
        <v>0.10464</v>
      </c>
      <c r="GW96">
        <v>23731.3</v>
      </c>
      <c r="GX96">
        <v>22047.6</v>
      </c>
      <c r="GY96">
        <v>26589</v>
      </c>
      <c r="GZ96">
        <v>24419</v>
      </c>
      <c r="HA96">
        <v>38156.3</v>
      </c>
      <c r="HB96">
        <v>32347.5</v>
      </c>
      <c r="HC96">
        <v>46505.6</v>
      </c>
      <c r="HD96">
        <v>38668.3</v>
      </c>
      <c r="HE96">
        <v>1.89608</v>
      </c>
      <c r="HF96">
        <v>1.9014</v>
      </c>
      <c r="HG96">
        <v>0.192605</v>
      </c>
      <c r="HH96">
        <v>0</v>
      </c>
      <c r="HI96">
        <v>26.875</v>
      </c>
      <c r="HJ96">
        <v>999.9</v>
      </c>
      <c r="HK96">
        <v>47.1</v>
      </c>
      <c r="HL96">
        <v>32.8</v>
      </c>
      <c r="HM96">
        <v>25.8526</v>
      </c>
      <c r="HN96">
        <v>60.6162</v>
      </c>
      <c r="HO96">
        <v>23.5337</v>
      </c>
      <c r="HP96">
        <v>1</v>
      </c>
      <c r="HQ96">
        <v>0.0468394</v>
      </c>
      <c r="HR96">
        <v>-0.43006</v>
      </c>
      <c r="HS96">
        <v>20.2801</v>
      </c>
      <c r="HT96">
        <v>5.21969</v>
      </c>
      <c r="HU96">
        <v>11.98</v>
      </c>
      <c r="HV96">
        <v>4.9656</v>
      </c>
      <c r="HW96">
        <v>3.2752</v>
      </c>
      <c r="HX96">
        <v>9999</v>
      </c>
      <c r="HY96">
        <v>9999</v>
      </c>
      <c r="HZ96">
        <v>9999</v>
      </c>
      <c r="IA96">
        <v>549.1</v>
      </c>
      <c r="IB96">
        <v>1.864</v>
      </c>
      <c r="IC96">
        <v>1.86016</v>
      </c>
      <c r="ID96">
        <v>1.85837</v>
      </c>
      <c r="IE96">
        <v>1.85975</v>
      </c>
      <c r="IF96">
        <v>1.85988</v>
      </c>
      <c r="IG96">
        <v>1.85837</v>
      </c>
      <c r="IH96">
        <v>1.85742</v>
      </c>
      <c r="II96">
        <v>1.85239</v>
      </c>
      <c r="IJ96">
        <v>0</v>
      </c>
      <c r="IK96">
        <v>0</v>
      </c>
      <c r="IL96">
        <v>0</v>
      </c>
      <c r="IM96">
        <v>0</v>
      </c>
      <c r="IN96" t="s">
        <v>442</v>
      </c>
      <c r="IO96" t="s">
        <v>443</v>
      </c>
      <c r="IP96" t="s">
        <v>444</v>
      </c>
      <c r="IQ96" t="s">
        <v>444</v>
      </c>
      <c r="IR96" t="s">
        <v>444</v>
      </c>
      <c r="IS96" t="s">
        <v>444</v>
      </c>
      <c r="IT96">
        <v>0</v>
      </c>
      <c r="IU96">
        <v>100</v>
      </c>
      <c r="IV96">
        <v>100</v>
      </c>
      <c r="IW96">
        <v>1.269</v>
      </c>
      <c r="IX96">
        <v>0.1835</v>
      </c>
      <c r="IY96">
        <v>0.3971615310492796</v>
      </c>
      <c r="IZ96">
        <v>0.002194383670526158</v>
      </c>
      <c r="JA96">
        <v>-2.614430836048478E-07</v>
      </c>
      <c r="JB96">
        <v>2.831566818974657E-11</v>
      </c>
      <c r="JC96">
        <v>-0.02387284111826243</v>
      </c>
      <c r="JD96">
        <v>-0.004919592197158782</v>
      </c>
      <c r="JE96">
        <v>0.0008186423644796414</v>
      </c>
      <c r="JF96">
        <v>-8.268116151049551E-06</v>
      </c>
      <c r="JG96">
        <v>6</v>
      </c>
      <c r="JH96">
        <v>2002</v>
      </c>
      <c r="JI96">
        <v>0</v>
      </c>
      <c r="JJ96">
        <v>28</v>
      </c>
      <c r="JK96">
        <v>28376728.2</v>
      </c>
      <c r="JL96">
        <v>28376728.2</v>
      </c>
      <c r="JM96">
        <v>1.13525</v>
      </c>
      <c r="JN96">
        <v>2.64893</v>
      </c>
      <c r="JO96">
        <v>1.49658</v>
      </c>
      <c r="JP96">
        <v>2.33398</v>
      </c>
      <c r="JQ96">
        <v>1.54907</v>
      </c>
      <c r="JR96">
        <v>2.4292</v>
      </c>
      <c r="JS96">
        <v>36.6943</v>
      </c>
      <c r="JT96">
        <v>24.0963</v>
      </c>
      <c r="JU96">
        <v>18</v>
      </c>
      <c r="JV96">
        <v>487.808</v>
      </c>
      <c r="JW96">
        <v>506.598</v>
      </c>
      <c r="JX96">
        <v>28.4505</v>
      </c>
      <c r="JY96">
        <v>27.8191</v>
      </c>
      <c r="JZ96">
        <v>30.0008</v>
      </c>
      <c r="KA96">
        <v>27.7804</v>
      </c>
      <c r="KB96">
        <v>27.7074</v>
      </c>
      <c r="KC96">
        <v>22.8212</v>
      </c>
      <c r="KD96">
        <v>19.2199</v>
      </c>
      <c r="KE96">
        <v>80.2244</v>
      </c>
      <c r="KF96">
        <v>28.1292</v>
      </c>
      <c r="KG96">
        <v>420</v>
      </c>
      <c r="KH96">
        <v>22.1869</v>
      </c>
      <c r="KI96">
        <v>101.621</v>
      </c>
      <c r="KJ96">
        <v>93.221</v>
      </c>
    </row>
    <row r="97" spans="1:296">
      <c r="A97">
        <v>79</v>
      </c>
      <c r="B97">
        <v>1702603987.5</v>
      </c>
      <c r="C97">
        <v>22606.5</v>
      </c>
      <c r="D97" t="s">
        <v>681</v>
      </c>
      <c r="E97" t="s">
        <v>682</v>
      </c>
      <c r="F97">
        <v>5</v>
      </c>
      <c r="G97" t="s">
        <v>655</v>
      </c>
      <c r="H97">
        <v>1702603979.5</v>
      </c>
      <c r="I97">
        <f>(J97)/1000</f>
        <v>0</v>
      </c>
      <c r="J97">
        <f>IF(DO97, AM97, AG97)</f>
        <v>0</v>
      </c>
      <c r="K97">
        <f>IF(DO97, AH97, AF97)</f>
        <v>0</v>
      </c>
      <c r="L97">
        <f>DQ97 - IF(AT97&gt;1, K97*DK97*100.0/(AV97*EE97), 0)</f>
        <v>0</v>
      </c>
      <c r="M97">
        <f>((S97-I97/2)*L97-K97)/(S97+I97/2)</f>
        <v>0</v>
      </c>
      <c r="N97">
        <f>M97*(DX97+DY97)/1000.0</f>
        <v>0</v>
      </c>
      <c r="O97">
        <f>(DQ97 - IF(AT97&gt;1, K97*DK97*100.0/(AV97*EE97), 0))*(DX97+DY97)/1000.0</f>
        <v>0</v>
      </c>
      <c r="P97">
        <f>2.0/((1/R97-1/Q97)+SIGN(R97)*SQRT((1/R97-1/Q97)*(1/R97-1/Q97) + 4*DL97/((DL97+1)*(DL97+1))*(2*1/R97*1/Q97-1/Q97*1/Q97)))</f>
        <v>0</v>
      </c>
      <c r="Q97">
        <f>IF(LEFT(DM97,1)&lt;&gt;"0",IF(LEFT(DM97,1)="1",3.0,DN97),$D$5+$E$5*(EE97*DX97/($K$5*1000))+$F$5*(EE97*DX97/($K$5*1000))*MAX(MIN(DK97,$J$5),$I$5)*MAX(MIN(DK97,$J$5),$I$5)+$G$5*MAX(MIN(DK97,$J$5),$I$5)*(EE97*DX97/($K$5*1000))+$H$5*(EE97*DX97/($K$5*1000))*(EE97*DX97/($K$5*1000)))</f>
        <v>0</v>
      </c>
      <c r="R97">
        <f>I97*(1000-(1000*0.61365*exp(17.502*V97/(240.97+V97))/(DX97+DY97)+DS97)/2)/(1000*0.61365*exp(17.502*V97/(240.97+V97))/(DX97+DY97)-DS97)</f>
        <v>0</v>
      </c>
      <c r="S97">
        <f>1/((DL97+1)/(P97/1.6)+1/(Q97/1.37)) + DL97/((DL97+1)/(P97/1.6) + DL97/(Q97/1.37))</f>
        <v>0</v>
      </c>
      <c r="T97">
        <f>(DG97*DJ97)</f>
        <v>0</v>
      </c>
      <c r="U97">
        <f>(DZ97+(T97+2*0.95*5.67E-8*(((DZ97+$B$9)+273)^4-(DZ97+273)^4)-44100*I97)/(1.84*29.3*Q97+8*0.95*5.67E-8*(DZ97+273)^3))</f>
        <v>0</v>
      </c>
      <c r="V97">
        <f>($C$9*EA97+$D$9*EB97+$E$9*U97)</f>
        <v>0</v>
      </c>
      <c r="W97">
        <f>0.61365*exp(17.502*V97/(240.97+V97))</f>
        <v>0</v>
      </c>
      <c r="X97">
        <f>(Y97/Z97*100)</f>
        <v>0</v>
      </c>
      <c r="Y97">
        <f>DS97*(DX97+DY97)/1000</f>
        <v>0</v>
      </c>
      <c r="Z97">
        <f>0.61365*exp(17.502*DZ97/(240.97+DZ97))</f>
        <v>0</v>
      </c>
      <c r="AA97">
        <f>(W97-DS97*(DX97+DY97)/1000)</f>
        <v>0</v>
      </c>
      <c r="AB97">
        <f>(-I97*44100)</f>
        <v>0</v>
      </c>
      <c r="AC97">
        <f>2*29.3*Q97*0.92*(DZ97-V97)</f>
        <v>0</v>
      </c>
      <c r="AD97">
        <f>2*0.95*5.67E-8*(((DZ97+$B$9)+273)^4-(V97+273)^4)</f>
        <v>0</v>
      </c>
      <c r="AE97">
        <f>T97+AD97+AB97+AC97</f>
        <v>0</v>
      </c>
      <c r="AF97">
        <f>DW97*AT97*(DR97-DQ97*(1000-AT97*DT97)/(1000-AT97*DS97))/(100*DK97)</f>
        <v>0</v>
      </c>
      <c r="AG97">
        <f>1000*DW97*AT97*(DS97-DT97)/(100*DK97*(1000-AT97*DS97))</f>
        <v>0</v>
      </c>
      <c r="AH97">
        <f>(AI97 - AJ97 - DX97*1E3/(8.314*(DZ97+273.15)) * AL97/DW97 * AK97) * DW97/(100*DK97) * (1000 - DT97)/1000</f>
        <v>0</v>
      </c>
      <c r="AI97">
        <v>431.5428465953748</v>
      </c>
      <c r="AJ97">
        <v>430.7226727272728</v>
      </c>
      <c r="AK97">
        <v>0.0002861419325967232</v>
      </c>
      <c r="AL97">
        <v>66.16096777447338</v>
      </c>
      <c r="AM97">
        <f>(AO97 - AN97 + DX97*1E3/(8.314*(DZ97+273.15)) * AQ97/DW97 * AP97) * DW97/(100*DK97) * 1000/(1000 - AO97)</f>
        <v>0</v>
      </c>
      <c r="AN97">
        <v>26.76941126502505</v>
      </c>
      <c r="AO97">
        <v>27.24735515151515</v>
      </c>
      <c r="AP97">
        <v>-4.381115689333843E-06</v>
      </c>
      <c r="AQ97">
        <v>108.6366077826732</v>
      </c>
      <c r="AR97">
        <v>0</v>
      </c>
      <c r="AS97">
        <v>0</v>
      </c>
      <c r="AT97">
        <f>IF(AR97*$H$15&gt;=AV97,1.0,(AV97/(AV97-AR97*$H$15)))</f>
        <v>0</v>
      </c>
      <c r="AU97">
        <f>(AT97-1)*100</f>
        <v>0</v>
      </c>
      <c r="AV97">
        <f>MAX(0,($B$15+$C$15*EE97)/(1+$D$15*EE97)*DX97/(DZ97+273)*$E$15)</f>
        <v>0</v>
      </c>
      <c r="AW97" t="s">
        <v>437</v>
      </c>
      <c r="AX97">
        <v>0</v>
      </c>
      <c r="AY97">
        <v>0.7</v>
      </c>
      <c r="AZ97">
        <v>0.7</v>
      </c>
      <c r="BA97">
        <f>1-AY97/AZ97</f>
        <v>0</v>
      </c>
      <c r="BB97">
        <v>-1</v>
      </c>
      <c r="BC97" t="s">
        <v>683</v>
      </c>
      <c r="BD97">
        <v>8181.65</v>
      </c>
      <c r="BE97">
        <v>239.3303076923077</v>
      </c>
      <c r="BF97">
        <v>246.87</v>
      </c>
      <c r="BG97">
        <f>1-BE97/BF97</f>
        <v>0</v>
      </c>
      <c r="BH97">
        <v>0.5</v>
      </c>
      <c r="BI97">
        <f>DH97</f>
        <v>0</v>
      </c>
      <c r="BJ97">
        <f>K97</f>
        <v>0</v>
      </c>
      <c r="BK97">
        <f>BG97*BH97*BI97</f>
        <v>0</v>
      </c>
      <c r="BL97">
        <f>(BJ97-BB97)/BI97</f>
        <v>0</v>
      </c>
      <c r="BM97">
        <f>(AZ97-BF97)/BF97</f>
        <v>0</v>
      </c>
      <c r="BN97">
        <f>AY97/(BA97+AY97/BF97)</f>
        <v>0</v>
      </c>
      <c r="BO97" t="s">
        <v>437</v>
      </c>
      <c r="BP97">
        <v>0</v>
      </c>
      <c r="BQ97">
        <f>IF(BP97&lt;&gt;0, BP97, BN97)</f>
        <v>0</v>
      </c>
      <c r="BR97">
        <f>1-BQ97/BF97</f>
        <v>0</v>
      </c>
      <c r="BS97">
        <f>(BF97-BE97)/(BF97-BQ97)</f>
        <v>0</v>
      </c>
      <c r="BT97">
        <f>(AZ97-BF97)/(AZ97-BQ97)</f>
        <v>0</v>
      </c>
      <c r="BU97">
        <f>(BF97-BE97)/(BF97-AY97)</f>
        <v>0</v>
      </c>
      <c r="BV97">
        <f>(AZ97-BF97)/(AZ97-AY97)</f>
        <v>0</v>
      </c>
      <c r="BW97">
        <f>(BS97*BQ97/BE97)</f>
        <v>0</v>
      </c>
      <c r="BX97">
        <f>(1-BW97)</f>
        <v>0</v>
      </c>
      <c r="DG97">
        <f>$B$13*EF97+$C$13*EG97+$F$13*ER97*(1-EU97)</f>
        <v>0</v>
      </c>
      <c r="DH97">
        <f>DG97*DI97</f>
        <v>0</v>
      </c>
      <c r="DI97">
        <f>($B$13*$D$11+$C$13*$D$11+$F$13*((FE97+EW97)/MAX(FE97+EW97+FF97, 0.1)*$I$11+FF97/MAX(FE97+EW97+FF97, 0.1)*$J$11))/($B$13+$C$13+$F$13)</f>
        <v>0</v>
      </c>
      <c r="DJ97">
        <f>($B$13*$K$11+$C$13*$K$11+$F$13*((FE97+EW97)/MAX(FE97+EW97+FF97, 0.1)*$P$11+FF97/MAX(FE97+EW97+FF97, 0.1)*$Q$11))/($B$13+$C$13+$F$13)</f>
        <v>0</v>
      </c>
      <c r="DK97">
        <v>2</v>
      </c>
      <c r="DL97">
        <v>0.5</v>
      </c>
      <c r="DM97" t="s">
        <v>439</v>
      </c>
      <c r="DN97">
        <v>2</v>
      </c>
      <c r="DO97" t="b">
        <v>1</v>
      </c>
      <c r="DP97">
        <v>1702603979.5</v>
      </c>
      <c r="DQ97">
        <v>418.9951935483871</v>
      </c>
      <c r="DR97">
        <v>420.0056774193548</v>
      </c>
      <c r="DS97">
        <v>27.24863225806451</v>
      </c>
      <c r="DT97">
        <v>26.77321935483871</v>
      </c>
      <c r="DU97">
        <v>417.725064516129</v>
      </c>
      <c r="DV97">
        <v>26.97186129032258</v>
      </c>
      <c r="DW97">
        <v>499.997129032258</v>
      </c>
      <c r="DX97">
        <v>91.01749032258066</v>
      </c>
      <c r="DY97">
        <v>0.09985029677419356</v>
      </c>
      <c r="DZ97">
        <v>35.49462903225807</v>
      </c>
      <c r="EA97">
        <v>35.93066451612903</v>
      </c>
      <c r="EB97">
        <v>999.9000000000003</v>
      </c>
      <c r="EC97">
        <v>0</v>
      </c>
      <c r="ED97">
        <v>0</v>
      </c>
      <c r="EE97">
        <v>10015.14290322581</v>
      </c>
      <c r="EF97">
        <v>0</v>
      </c>
      <c r="EG97">
        <v>16.41090967741936</v>
      </c>
      <c r="EH97">
        <v>-1.010478225806452</v>
      </c>
      <c r="EI97">
        <v>430.7320645161291</v>
      </c>
      <c r="EJ97">
        <v>431.56</v>
      </c>
      <c r="EK97">
        <v>0.475397935483871</v>
      </c>
      <c r="EL97">
        <v>420.0056774193548</v>
      </c>
      <c r="EM97">
        <v>26.77321935483871</v>
      </c>
      <c r="EN97">
        <v>2.480102258064516</v>
      </c>
      <c r="EO97">
        <v>2.436831612903225</v>
      </c>
      <c r="EP97">
        <v>20.89650967741935</v>
      </c>
      <c r="EQ97">
        <v>20.61063870967742</v>
      </c>
      <c r="ER97">
        <v>1499.98806451613</v>
      </c>
      <c r="ES97">
        <v>0.9729990000000004</v>
      </c>
      <c r="ET97">
        <v>0.02700119999999999</v>
      </c>
      <c r="EU97">
        <v>0</v>
      </c>
      <c r="EV97">
        <v>239.3357419354839</v>
      </c>
      <c r="EW97">
        <v>4.999599999999997</v>
      </c>
      <c r="EX97">
        <v>3668.916129032258</v>
      </c>
      <c r="EY97">
        <v>14076.2870967742</v>
      </c>
      <c r="EZ97">
        <v>39.20541935483871</v>
      </c>
      <c r="FA97">
        <v>40.34654838709677</v>
      </c>
      <c r="FB97">
        <v>39.4816129032258</v>
      </c>
      <c r="FC97">
        <v>40.01190322580645</v>
      </c>
      <c r="FD97">
        <v>41.18716129032256</v>
      </c>
      <c r="FE97">
        <v>1454.618064516129</v>
      </c>
      <c r="FF97">
        <v>40.36999999999998</v>
      </c>
      <c r="FG97">
        <v>0</v>
      </c>
      <c r="FH97">
        <v>294.7999999523163</v>
      </c>
      <c r="FI97">
        <v>0</v>
      </c>
      <c r="FJ97">
        <v>239.3303076923077</v>
      </c>
      <c r="FK97">
        <v>0.01818802954037375</v>
      </c>
      <c r="FL97">
        <v>-6.876581199885728</v>
      </c>
      <c r="FM97">
        <v>3668.873076923077</v>
      </c>
      <c r="FN97">
        <v>15</v>
      </c>
      <c r="FO97">
        <v>0</v>
      </c>
      <c r="FP97" t="s">
        <v>440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-1.007588075</v>
      </c>
      <c r="GC97">
        <v>-0.2075980075046886</v>
      </c>
      <c r="GD97">
        <v>0.05441576804263058</v>
      </c>
      <c r="GE97">
        <v>1</v>
      </c>
      <c r="GF97">
        <v>239.3527941176471</v>
      </c>
      <c r="GG97">
        <v>-0.1481589031235974</v>
      </c>
      <c r="GH97">
        <v>0.168784369817853</v>
      </c>
      <c r="GI97">
        <v>1</v>
      </c>
      <c r="GJ97">
        <v>0.47498045</v>
      </c>
      <c r="GK97">
        <v>0.01640066791744847</v>
      </c>
      <c r="GL97">
        <v>0.001966926243533293</v>
      </c>
      <c r="GM97">
        <v>1</v>
      </c>
      <c r="GN97">
        <v>3</v>
      </c>
      <c r="GO97">
        <v>3</v>
      </c>
      <c r="GP97" t="s">
        <v>454</v>
      </c>
      <c r="GQ97">
        <v>3.10354</v>
      </c>
      <c r="GR97">
        <v>2.75823</v>
      </c>
      <c r="GS97">
        <v>0.0883187</v>
      </c>
      <c r="GT97">
        <v>0.08874890000000001</v>
      </c>
      <c r="GU97">
        <v>0.118869</v>
      </c>
      <c r="GV97">
        <v>0.118659</v>
      </c>
      <c r="GW97">
        <v>23706</v>
      </c>
      <c r="GX97">
        <v>22022.5</v>
      </c>
      <c r="GY97">
        <v>26561.8</v>
      </c>
      <c r="GZ97">
        <v>24391.1</v>
      </c>
      <c r="HA97">
        <v>37500.5</v>
      </c>
      <c r="HB97">
        <v>31796.3</v>
      </c>
      <c r="HC97">
        <v>46458.5</v>
      </c>
      <c r="HD97">
        <v>38617.4</v>
      </c>
      <c r="HE97">
        <v>1.89058</v>
      </c>
      <c r="HF97">
        <v>1.9014</v>
      </c>
      <c r="HG97">
        <v>0.303432</v>
      </c>
      <c r="HH97">
        <v>0</v>
      </c>
      <c r="HI97">
        <v>31.0974</v>
      </c>
      <c r="HJ97">
        <v>999.9</v>
      </c>
      <c r="HK97">
        <v>50.8</v>
      </c>
      <c r="HL97">
        <v>32.6</v>
      </c>
      <c r="HM97">
        <v>27.5691</v>
      </c>
      <c r="HN97">
        <v>60.4862</v>
      </c>
      <c r="HO97">
        <v>23.2051</v>
      </c>
      <c r="HP97">
        <v>1</v>
      </c>
      <c r="HQ97">
        <v>0.09757879999999999</v>
      </c>
      <c r="HR97">
        <v>-3.08794</v>
      </c>
      <c r="HS97">
        <v>20.2525</v>
      </c>
      <c r="HT97">
        <v>5.21759</v>
      </c>
      <c r="HU97">
        <v>11.98</v>
      </c>
      <c r="HV97">
        <v>4.96465</v>
      </c>
      <c r="HW97">
        <v>3.27467</v>
      </c>
      <c r="HX97">
        <v>9999</v>
      </c>
      <c r="HY97">
        <v>9999</v>
      </c>
      <c r="HZ97">
        <v>9999</v>
      </c>
      <c r="IA97">
        <v>549.2</v>
      </c>
      <c r="IB97">
        <v>1.864</v>
      </c>
      <c r="IC97">
        <v>1.86011</v>
      </c>
      <c r="ID97">
        <v>1.85838</v>
      </c>
      <c r="IE97">
        <v>1.85974</v>
      </c>
      <c r="IF97">
        <v>1.85988</v>
      </c>
      <c r="IG97">
        <v>1.85837</v>
      </c>
      <c r="IH97">
        <v>1.85743</v>
      </c>
      <c r="II97">
        <v>1.8524</v>
      </c>
      <c r="IJ97">
        <v>0</v>
      </c>
      <c r="IK97">
        <v>0</v>
      </c>
      <c r="IL97">
        <v>0</v>
      </c>
      <c r="IM97">
        <v>0</v>
      </c>
      <c r="IN97" t="s">
        <v>442</v>
      </c>
      <c r="IO97" t="s">
        <v>443</v>
      </c>
      <c r="IP97" t="s">
        <v>444</v>
      </c>
      <c r="IQ97" t="s">
        <v>444</v>
      </c>
      <c r="IR97" t="s">
        <v>444</v>
      </c>
      <c r="IS97" t="s">
        <v>444</v>
      </c>
      <c r="IT97">
        <v>0</v>
      </c>
      <c r="IU97">
        <v>100</v>
      </c>
      <c r="IV97">
        <v>100</v>
      </c>
      <c r="IW97">
        <v>1.27</v>
      </c>
      <c r="IX97">
        <v>0.2767</v>
      </c>
      <c r="IY97">
        <v>0.3971615310492796</v>
      </c>
      <c r="IZ97">
        <v>0.002194383670526158</v>
      </c>
      <c r="JA97">
        <v>-2.614430836048478E-07</v>
      </c>
      <c r="JB97">
        <v>2.831566818974657E-11</v>
      </c>
      <c r="JC97">
        <v>-0.02387284111826243</v>
      </c>
      <c r="JD97">
        <v>-0.004919592197158782</v>
      </c>
      <c r="JE97">
        <v>0.0008186423644796414</v>
      </c>
      <c r="JF97">
        <v>-8.268116151049551E-06</v>
      </c>
      <c r="JG97">
        <v>6</v>
      </c>
      <c r="JH97">
        <v>2002</v>
      </c>
      <c r="JI97">
        <v>0</v>
      </c>
      <c r="JJ97">
        <v>28</v>
      </c>
      <c r="JK97">
        <v>28376733.1</v>
      </c>
      <c r="JL97">
        <v>28376733.1</v>
      </c>
      <c r="JM97">
        <v>1.14014</v>
      </c>
      <c r="JN97">
        <v>2.64526</v>
      </c>
      <c r="JO97">
        <v>1.49658</v>
      </c>
      <c r="JP97">
        <v>2.33643</v>
      </c>
      <c r="JQ97">
        <v>1.54907</v>
      </c>
      <c r="JR97">
        <v>2.48047</v>
      </c>
      <c r="JS97">
        <v>36.908</v>
      </c>
      <c r="JT97">
        <v>24.07</v>
      </c>
      <c r="JU97">
        <v>18</v>
      </c>
      <c r="JV97">
        <v>489.204</v>
      </c>
      <c r="JW97">
        <v>511.718</v>
      </c>
      <c r="JX97">
        <v>36.9268</v>
      </c>
      <c r="JY97">
        <v>28.4739</v>
      </c>
      <c r="JZ97">
        <v>30.0011</v>
      </c>
      <c r="KA97">
        <v>28.3741</v>
      </c>
      <c r="KB97">
        <v>28.2883</v>
      </c>
      <c r="KC97">
        <v>22.9295</v>
      </c>
      <c r="KD97">
        <v>0</v>
      </c>
      <c r="KE97">
        <v>100</v>
      </c>
      <c r="KF97">
        <v>36.9235</v>
      </c>
      <c r="KG97">
        <v>420</v>
      </c>
      <c r="KH97">
        <v>28.4044</v>
      </c>
      <c r="KI97">
        <v>101.517</v>
      </c>
      <c r="KJ97">
        <v>93.1045</v>
      </c>
    </row>
    <row r="98" spans="1:296">
      <c r="A98">
        <v>80</v>
      </c>
      <c r="B98">
        <v>1702604070</v>
      </c>
      <c r="C98">
        <v>22689</v>
      </c>
      <c r="D98" t="s">
        <v>684</v>
      </c>
      <c r="E98" t="s">
        <v>685</v>
      </c>
      <c r="F98">
        <v>5</v>
      </c>
      <c r="G98" t="s">
        <v>655</v>
      </c>
      <c r="H98">
        <v>1702604062.25</v>
      </c>
      <c r="I98">
        <f>(J98)/1000</f>
        <v>0</v>
      </c>
      <c r="J98">
        <f>IF(DO98, AM98, AG98)</f>
        <v>0</v>
      </c>
      <c r="K98">
        <f>IF(DO98, AH98, AF98)</f>
        <v>0</v>
      </c>
      <c r="L98">
        <f>DQ98 - IF(AT98&gt;1, K98*DK98*100.0/(AV98*EE98), 0)</f>
        <v>0</v>
      </c>
      <c r="M98">
        <f>((S98-I98/2)*L98-K98)/(S98+I98/2)</f>
        <v>0</v>
      </c>
      <c r="N98">
        <f>M98*(DX98+DY98)/1000.0</f>
        <v>0</v>
      </c>
      <c r="O98">
        <f>(DQ98 - IF(AT98&gt;1, K98*DK98*100.0/(AV98*EE98), 0))*(DX98+DY98)/1000.0</f>
        <v>0</v>
      </c>
      <c r="P98">
        <f>2.0/((1/R98-1/Q98)+SIGN(R98)*SQRT((1/R98-1/Q98)*(1/R98-1/Q98) + 4*DL98/((DL98+1)*(DL98+1))*(2*1/R98*1/Q98-1/Q98*1/Q98)))</f>
        <v>0</v>
      </c>
      <c r="Q98">
        <f>IF(LEFT(DM98,1)&lt;&gt;"0",IF(LEFT(DM98,1)="1",3.0,DN98),$D$5+$E$5*(EE98*DX98/($K$5*1000))+$F$5*(EE98*DX98/($K$5*1000))*MAX(MIN(DK98,$J$5),$I$5)*MAX(MIN(DK98,$J$5),$I$5)+$G$5*MAX(MIN(DK98,$J$5),$I$5)*(EE98*DX98/($K$5*1000))+$H$5*(EE98*DX98/($K$5*1000))*(EE98*DX98/($K$5*1000)))</f>
        <v>0</v>
      </c>
      <c r="R98">
        <f>I98*(1000-(1000*0.61365*exp(17.502*V98/(240.97+V98))/(DX98+DY98)+DS98)/2)/(1000*0.61365*exp(17.502*V98/(240.97+V98))/(DX98+DY98)-DS98)</f>
        <v>0</v>
      </c>
      <c r="S98">
        <f>1/((DL98+1)/(P98/1.6)+1/(Q98/1.37)) + DL98/((DL98+1)/(P98/1.6) + DL98/(Q98/1.37))</f>
        <v>0</v>
      </c>
      <c r="T98">
        <f>(DG98*DJ98)</f>
        <v>0</v>
      </c>
      <c r="U98">
        <f>(DZ98+(T98+2*0.95*5.67E-8*(((DZ98+$B$9)+273)^4-(DZ98+273)^4)-44100*I98)/(1.84*29.3*Q98+8*0.95*5.67E-8*(DZ98+273)^3))</f>
        <v>0</v>
      </c>
      <c r="V98">
        <f>($C$9*EA98+$D$9*EB98+$E$9*U98)</f>
        <v>0</v>
      </c>
      <c r="W98">
        <f>0.61365*exp(17.502*V98/(240.97+V98))</f>
        <v>0</v>
      </c>
      <c r="X98">
        <f>(Y98/Z98*100)</f>
        <v>0</v>
      </c>
      <c r="Y98">
        <f>DS98*(DX98+DY98)/1000</f>
        <v>0</v>
      </c>
      <c r="Z98">
        <f>0.61365*exp(17.502*DZ98/(240.97+DZ98))</f>
        <v>0</v>
      </c>
      <c r="AA98">
        <f>(W98-DS98*(DX98+DY98)/1000)</f>
        <v>0</v>
      </c>
      <c r="AB98">
        <f>(-I98*44100)</f>
        <v>0</v>
      </c>
      <c r="AC98">
        <f>2*29.3*Q98*0.92*(DZ98-V98)</f>
        <v>0</v>
      </c>
      <c r="AD98">
        <f>2*0.95*5.67E-8*(((DZ98+$B$9)+273)^4-(V98+273)^4)</f>
        <v>0</v>
      </c>
      <c r="AE98">
        <f>T98+AD98+AB98+AC98</f>
        <v>0</v>
      </c>
      <c r="AF98">
        <f>DW98*AT98*(DR98-DQ98*(1000-AT98*DT98)/(1000-AT98*DS98))/(100*DK98)</f>
        <v>0</v>
      </c>
      <c r="AG98">
        <f>1000*DW98*AT98*(DS98-DT98)/(100*DK98*(1000-AT98*DS98))</f>
        <v>0</v>
      </c>
      <c r="AH98">
        <f>(AI98 - AJ98 - DX98*1E3/(8.314*(DZ98+273.15)) * AL98/DW98 * AK98) * DW98/(100*DK98) * (1000 - DT98)/1000</f>
        <v>0</v>
      </c>
      <c r="AI98">
        <v>431.5351532446931</v>
      </c>
      <c r="AJ98">
        <v>430.7413272727272</v>
      </c>
      <c r="AK98">
        <v>1.875806423227949E-05</v>
      </c>
      <c r="AL98">
        <v>66.16096777447338</v>
      </c>
      <c r="AM98">
        <f>(AO98 - AN98 + DX98*1E3/(8.314*(DZ98+273.15)) * AQ98/DW98 * AP98) * DW98/(100*DK98) * 1000/(1000 - AO98)</f>
        <v>0</v>
      </c>
      <c r="AN98">
        <v>26.73809970770458</v>
      </c>
      <c r="AO98">
        <v>27.21940606060605</v>
      </c>
      <c r="AP98">
        <v>-1.908577989221484E-05</v>
      </c>
      <c r="AQ98">
        <v>108.6366077826732</v>
      </c>
      <c r="AR98">
        <v>0</v>
      </c>
      <c r="AS98">
        <v>0</v>
      </c>
      <c r="AT98">
        <f>IF(AR98*$H$15&gt;=AV98,1.0,(AV98/(AV98-AR98*$H$15)))</f>
        <v>0</v>
      </c>
      <c r="AU98">
        <f>(AT98-1)*100</f>
        <v>0</v>
      </c>
      <c r="AV98">
        <f>MAX(0,($B$15+$C$15*EE98)/(1+$D$15*EE98)*DX98/(DZ98+273)*$E$15)</f>
        <v>0</v>
      </c>
      <c r="AW98" t="s">
        <v>437</v>
      </c>
      <c r="AX98">
        <v>0</v>
      </c>
      <c r="AY98">
        <v>0.7</v>
      </c>
      <c r="AZ98">
        <v>0.7</v>
      </c>
      <c r="BA98">
        <f>1-AY98/AZ98</f>
        <v>0</v>
      </c>
      <c r="BB98">
        <v>-1</v>
      </c>
      <c r="BC98" t="s">
        <v>686</v>
      </c>
      <c r="BD98">
        <v>8166.92</v>
      </c>
      <c r="BE98">
        <v>238.67656</v>
      </c>
      <c r="BF98">
        <v>246.57</v>
      </c>
      <c r="BG98">
        <f>1-BE98/BF98</f>
        <v>0</v>
      </c>
      <c r="BH98">
        <v>0.5</v>
      </c>
      <c r="BI98">
        <f>DH98</f>
        <v>0</v>
      </c>
      <c r="BJ98">
        <f>K98</f>
        <v>0</v>
      </c>
      <c r="BK98">
        <f>BG98*BH98*BI98</f>
        <v>0</v>
      </c>
      <c r="BL98">
        <f>(BJ98-BB98)/BI98</f>
        <v>0</v>
      </c>
      <c r="BM98">
        <f>(AZ98-BF98)/BF98</f>
        <v>0</v>
      </c>
      <c r="BN98">
        <f>AY98/(BA98+AY98/BF98)</f>
        <v>0</v>
      </c>
      <c r="BO98" t="s">
        <v>437</v>
      </c>
      <c r="BP98">
        <v>0</v>
      </c>
      <c r="BQ98">
        <f>IF(BP98&lt;&gt;0, BP98, BN98)</f>
        <v>0</v>
      </c>
      <c r="BR98">
        <f>1-BQ98/BF98</f>
        <v>0</v>
      </c>
      <c r="BS98">
        <f>(BF98-BE98)/(BF98-BQ98)</f>
        <v>0</v>
      </c>
      <c r="BT98">
        <f>(AZ98-BF98)/(AZ98-BQ98)</f>
        <v>0</v>
      </c>
      <c r="BU98">
        <f>(BF98-BE98)/(BF98-AY98)</f>
        <v>0</v>
      </c>
      <c r="BV98">
        <f>(AZ98-BF98)/(AZ98-AY98)</f>
        <v>0</v>
      </c>
      <c r="BW98">
        <f>(BS98*BQ98/BE98)</f>
        <v>0</v>
      </c>
      <c r="BX98">
        <f>(1-BW98)</f>
        <v>0</v>
      </c>
      <c r="DG98">
        <f>$B$13*EF98+$C$13*EG98+$F$13*ER98*(1-EU98)</f>
        <v>0</v>
      </c>
      <c r="DH98">
        <f>DG98*DI98</f>
        <v>0</v>
      </c>
      <c r="DI98">
        <f>($B$13*$D$11+$C$13*$D$11+$F$13*((FE98+EW98)/MAX(FE98+EW98+FF98, 0.1)*$I$11+FF98/MAX(FE98+EW98+FF98, 0.1)*$J$11))/($B$13+$C$13+$F$13)</f>
        <v>0</v>
      </c>
      <c r="DJ98">
        <f>($B$13*$K$11+$C$13*$K$11+$F$13*((FE98+EW98)/MAX(FE98+EW98+FF98, 0.1)*$P$11+FF98/MAX(FE98+EW98+FF98, 0.1)*$Q$11))/($B$13+$C$13+$F$13)</f>
        <v>0</v>
      </c>
      <c r="DK98">
        <v>2</v>
      </c>
      <c r="DL98">
        <v>0.5</v>
      </c>
      <c r="DM98" t="s">
        <v>439</v>
      </c>
      <c r="DN98">
        <v>2</v>
      </c>
      <c r="DO98" t="b">
        <v>1</v>
      </c>
      <c r="DP98">
        <v>1702604062.25</v>
      </c>
      <c r="DQ98">
        <v>419.0297666666666</v>
      </c>
      <c r="DR98">
        <v>419.9988</v>
      </c>
      <c r="DS98">
        <v>27.23055333333334</v>
      </c>
      <c r="DT98">
        <v>26.74153666666666</v>
      </c>
      <c r="DU98">
        <v>417.7595333333334</v>
      </c>
      <c r="DV98">
        <v>26.95418333333333</v>
      </c>
      <c r="DW98">
        <v>500.0172666666667</v>
      </c>
      <c r="DX98">
        <v>91.01457333333333</v>
      </c>
      <c r="DY98">
        <v>0.1000650766666667</v>
      </c>
      <c r="DZ98">
        <v>35.85193</v>
      </c>
      <c r="EA98">
        <v>36.37876000000001</v>
      </c>
      <c r="EB98">
        <v>999.9000000000002</v>
      </c>
      <c r="EC98">
        <v>0</v>
      </c>
      <c r="ED98">
        <v>0</v>
      </c>
      <c r="EE98">
        <v>9986.812666666667</v>
      </c>
      <c r="EF98">
        <v>0</v>
      </c>
      <c r="EG98">
        <v>16.45416666666667</v>
      </c>
      <c r="EH98">
        <v>-0.9689411</v>
      </c>
      <c r="EI98">
        <v>430.7596666666666</v>
      </c>
      <c r="EJ98">
        <v>431.5387666666667</v>
      </c>
      <c r="EK98">
        <v>0.4890153666666666</v>
      </c>
      <c r="EL98">
        <v>419.9988</v>
      </c>
      <c r="EM98">
        <v>26.74153666666666</v>
      </c>
      <c r="EN98">
        <v>2.478377</v>
      </c>
      <c r="EO98">
        <v>2.433869999999999</v>
      </c>
      <c r="EP98">
        <v>20.88519</v>
      </c>
      <c r="EQ98">
        <v>20.59089666666667</v>
      </c>
      <c r="ER98">
        <v>1499.986333333333</v>
      </c>
      <c r="ES98">
        <v>0.9730024666666667</v>
      </c>
      <c r="ET98">
        <v>0.02699789999999999</v>
      </c>
      <c r="EU98">
        <v>0</v>
      </c>
      <c r="EV98">
        <v>238.6699</v>
      </c>
      <c r="EW98">
        <v>4.999599999999998</v>
      </c>
      <c r="EX98">
        <v>3663.180333333333</v>
      </c>
      <c r="EY98">
        <v>14076.28666666667</v>
      </c>
      <c r="EZ98">
        <v>39.58106666666666</v>
      </c>
      <c r="FA98">
        <v>40.56199999999998</v>
      </c>
      <c r="FB98">
        <v>39.52679999999999</v>
      </c>
      <c r="FC98">
        <v>40.35399999999999</v>
      </c>
      <c r="FD98">
        <v>41.70816666666666</v>
      </c>
      <c r="FE98">
        <v>1454.626333333333</v>
      </c>
      <c r="FF98">
        <v>40.35999999999999</v>
      </c>
      <c r="FG98">
        <v>0</v>
      </c>
      <c r="FH98">
        <v>82</v>
      </c>
      <c r="FI98">
        <v>0</v>
      </c>
      <c r="FJ98">
        <v>238.67656</v>
      </c>
      <c r="FK98">
        <v>0.03230768994112303</v>
      </c>
      <c r="FL98">
        <v>-1.731538427504643</v>
      </c>
      <c r="FM98">
        <v>3663.1632</v>
      </c>
      <c r="FN98">
        <v>15</v>
      </c>
      <c r="FO98">
        <v>0</v>
      </c>
      <c r="FP98" t="s">
        <v>440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-0.9731855121951221</v>
      </c>
      <c r="GC98">
        <v>-0.01206248780488117</v>
      </c>
      <c r="GD98">
        <v>0.03476566617639988</v>
      </c>
      <c r="GE98">
        <v>1</v>
      </c>
      <c r="GF98">
        <v>238.6256470588235</v>
      </c>
      <c r="GG98">
        <v>0.3950190987832036</v>
      </c>
      <c r="GH98">
        <v>0.2255450760155919</v>
      </c>
      <c r="GI98">
        <v>1</v>
      </c>
      <c r="GJ98">
        <v>0.4909361219512196</v>
      </c>
      <c r="GK98">
        <v>-0.03627123344947783</v>
      </c>
      <c r="GL98">
        <v>0.004127852770790525</v>
      </c>
      <c r="GM98">
        <v>1</v>
      </c>
      <c r="GN98">
        <v>3</v>
      </c>
      <c r="GO98">
        <v>3</v>
      </c>
      <c r="GP98" t="s">
        <v>454</v>
      </c>
      <c r="GQ98">
        <v>3.10376</v>
      </c>
      <c r="GR98">
        <v>2.75816</v>
      </c>
      <c r="GS98">
        <v>0.0882782</v>
      </c>
      <c r="GT98">
        <v>0.088701</v>
      </c>
      <c r="GU98">
        <v>0.118728</v>
      </c>
      <c r="GV98">
        <v>0.11851</v>
      </c>
      <c r="GW98">
        <v>23699.5</v>
      </c>
      <c r="GX98">
        <v>22017.3</v>
      </c>
      <c r="GY98">
        <v>26554</v>
      </c>
      <c r="GZ98">
        <v>24384.8</v>
      </c>
      <c r="HA98">
        <v>37496.5</v>
      </c>
      <c r="HB98">
        <v>31794.4</v>
      </c>
      <c r="HC98">
        <v>46444.9</v>
      </c>
      <c r="HD98">
        <v>38607.9</v>
      </c>
      <c r="HE98">
        <v>1.8883</v>
      </c>
      <c r="HF98">
        <v>1.89772</v>
      </c>
      <c r="HG98">
        <v>0.284731</v>
      </c>
      <c r="HH98">
        <v>0</v>
      </c>
      <c r="HI98">
        <v>31.7609</v>
      </c>
      <c r="HJ98">
        <v>999.9</v>
      </c>
      <c r="HK98">
        <v>51</v>
      </c>
      <c r="HL98">
        <v>32.6</v>
      </c>
      <c r="HM98">
        <v>27.6785</v>
      </c>
      <c r="HN98">
        <v>60.1362</v>
      </c>
      <c r="HO98">
        <v>23.097</v>
      </c>
      <c r="HP98">
        <v>1</v>
      </c>
      <c r="HQ98">
        <v>0.110368</v>
      </c>
      <c r="HR98">
        <v>-0.71034</v>
      </c>
      <c r="HS98">
        <v>20.2782</v>
      </c>
      <c r="HT98">
        <v>5.22148</v>
      </c>
      <c r="HU98">
        <v>11.98</v>
      </c>
      <c r="HV98">
        <v>4.9652</v>
      </c>
      <c r="HW98">
        <v>3.27508</v>
      </c>
      <c r="HX98">
        <v>9999</v>
      </c>
      <c r="HY98">
        <v>9999</v>
      </c>
      <c r="HZ98">
        <v>9999</v>
      </c>
      <c r="IA98">
        <v>549.2</v>
      </c>
      <c r="IB98">
        <v>1.86399</v>
      </c>
      <c r="IC98">
        <v>1.86013</v>
      </c>
      <c r="ID98">
        <v>1.85839</v>
      </c>
      <c r="IE98">
        <v>1.85975</v>
      </c>
      <c r="IF98">
        <v>1.85988</v>
      </c>
      <c r="IG98">
        <v>1.85837</v>
      </c>
      <c r="IH98">
        <v>1.85742</v>
      </c>
      <c r="II98">
        <v>1.85239</v>
      </c>
      <c r="IJ98">
        <v>0</v>
      </c>
      <c r="IK98">
        <v>0</v>
      </c>
      <c r="IL98">
        <v>0</v>
      </c>
      <c r="IM98">
        <v>0</v>
      </c>
      <c r="IN98" t="s">
        <v>442</v>
      </c>
      <c r="IO98" t="s">
        <v>443</v>
      </c>
      <c r="IP98" t="s">
        <v>444</v>
      </c>
      <c r="IQ98" t="s">
        <v>444</v>
      </c>
      <c r="IR98" t="s">
        <v>444</v>
      </c>
      <c r="IS98" t="s">
        <v>444</v>
      </c>
      <c r="IT98">
        <v>0</v>
      </c>
      <c r="IU98">
        <v>100</v>
      </c>
      <c r="IV98">
        <v>100</v>
      </c>
      <c r="IW98">
        <v>1.271</v>
      </c>
      <c r="IX98">
        <v>0.2762</v>
      </c>
      <c r="IY98">
        <v>0.3971615310492796</v>
      </c>
      <c r="IZ98">
        <v>0.002194383670526158</v>
      </c>
      <c r="JA98">
        <v>-2.614430836048478E-07</v>
      </c>
      <c r="JB98">
        <v>2.831566818974657E-11</v>
      </c>
      <c r="JC98">
        <v>-0.02387284111826243</v>
      </c>
      <c r="JD98">
        <v>-0.004919592197158782</v>
      </c>
      <c r="JE98">
        <v>0.0008186423644796414</v>
      </c>
      <c r="JF98">
        <v>-8.268116151049551E-06</v>
      </c>
      <c r="JG98">
        <v>6</v>
      </c>
      <c r="JH98">
        <v>2002</v>
      </c>
      <c r="JI98">
        <v>0</v>
      </c>
      <c r="JJ98">
        <v>28</v>
      </c>
      <c r="JK98">
        <v>28376734.5</v>
      </c>
      <c r="JL98">
        <v>28376734.5</v>
      </c>
      <c r="JM98">
        <v>1.14014</v>
      </c>
      <c r="JN98">
        <v>2.65137</v>
      </c>
      <c r="JO98">
        <v>1.49658</v>
      </c>
      <c r="JP98">
        <v>2.33643</v>
      </c>
      <c r="JQ98">
        <v>1.54907</v>
      </c>
      <c r="JR98">
        <v>2.48779</v>
      </c>
      <c r="JS98">
        <v>36.9556</v>
      </c>
      <c r="JT98">
        <v>24.0875</v>
      </c>
      <c r="JU98">
        <v>18</v>
      </c>
      <c r="JV98">
        <v>489.355</v>
      </c>
      <c r="JW98">
        <v>510.85</v>
      </c>
      <c r="JX98">
        <v>35.8034</v>
      </c>
      <c r="JY98">
        <v>28.6802</v>
      </c>
      <c r="JZ98">
        <v>30.0004</v>
      </c>
      <c r="KA98">
        <v>28.5664</v>
      </c>
      <c r="KB98">
        <v>28.4723</v>
      </c>
      <c r="KC98">
        <v>22.9294</v>
      </c>
      <c r="KD98">
        <v>0</v>
      </c>
      <c r="KE98">
        <v>100</v>
      </c>
      <c r="KF98">
        <v>35.4382</v>
      </c>
      <c r="KG98">
        <v>420</v>
      </c>
      <c r="KH98">
        <v>28.4044</v>
      </c>
      <c r="KI98">
        <v>101.488</v>
      </c>
      <c r="KJ98">
        <v>93.0813</v>
      </c>
    </row>
    <row r="99" spans="1:296">
      <c r="A99">
        <v>81</v>
      </c>
      <c r="B99">
        <v>1702604162.6</v>
      </c>
      <c r="C99">
        <v>22781.59999990463</v>
      </c>
      <c r="D99" t="s">
        <v>687</v>
      </c>
      <c r="E99" t="s">
        <v>688</v>
      </c>
      <c r="F99">
        <v>5</v>
      </c>
      <c r="G99" t="s">
        <v>655</v>
      </c>
      <c r="H99">
        <v>1702604154.849999</v>
      </c>
      <c r="I99">
        <f>(J99)/1000</f>
        <v>0</v>
      </c>
      <c r="J99">
        <f>IF(DO99, AM99, AG99)</f>
        <v>0</v>
      </c>
      <c r="K99">
        <f>IF(DO99, AH99, AF99)</f>
        <v>0</v>
      </c>
      <c r="L99">
        <f>DQ99 - IF(AT99&gt;1, K99*DK99*100.0/(AV99*EE99), 0)</f>
        <v>0</v>
      </c>
      <c r="M99">
        <f>((S99-I99/2)*L99-K99)/(S99+I99/2)</f>
        <v>0</v>
      </c>
      <c r="N99">
        <f>M99*(DX99+DY99)/1000.0</f>
        <v>0</v>
      </c>
      <c r="O99">
        <f>(DQ99 - IF(AT99&gt;1, K99*DK99*100.0/(AV99*EE99), 0))*(DX99+DY99)/1000.0</f>
        <v>0</v>
      </c>
      <c r="P99">
        <f>2.0/((1/R99-1/Q99)+SIGN(R99)*SQRT((1/R99-1/Q99)*(1/R99-1/Q99) + 4*DL99/((DL99+1)*(DL99+1))*(2*1/R99*1/Q99-1/Q99*1/Q99)))</f>
        <v>0</v>
      </c>
      <c r="Q99">
        <f>IF(LEFT(DM99,1)&lt;&gt;"0",IF(LEFT(DM99,1)="1",3.0,DN99),$D$5+$E$5*(EE99*DX99/($K$5*1000))+$F$5*(EE99*DX99/($K$5*1000))*MAX(MIN(DK99,$J$5),$I$5)*MAX(MIN(DK99,$J$5),$I$5)+$G$5*MAX(MIN(DK99,$J$5),$I$5)*(EE99*DX99/($K$5*1000))+$H$5*(EE99*DX99/($K$5*1000))*(EE99*DX99/($K$5*1000)))</f>
        <v>0</v>
      </c>
      <c r="R99">
        <f>I99*(1000-(1000*0.61365*exp(17.502*V99/(240.97+V99))/(DX99+DY99)+DS99)/2)/(1000*0.61365*exp(17.502*V99/(240.97+V99))/(DX99+DY99)-DS99)</f>
        <v>0</v>
      </c>
      <c r="S99">
        <f>1/((DL99+1)/(P99/1.6)+1/(Q99/1.37)) + DL99/((DL99+1)/(P99/1.6) + DL99/(Q99/1.37))</f>
        <v>0</v>
      </c>
      <c r="T99">
        <f>(DG99*DJ99)</f>
        <v>0</v>
      </c>
      <c r="U99">
        <f>(DZ99+(T99+2*0.95*5.67E-8*(((DZ99+$B$9)+273)^4-(DZ99+273)^4)-44100*I99)/(1.84*29.3*Q99+8*0.95*5.67E-8*(DZ99+273)^3))</f>
        <v>0</v>
      </c>
      <c r="V99">
        <f>($C$9*EA99+$D$9*EB99+$E$9*U99)</f>
        <v>0</v>
      </c>
      <c r="W99">
        <f>0.61365*exp(17.502*V99/(240.97+V99))</f>
        <v>0</v>
      </c>
      <c r="X99">
        <f>(Y99/Z99*100)</f>
        <v>0</v>
      </c>
      <c r="Y99">
        <f>DS99*(DX99+DY99)/1000</f>
        <v>0</v>
      </c>
      <c r="Z99">
        <f>0.61365*exp(17.502*DZ99/(240.97+DZ99))</f>
        <v>0</v>
      </c>
      <c r="AA99">
        <f>(W99-DS99*(DX99+DY99)/1000)</f>
        <v>0</v>
      </c>
      <c r="AB99">
        <f>(-I99*44100)</f>
        <v>0</v>
      </c>
      <c r="AC99">
        <f>2*29.3*Q99*0.92*(DZ99-V99)</f>
        <v>0</v>
      </c>
      <c r="AD99">
        <f>2*0.95*5.67E-8*(((DZ99+$B$9)+273)^4-(V99+273)^4)</f>
        <v>0</v>
      </c>
      <c r="AE99">
        <f>T99+AD99+AB99+AC99</f>
        <v>0</v>
      </c>
      <c r="AF99">
        <f>DW99*AT99*(DR99-DQ99*(1000-AT99*DT99)/(1000-AT99*DS99))/(100*DK99)</f>
        <v>0</v>
      </c>
      <c r="AG99">
        <f>1000*DW99*AT99*(DS99-DT99)/(100*DK99*(1000-AT99*DS99))</f>
        <v>0</v>
      </c>
      <c r="AH99">
        <f>(AI99 - AJ99 - DX99*1E3/(8.314*(DZ99+273.15)) * AL99/DW99 * AK99) * DW99/(100*DK99) * (1000 - DT99)/1000</f>
        <v>0</v>
      </c>
      <c r="AI99">
        <v>431.5450163697263</v>
      </c>
      <c r="AJ99">
        <v>430.637212121212</v>
      </c>
      <c r="AK99">
        <v>0.003410107063469198</v>
      </c>
      <c r="AL99">
        <v>66.16096777447338</v>
      </c>
      <c r="AM99">
        <f>(AO99 - AN99 + DX99*1E3/(8.314*(DZ99+273.15)) * AQ99/DW99 * AP99) * DW99/(100*DK99) * 1000/(1000 - AO99)</f>
        <v>0</v>
      </c>
      <c r="AN99">
        <v>26.70613979017008</v>
      </c>
      <c r="AO99">
        <v>27.15352606060606</v>
      </c>
      <c r="AP99">
        <v>5.060049808174524E-06</v>
      </c>
      <c r="AQ99">
        <v>108.6366077826732</v>
      </c>
      <c r="AR99">
        <v>0</v>
      </c>
      <c r="AS99">
        <v>0</v>
      </c>
      <c r="AT99">
        <f>IF(AR99*$H$15&gt;=AV99,1.0,(AV99/(AV99-AR99*$H$15)))</f>
        <v>0</v>
      </c>
      <c r="AU99">
        <f>(AT99-1)*100</f>
        <v>0</v>
      </c>
      <c r="AV99">
        <f>MAX(0,($B$15+$C$15*EE99)/(1+$D$15*EE99)*DX99/(DZ99+273)*$E$15)</f>
        <v>0</v>
      </c>
      <c r="AW99" t="s">
        <v>437</v>
      </c>
      <c r="AX99">
        <v>0</v>
      </c>
      <c r="AY99">
        <v>0.7</v>
      </c>
      <c r="AZ99">
        <v>0.7</v>
      </c>
      <c r="BA99">
        <f>1-AY99/AZ99</f>
        <v>0</v>
      </c>
      <c r="BB99">
        <v>-1</v>
      </c>
      <c r="BC99" t="s">
        <v>689</v>
      </c>
      <c r="BD99">
        <v>8178.19</v>
      </c>
      <c r="BE99">
        <v>238.4560769230769</v>
      </c>
      <c r="BF99">
        <v>246.2</v>
      </c>
      <c r="BG99">
        <f>1-BE99/BF99</f>
        <v>0</v>
      </c>
      <c r="BH99">
        <v>0.5</v>
      </c>
      <c r="BI99">
        <f>DH99</f>
        <v>0</v>
      </c>
      <c r="BJ99">
        <f>K99</f>
        <v>0</v>
      </c>
      <c r="BK99">
        <f>BG99*BH99*BI99</f>
        <v>0</v>
      </c>
      <c r="BL99">
        <f>(BJ99-BB99)/BI99</f>
        <v>0</v>
      </c>
      <c r="BM99">
        <f>(AZ99-BF99)/BF99</f>
        <v>0</v>
      </c>
      <c r="BN99">
        <f>AY99/(BA99+AY99/BF99)</f>
        <v>0</v>
      </c>
      <c r="BO99" t="s">
        <v>437</v>
      </c>
      <c r="BP99">
        <v>0</v>
      </c>
      <c r="BQ99">
        <f>IF(BP99&lt;&gt;0, BP99, BN99)</f>
        <v>0</v>
      </c>
      <c r="BR99">
        <f>1-BQ99/BF99</f>
        <v>0</v>
      </c>
      <c r="BS99">
        <f>(BF99-BE99)/(BF99-BQ99)</f>
        <v>0</v>
      </c>
      <c r="BT99">
        <f>(AZ99-BF99)/(AZ99-BQ99)</f>
        <v>0</v>
      </c>
      <c r="BU99">
        <f>(BF99-BE99)/(BF99-AY99)</f>
        <v>0</v>
      </c>
      <c r="BV99">
        <f>(AZ99-BF99)/(AZ99-AY99)</f>
        <v>0</v>
      </c>
      <c r="BW99">
        <f>(BS99*BQ99/BE99)</f>
        <v>0</v>
      </c>
      <c r="BX99">
        <f>(1-BW99)</f>
        <v>0</v>
      </c>
      <c r="DG99">
        <f>$B$13*EF99+$C$13*EG99+$F$13*ER99*(1-EU99)</f>
        <v>0</v>
      </c>
      <c r="DH99">
        <f>DG99*DI99</f>
        <v>0</v>
      </c>
      <c r="DI99">
        <f>($B$13*$D$11+$C$13*$D$11+$F$13*((FE99+EW99)/MAX(FE99+EW99+FF99, 0.1)*$I$11+FF99/MAX(FE99+EW99+FF99, 0.1)*$J$11))/($B$13+$C$13+$F$13)</f>
        <v>0</v>
      </c>
      <c r="DJ99">
        <f>($B$13*$K$11+$C$13*$K$11+$F$13*((FE99+EW99)/MAX(FE99+EW99+FF99, 0.1)*$P$11+FF99/MAX(FE99+EW99+FF99, 0.1)*$Q$11))/($B$13+$C$13+$F$13)</f>
        <v>0</v>
      </c>
      <c r="DK99">
        <v>2</v>
      </c>
      <c r="DL99">
        <v>0.5</v>
      </c>
      <c r="DM99" t="s">
        <v>439</v>
      </c>
      <c r="DN99">
        <v>2</v>
      </c>
      <c r="DO99" t="b">
        <v>1</v>
      </c>
      <c r="DP99">
        <v>1702604154.849999</v>
      </c>
      <c r="DQ99">
        <v>418.9423333333333</v>
      </c>
      <c r="DR99">
        <v>420.0000000000001</v>
      </c>
      <c r="DS99">
        <v>27.15398666666667</v>
      </c>
      <c r="DT99">
        <v>26.70808666666667</v>
      </c>
      <c r="DU99">
        <v>417.6722</v>
      </c>
      <c r="DV99">
        <v>26.8792</v>
      </c>
      <c r="DW99">
        <v>500.0202333333334</v>
      </c>
      <c r="DX99">
        <v>91.02443666666669</v>
      </c>
      <c r="DY99">
        <v>0.09983042333333335</v>
      </c>
      <c r="DZ99">
        <v>35.27860333333333</v>
      </c>
      <c r="EA99">
        <v>35.89912333333334</v>
      </c>
      <c r="EB99">
        <v>999.9000000000002</v>
      </c>
      <c r="EC99">
        <v>0</v>
      </c>
      <c r="ED99">
        <v>0</v>
      </c>
      <c r="EE99">
        <v>10023.58133333333</v>
      </c>
      <c r="EF99">
        <v>0</v>
      </c>
      <c r="EG99">
        <v>16.42008</v>
      </c>
      <c r="EH99">
        <v>-1.0577583</v>
      </c>
      <c r="EI99">
        <v>430.6358666666667</v>
      </c>
      <c r="EJ99">
        <v>431.5253333333333</v>
      </c>
      <c r="EK99">
        <v>0.4459006333333333</v>
      </c>
      <c r="EL99">
        <v>420.0000000000001</v>
      </c>
      <c r="EM99">
        <v>26.70808666666667</v>
      </c>
      <c r="EN99">
        <v>2.471676333333333</v>
      </c>
      <c r="EO99">
        <v>2.431089333333333</v>
      </c>
      <c r="EP99">
        <v>20.84118666666667</v>
      </c>
      <c r="EQ99">
        <v>20.57235666666667</v>
      </c>
      <c r="ER99">
        <v>1500.039666666667</v>
      </c>
      <c r="ES99">
        <v>0.9730058666666667</v>
      </c>
      <c r="ET99">
        <v>0.02699432333333333</v>
      </c>
      <c r="EU99">
        <v>0</v>
      </c>
      <c r="EV99">
        <v>238.4397333333334</v>
      </c>
      <c r="EW99">
        <v>4.999599999999998</v>
      </c>
      <c r="EX99">
        <v>3665.993666666667</v>
      </c>
      <c r="EY99">
        <v>14076.81666666667</v>
      </c>
      <c r="EZ99">
        <v>39.85799999999999</v>
      </c>
      <c r="FA99">
        <v>40.81226666666666</v>
      </c>
      <c r="FB99">
        <v>40.15806666666665</v>
      </c>
      <c r="FC99">
        <v>40.57486666666667</v>
      </c>
      <c r="FD99">
        <v>42.02466666666665</v>
      </c>
      <c r="FE99">
        <v>1454.679666666667</v>
      </c>
      <c r="FF99">
        <v>40.35999999999999</v>
      </c>
      <c r="FG99">
        <v>0</v>
      </c>
      <c r="FH99">
        <v>92.20000004768372</v>
      </c>
      <c r="FI99">
        <v>0</v>
      </c>
      <c r="FJ99">
        <v>238.4560769230769</v>
      </c>
      <c r="FK99">
        <v>-0.2037606933467331</v>
      </c>
      <c r="FL99">
        <v>-0.7066666627064853</v>
      </c>
      <c r="FM99">
        <v>3665.923461538461</v>
      </c>
      <c r="FN99">
        <v>15</v>
      </c>
      <c r="FO99">
        <v>0</v>
      </c>
      <c r="FP99" t="s">
        <v>440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-1.05059325</v>
      </c>
      <c r="GC99">
        <v>-0.2275805403377077</v>
      </c>
      <c r="GD99">
        <v>0.05006894474359831</v>
      </c>
      <c r="GE99">
        <v>1</v>
      </c>
      <c r="GF99">
        <v>238.4854411764706</v>
      </c>
      <c r="GG99">
        <v>-0.264828118768755</v>
      </c>
      <c r="GH99">
        <v>0.2053306073251089</v>
      </c>
      <c r="GI99">
        <v>1</v>
      </c>
      <c r="GJ99">
        <v>0.445944525</v>
      </c>
      <c r="GK99">
        <v>0.000935988742964286</v>
      </c>
      <c r="GL99">
        <v>0.001345345438679231</v>
      </c>
      <c r="GM99">
        <v>1</v>
      </c>
      <c r="GN99">
        <v>3</v>
      </c>
      <c r="GO99">
        <v>3</v>
      </c>
      <c r="GP99" t="s">
        <v>454</v>
      </c>
      <c r="GQ99">
        <v>3.10369</v>
      </c>
      <c r="GR99">
        <v>2.75805</v>
      </c>
      <c r="GS99">
        <v>0.08823060000000001</v>
      </c>
      <c r="GT99">
        <v>0.0886716</v>
      </c>
      <c r="GU99">
        <v>0.118489</v>
      </c>
      <c r="GV99">
        <v>0.118367</v>
      </c>
      <c r="GW99">
        <v>23692.5</v>
      </c>
      <c r="GX99">
        <v>22011.5</v>
      </c>
      <c r="GY99">
        <v>26545.5</v>
      </c>
      <c r="GZ99">
        <v>24378.5</v>
      </c>
      <c r="HA99">
        <v>37496</v>
      </c>
      <c r="HB99">
        <v>31791.9</v>
      </c>
      <c r="HC99">
        <v>46430.5</v>
      </c>
      <c r="HD99">
        <v>38598.2</v>
      </c>
      <c r="HE99">
        <v>1.88625</v>
      </c>
      <c r="HF99">
        <v>1.89513</v>
      </c>
      <c r="HG99">
        <v>0.239648</v>
      </c>
      <c r="HH99">
        <v>0</v>
      </c>
      <c r="HI99">
        <v>32.0313</v>
      </c>
      <c r="HJ99">
        <v>999.9</v>
      </c>
      <c r="HK99">
        <v>51.2</v>
      </c>
      <c r="HL99">
        <v>32.5</v>
      </c>
      <c r="HM99">
        <v>27.6296</v>
      </c>
      <c r="HN99">
        <v>60.3699</v>
      </c>
      <c r="HO99">
        <v>22.8926</v>
      </c>
      <c r="HP99">
        <v>1</v>
      </c>
      <c r="HQ99">
        <v>0.127038</v>
      </c>
      <c r="HR99">
        <v>-2.29364</v>
      </c>
      <c r="HS99">
        <v>20.2653</v>
      </c>
      <c r="HT99">
        <v>5.22148</v>
      </c>
      <c r="HU99">
        <v>11.98</v>
      </c>
      <c r="HV99">
        <v>4.96535</v>
      </c>
      <c r="HW99">
        <v>3.2753</v>
      </c>
      <c r="HX99">
        <v>9999</v>
      </c>
      <c r="HY99">
        <v>9999</v>
      </c>
      <c r="HZ99">
        <v>9999</v>
      </c>
      <c r="IA99">
        <v>549.2</v>
      </c>
      <c r="IB99">
        <v>1.86401</v>
      </c>
      <c r="IC99">
        <v>1.86011</v>
      </c>
      <c r="ID99">
        <v>1.85838</v>
      </c>
      <c r="IE99">
        <v>1.85974</v>
      </c>
      <c r="IF99">
        <v>1.85989</v>
      </c>
      <c r="IG99">
        <v>1.85837</v>
      </c>
      <c r="IH99">
        <v>1.85738</v>
      </c>
      <c r="II99">
        <v>1.85239</v>
      </c>
      <c r="IJ99">
        <v>0</v>
      </c>
      <c r="IK99">
        <v>0</v>
      </c>
      <c r="IL99">
        <v>0</v>
      </c>
      <c r="IM99">
        <v>0</v>
      </c>
      <c r="IN99" t="s">
        <v>442</v>
      </c>
      <c r="IO99" t="s">
        <v>443</v>
      </c>
      <c r="IP99" t="s">
        <v>444</v>
      </c>
      <c r="IQ99" t="s">
        <v>444</v>
      </c>
      <c r="IR99" t="s">
        <v>444</v>
      </c>
      <c r="IS99" t="s">
        <v>444</v>
      </c>
      <c r="IT99">
        <v>0</v>
      </c>
      <c r="IU99">
        <v>100</v>
      </c>
      <c r="IV99">
        <v>100</v>
      </c>
      <c r="IW99">
        <v>1.27</v>
      </c>
      <c r="IX99">
        <v>0.2748</v>
      </c>
      <c r="IY99">
        <v>0.3971615310492796</v>
      </c>
      <c r="IZ99">
        <v>0.002194383670526158</v>
      </c>
      <c r="JA99">
        <v>-2.614430836048478E-07</v>
      </c>
      <c r="JB99">
        <v>2.831566818974657E-11</v>
      </c>
      <c r="JC99">
        <v>-0.02387284111826243</v>
      </c>
      <c r="JD99">
        <v>-0.004919592197158782</v>
      </c>
      <c r="JE99">
        <v>0.0008186423644796414</v>
      </c>
      <c r="JF99">
        <v>-8.268116151049551E-06</v>
      </c>
      <c r="JG99">
        <v>6</v>
      </c>
      <c r="JH99">
        <v>2002</v>
      </c>
      <c r="JI99">
        <v>0</v>
      </c>
      <c r="JJ99">
        <v>28</v>
      </c>
      <c r="JK99">
        <v>28376736</v>
      </c>
      <c r="JL99">
        <v>28376736</v>
      </c>
      <c r="JM99">
        <v>1.14014</v>
      </c>
      <c r="JN99">
        <v>2.65503</v>
      </c>
      <c r="JO99">
        <v>1.49658</v>
      </c>
      <c r="JP99">
        <v>2.33643</v>
      </c>
      <c r="JQ99">
        <v>1.54907</v>
      </c>
      <c r="JR99">
        <v>2.42065</v>
      </c>
      <c r="JS99">
        <v>37.0032</v>
      </c>
      <c r="JT99">
        <v>24.0875</v>
      </c>
      <c r="JU99">
        <v>18</v>
      </c>
      <c r="JV99">
        <v>489.683</v>
      </c>
      <c r="JW99">
        <v>510.851</v>
      </c>
      <c r="JX99">
        <v>35.096</v>
      </c>
      <c r="JY99">
        <v>28.8775</v>
      </c>
      <c r="JZ99">
        <v>30.0009</v>
      </c>
      <c r="KA99">
        <v>28.7654</v>
      </c>
      <c r="KB99">
        <v>28.6735</v>
      </c>
      <c r="KC99">
        <v>22.9248</v>
      </c>
      <c r="KD99">
        <v>0</v>
      </c>
      <c r="KE99">
        <v>100</v>
      </c>
      <c r="KF99">
        <v>35.1647</v>
      </c>
      <c r="KG99">
        <v>420</v>
      </c>
      <c r="KH99">
        <v>28.4044</v>
      </c>
      <c r="KI99">
        <v>101.456</v>
      </c>
      <c r="KJ99">
        <v>93.0575</v>
      </c>
    </row>
    <row r="100" spans="1:296">
      <c r="A100">
        <v>82</v>
      </c>
      <c r="B100">
        <v>1702604463.6</v>
      </c>
      <c r="C100">
        <v>23082.59999990463</v>
      </c>
      <c r="D100" t="s">
        <v>690</v>
      </c>
      <c r="E100" t="s">
        <v>691</v>
      </c>
      <c r="F100">
        <v>5</v>
      </c>
      <c r="G100" t="s">
        <v>655</v>
      </c>
      <c r="H100">
        <v>1702604455.599999</v>
      </c>
      <c r="I100">
        <f>(J100)/1000</f>
        <v>0</v>
      </c>
      <c r="J100">
        <f>IF(DO100, AM100, AG100)</f>
        <v>0</v>
      </c>
      <c r="K100">
        <f>IF(DO100, AH100, AF100)</f>
        <v>0</v>
      </c>
      <c r="L100">
        <f>DQ100 - IF(AT100&gt;1, K100*DK100*100.0/(AV100*EE100), 0)</f>
        <v>0</v>
      </c>
      <c r="M100">
        <f>((S100-I100/2)*L100-K100)/(S100+I100/2)</f>
        <v>0</v>
      </c>
      <c r="N100">
        <f>M100*(DX100+DY100)/1000.0</f>
        <v>0</v>
      </c>
      <c r="O100">
        <f>(DQ100 - IF(AT100&gt;1, K100*DK100*100.0/(AV100*EE100), 0))*(DX100+DY100)/1000.0</f>
        <v>0</v>
      </c>
      <c r="P100">
        <f>2.0/((1/R100-1/Q100)+SIGN(R100)*SQRT((1/R100-1/Q100)*(1/R100-1/Q100) + 4*DL100/((DL100+1)*(DL100+1))*(2*1/R100*1/Q100-1/Q100*1/Q100)))</f>
        <v>0</v>
      </c>
      <c r="Q100">
        <f>IF(LEFT(DM100,1)&lt;&gt;"0",IF(LEFT(DM100,1)="1",3.0,DN100),$D$5+$E$5*(EE100*DX100/($K$5*1000))+$F$5*(EE100*DX100/($K$5*1000))*MAX(MIN(DK100,$J$5),$I$5)*MAX(MIN(DK100,$J$5),$I$5)+$G$5*MAX(MIN(DK100,$J$5),$I$5)*(EE100*DX100/($K$5*1000))+$H$5*(EE100*DX100/($K$5*1000))*(EE100*DX100/($K$5*1000)))</f>
        <v>0</v>
      </c>
      <c r="R100">
        <f>I100*(1000-(1000*0.61365*exp(17.502*V100/(240.97+V100))/(DX100+DY100)+DS100)/2)/(1000*0.61365*exp(17.502*V100/(240.97+V100))/(DX100+DY100)-DS100)</f>
        <v>0</v>
      </c>
      <c r="S100">
        <f>1/((DL100+1)/(P100/1.6)+1/(Q100/1.37)) + DL100/((DL100+1)/(P100/1.6) + DL100/(Q100/1.37))</f>
        <v>0</v>
      </c>
      <c r="T100">
        <f>(DG100*DJ100)</f>
        <v>0</v>
      </c>
      <c r="U100">
        <f>(DZ100+(T100+2*0.95*5.67E-8*(((DZ100+$B$9)+273)^4-(DZ100+273)^4)-44100*I100)/(1.84*29.3*Q100+8*0.95*5.67E-8*(DZ100+273)^3))</f>
        <v>0</v>
      </c>
      <c r="V100">
        <f>($C$9*EA100+$D$9*EB100+$E$9*U100)</f>
        <v>0</v>
      </c>
      <c r="W100">
        <f>0.61365*exp(17.502*V100/(240.97+V100))</f>
        <v>0</v>
      </c>
      <c r="X100">
        <f>(Y100/Z100*100)</f>
        <v>0</v>
      </c>
      <c r="Y100">
        <f>DS100*(DX100+DY100)/1000</f>
        <v>0</v>
      </c>
      <c r="Z100">
        <f>0.61365*exp(17.502*DZ100/(240.97+DZ100))</f>
        <v>0</v>
      </c>
      <c r="AA100">
        <f>(W100-DS100*(DX100+DY100)/1000)</f>
        <v>0</v>
      </c>
      <c r="AB100">
        <f>(-I100*44100)</f>
        <v>0</v>
      </c>
      <c r="AC100">
        <f>2*29.3*Q100*0.92*(DZ100-V100)</f>
        <v>0</v>
      </c>
      <c r="AD100">
        <f>2*0.95*5.67E-8*(((DZ100+$B$9)+273)^4-(V100+273)^4)</f>
        <v>0</v>
      </c>
      <c r="AE100">
        <f>T100+AD100+AB100+AC100</f>
        <v>0</v>
      </c>
      <c r="AF100">
        <f>DW100*AT100*(DR100-DQ100*(1000-AT100*DT100)/(1000-AT100*DS100))/(100*DK100)</f>
        <v>0</v>
      </c>
      <c r="AG100">
        <f>1000*DW100*AT100*(DS100-DT100)/(100*DK100*(1000-AT100*DS100))</f>
        <v>0</v>
      </c>
      <c r="AH100">
        <f>(AI100 - AJ100 - DX100*1E3/(8.314*(DZ100+273.15)) * AL100/DW100 * AK100) * DW100/(100*DK100) * (1000 - DT100)/1000</f>
        <v>0</v>
      </c>
      <c r="AI100">
        <v>431.4929962233156</v>
      </c>
      <c r="AJ100">
        <v>430.6385818181816</v>
      </c>
      <c r="AK100">
        <v>6.019982813752372E-05</v>
      </c>
      <c r="AL100">
        <v>66.16096777447338</v>
      </c>
      <c r="AM100">
        <f>(AO100 - AN100 + DX100*1E3/(8.314*(DZ100+273.15)) * AQ100/DW100 * AP100) * DW100/(100*DK100) * 1000/(1000 - AO100)</f>
        <v>0</v>
      </c>
      <c r="AN100">
        <v>26.64132142426329</v>
      </c>
      <c r="AO100">
        <v>27.50235090909091</v>
      </c>
      <c r="AP100">
        <v>-0.008512501835227176</v>
      </c>
      <c r="AQ100">
        <v>108.6366077826732</v>
      </c>
      <c r="AR100">
        <v>0</v>
      </c>
      <c r="AS100">
        <v>0</v>
      </c>
      <c r="AT100">
        <f>IF(AR100*$H$15&gt;=AV100,1.0,(AV100/(AV100-AR100*$H$15)))</f>
        <v>0</v>
      </c>
      <c r="AU100">
        <f>(AT100-1)*100</f>
        <v>0</v>
      </c>
      <c r="AV100">
        <f>MAX(0,($B$15+$C$15*EE100)/(1+$D$15*EE100)*DX100/(DZ100+273)*$E$15)</f>
        <v>0</v>
      </c>
      <c r="AW100" t="s">
        <v>437</v>
      </c>
      <c r="AX100">
        <v>0</v>
      </c>
      <c r="AY100">
        <v>0.7</v>
      </c>
      <c r="AZ100">
        <v>0.7</v>
      </c>
      <c r="BA100">
        <f>1-AY100/AZ100</f>
        <v>0</v>
      </c>
      <c r="BB100">
        <v>-1</v>
      </c>
      <c r="BC100" t="s">
        <v>692</v>
      </c>
      <c r="BD100">
        <v>8167.41</v>
      </c>
      <c r="BE100">
        <v>233.296</v>
      </c>
      <c r="BF100">
        <v>242.53</v>
      </c>
      <c r="BG100">
        <f>1-BE100/BF100</f>
        <v>0</v>
      </c>
      <c r="BH100">
        <v>0.5</v>
      </c>
      <c r="BI100">
        <f>DH100</f>
        <v>0</v>
      </c>
      <c r="BJ100">
        <f>K100</f>
        <v>0</v>
      </c>
      <c r="BK100">
        <f>BG100*BH100*BI100</f>
        <v>0</v>
      </c>
      <c r="BL100">
        <f>(BJ100-BB100)/BI100</f>
        <v>0</v>
      </c>
      <c r="BM100">
        <f>(AZ100-BF100)/BF100</f>
        <v>0</v>
      </c>
      <c r="BN100">
        <f>AY100/(BA100+AY100/BF100)</f>
        <v>0</v>
      </c>
      <c r="BO100" t="s">
        <v>437</v>
      </c>
      <c r="BP100">
        <v>0</v>
      </c>
      <c r="BQ100">
        <f>IF(BP100&lt;&gt;0, BP100, BN100)</f>
        <v>0</v>
      </c>
      <c r="BR100">
        <f>1-BQ100/BF100</f>
        <v>0</v>
      </c>
      <c r="BS100">
        <f>(BF100-BE100)/(BF100-BQ100)</f>
        <v>0</v>
      </c>
      <c r="BT100">
        <f>(AZ100-BF100)/(AZ100-BQ100)</f>
        <v>0</v>
      </c>
      <c r="BU100">
        <f>(BF100-BE100)/(BF100-AY100)</f>
        <v>0</v>
      </c>
      <c r="BV100">
        <f>(AZ100-BF100)/(AZ100-AY100)</f>
        <v>0</v>
      </c>
      <c r="BW100">
        <f>(BS100*BQ100/BE100)</f>
        <v>0</v>
      </c>
      <c r="BX100">
        <f>(1-BW100)</f>
        <v>0</v>
      </c>
      <c r="DG100">
        <f>$B$13*EF100+$C$13*EG100+$F$13*ER100*(1-EU100)</f>
        <v>0</v>
      </c>
      <c r="DH100">
        <f>DG100*DI100</f>
        <v>0</v>
      </c>
      <c r="DI100">
        <f>($B$13*$D$11+$C$13*$D$11+$F$13*((FE100+EW100)/MAX(FE100+EW100+FF100, 0.1)*$I$11+FF100/MAX(FE100+EW100+FF100, 0.1)*$J$11))/($B$13+$C$13+$F$13)</f>
        <v>0</v>
      </c>
      <c r="DJ100">
        <f>($B$13*$K$11+$C$13*$K$11+$F$13*((FE100+EW100)/MAX(FE100+EW100+FF100, 0.1)*$P$11+FF100/MAX(FE100+EW100+FF100, 0.1)*$Q$11))/($B$13+$C$13+$F$13)</f>
        <v>0</v>
      </c>
      <c r="DK100">
        <v>2</v>
      </c>
      <c r="DL100">
        <v>0.5</v>
      </c>
      <c r="DM100" t="s">
        <v>439</v>
      </c>
      <c r="DN100">
        <v>2</v>
      </c>
      <c r="DO100" t="b">
        <v>1</v>
      </c>
      <c r="DP100">
        <v>1702604455.599999</v>
      </c>
      <c r="DQ100">
        <v>418.7702258064516</v>
      </c>
      <c r="DR100">
        <v>420.0053870967742</v>
      </c>
      <c r="DS100">
        <v>27.54405483870968</v>
      </c>
      <c r="DT100">
        <v>26.64223870967742</v>
      </c>
      <c r="DU100">
        <v>417.5004516129032</v>
      </c>
      <c r="DV100">
        <v>27.26116129032258</v>
      </c>
      <c r="DW100">
        <v>500.046806451613</v>
      </c>
      <c r="DX100">
        <v>91.01583225806452</v>
      </c>
      <c r="DY100">
        <v>0.1001706193548387</v>
      </c>
      <c r="DZ100">
        <v>41.95843870967742</v>
      </c>
      <c r="EA100">
        <v>42.12319032258065</v>
      </c>
      <c r="EB100">
        <v>999.9000000000003</v>
      </c>
      <c r="EC100">
        <v>0</v>
      </c>
      <c r="ED100">
        <v>0</v>
      </c>
      <c r="EE100">
        <v>9978.159354838708</v>
      </c>
      <c r="EF100">
        <v>0</v>
      </c>
      <c r="EG100">
        <v>16.49062903225806</v>
      </c>
      <c r="EH100">
        <v>-1.235101290322581</v>
      </c>
      <c r="EI100">
        <v>430.6315483870968</v>
      </c>
      <c r="EJ100">
        <v>431.5014516129032</v>
      </c>
      <c r="EK100">
        <v>0.901817741935484</v>
      </c>
      <c r="EL100">
        <v>420.0053870967742</v>
      </c>
      <c r="EM100">
        <v>26.64223870967742</v>
      </c>
      <c r="EN100">
        <v>2.506944838709678</v>
      </c>
      <c r="EO100">
        <v>2.424865483870968</v>
      </c>
      <c r="EP100">
        <v>21.07166774193549</v>
      </c>
      <c r="EQ100">
        <v>20.53079354838709</v>
      </c>
      <c r="ER100">
        <v>1500.006451612903</v>
      </c>
      <c r="ES100">
        <v>0.9729938709677417</v>
      </c>
      <c r="ET100">
        <v>0.0270059</v>
      </c>
      <c r="EU100">
        <v>0</v>
      </c>
      <c r="EV100">
        <v>233.311129032258</v>
      </c>
      <c r="EW100">
        <v>4.999599999999997</v>
      </c>
      <c r="EX100">
        <v>3604.772580645161</v>
      </c>
      <c r="EY100">
        <v>14076.43870967742</v>
      </c>
      <c r="EZ100">
        <v>40.46751612903225</v>
      </c>
      <c r="FA100">
        <v>41.49574193548386</v>
      </c>
      <c r="FB100">
        <v>40.65696774193548</v>
      </c>
      <c r="FC100">
        <v>41.20729032258063</v>
      </c>
      <c r="FD100">
        <v>42.93529032258063</v>
      </c>
      <c r="FE100">
        <v>1454.632258064516</v>
      </c>
      <c r="FF100">
        <v>40.37419354838713</v>
      </c>
      <c r="FG100">
        <v>0</v>
      </c>
      <c r="FH100">
        <v>300.4000000953674</v>
      </c>
      <c r="FI100">
        <v>0</v>
      </c>
      <c r="FJ100">
        <v>233.296</v>
      </c>
      <c r="FK100">
        <v>-0.2308376192129479</v>
      </c>
      <c r="FL100">
        <v>-12.11042732877486</v>
      </c>
      <c r="FM100">
        <v>3604.665</v>
      </c>
      <c r="FN100">
        <v>15</v>
      </c>
      <c r="FO100">
        <v>0</v>
      </c>
      <c r="FP100" t="s">
        <v>440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-1.2374985</v>
      </c>
      <c r="GC100">
        <v>0.0258643902439033</v>
      </c>
      <c r="GD100">
        <v>0.04000127738897847</v>
      </c>
      <c r="GE100">
        <v>1</v>
      </c>
      <c r="GF100">
        <v>233.3484117647059</v>
      </c>
      <c r="GG100">
        <v>-0.541940416184994</v>
      </c>
      <c r="GH100">
        <v>0.1959779575911334</v>
      </c>
      <c r="GI100">
        <v>1</v>
      </c>
      <c r="GJ100">
        <v>0.90333805</v>
      </c>
      <c r="GK100">
        <v>-0.1112615459662296</v>
      </c>
      <c r="GL100">
        <v>0.01508578896668982</v>
      </c>
      <c r="GM100">
        <v>0</v>
      </c>
      <c r="GN100">
        <v>2</v>
      </c>
      <c r="GO100">
        <v>3</v>
      </c>
      <c r="GP100" t="s">
        <v>441</v>
      </c>
      <c r="GQ100">
        <v>3.10368</v>
      </c>
      <c r="GR100">
        <v>2.75806</v>
      </c>
      <c r="GS100">
        <v>0.088062</v>
      </c>
      <c r="GT100">
        <v>0.08851870000000001</v>
      </c>
      <c r="GU100">
        <v>0.119333</v>
      </c>
      <c r="GV100">
        <v>0.117993</v>
      </c>
      <c r="GW100">
        <v>23670.1</v>
      </c>
      <c r="GX100">
        <v>21995.3</v>
      </c>
      <c r="GY100">
        <v>26517.7</v>
      </c>
      <c r="GZ100">
        <v>24358.9</v>
      </c>
      <c r="HA100">
        <v>37424.2</v>
      </c>
      <c r="HB100">
        <v>31785</v>
      </c>
      <c r="HC100">
        <v>46383.2</v>
      </c>
      <c r="HD100">
        <v>38571.6</v>
      </c>
      <c r="HE100">
        <v>1.8799</v>
      </c>
      <c r="HF100">
        <v>1.88493</v>
      </c>
      <c r="HG100">
        <v>0.405423</v>
      </c>
      <c r="HH100">
        <v>0</v>
      </c>
      <c r="HI100">
        <v>35.6355</v>
      </c>
      <c r="HJ100">
        <v>999.9</v>
      </c>
      <c r="HK100">
        <v>51.5</v>
      </c>
      <c r="HL100">
        <v>32.5</v>
      </c>
      <c r="HM100">
        <v>27.7939</v>
      </c>
      <c r="HN100">
        <v>61.1399</v>
      </c>
      <c r="HO100">
        <v>22.5761</v>
      </c>
      <c r="HP100">
        <v>1</v>
      </c>
      <c r="HQ100">
        <v>0.212884</v>
      </c>
      <c r="HR100">
        <v>6.59085</v>
      </c>
      <c r="HS100">
        <v>20.1118</v>
      </c>
      <c r="HT100">
        <v>5.22193</v>
      </c>
      <c r="HU100">
        <v>11.9855</v>
      </c>
      <c r="HV100">
        <v>4.96575</v>
      </c>
      <c r="HW100">
        <v>3.2751</v>
      </c>
      <c r="HX100">
        <v>9999</v>
      </c>
      <c r="HY100">
        <v>9999</v>
      </c>
      <c r="HZ100">
        <v>9999</v>
      </c>
      <c r="IA100">
        <v>549.3</v>
      </c>
      <c r="IB100">
        <v>1.86401</v>
      </c>
      <c r="IC100">
        <v>1.86016</v>
      </c>
      <c r="ID100">
        <v>1.85841</v>
      </c>
      <c r="IE100">
        <v>1.85975</v>
      </c>
      <c r="IF100">
        <v>1.85989</v>
      </c>
      <c r="IG100">
        <v>1.85837</v>
      </c>
      <c r="IH100">
        <v>1.85745</v>
      </c>
      <c r="II100">
        <v>1.85241</v>
      </c>
      <c r="IJ100">
        <v>0</v>
      </c>
      <c r="IK100">
        <v>0</v>
      </c>
      <c r="IL100">
        <v>0</v>
      </c>
      <c r="IM100">
        <v>0</v>
      </c>
      <c r="IN100" t="s">
        <v>442</v>
      </c>
      <c r="IO100" t="s">
        <v>443</v>
      </c>
      <c r="IP100" t="s">
        <v>444</v>
      </c>
      <c r="IQ100" t="s">
        <v>444</v>
      </c>
      <c r="IR100" t="s">
        <v>444</v>
      </c>
      <c r="IS100" t="s">
        <v>444</v>
      </c>
      <c r="IT100">
        <v>0</v>
      </c>
      <c r="IU100">
        <v>100</v>
      </c>
      <c r="IV100">
        <v>100</v>
      </c>
      <c r="IW100">
        <v>1.269</v>
      </c>
      <c r="IX100">
        <v>0.282</v>
      </c>
      <c r="IY100">
        <v>0.3971615310492796</v>
      </c>
      <c r="IZ100">
        <v>0.002194383670526158</v>
      </c>
      <c r="JA100">
        <v>-2.614430836048478E-07</v>
      </c>
      <c r="JB100">
        <v>2.831566818974657E-11</v>
      </c>
      <c r="JC100">
        <v>-0.02387284111826243</v>
      </c>
      <c r="JD100">
        <v>-0.004919592197158782</v>
      </c>
      <c r="JE100">
        <v>0.0008186423644796414</v>
      </c>
      <c r="JF100">
        <v>-8.268116151049551E-06</v>
      </c>
      <c r="JG100">
        <v>6</v>
      </c>
      <c r="JH100">
        <v>2002</v>
      </c>
      <c r="JI100">
        <v>0</v>
      </c>
      <c r="JJ100">
        <v>28</v>
      </c>
      <c r="JK100">
        <v>28376741.1</v>
      </c>
      <c r="JL100">
        <v>28376741.1</v>
      </c>
      <c r="JM100">
        <v>1.14014</v>
      </c>
      <c r="JN100">
        <v>2.65015</v>
      </c>
      <c r="JO100">
        <v>1.49658</v>
      </c>
      <c r="JP100">
        <v>2.33643</v>
      </c>
      <c r="JQ100">
        <v>1.54907</v>
      </c>
      <c r="JR100">
        <v>2.46216</v>
      </c>
      <c r="JS100">
        <v>37.242</v>
      </c>
      <c r="JT100">
        <v>24.0262</v>
      </c>
      <c r="JU100">
        <v>18</v>
      </c>
      <c r="JV100">
        <v>490.668</v>
      </c>
      <c r="JW100">
        <v>509.256</v>
      </c>
      <c r="JX100">
        <v>41.9981</v>
      </c>
      <c r="JY100">
        <v>29.5102</v>
      </c>
      <c r="JZ100">
        <v>30.0072</v>
      </c>
      <c r="KA100">
        <v>29.3831</v>
      </c>
      <c r="KB100">
        <v>29.2866</v>
      </c>
      <c r="KC100">
        <v>22.9161</v>
      </c>
      <c r="KD100">
        <v>0</v>
      </c>
      <c r="KE100">
        <v>100</v>
      </c>
      <c r="KF100">
        <v>41.1314</v>
      </c>
      <c r="KG100">
        <v>420</v>
      </c>
      <c r="KH100">
        <v>28.4044</v>
      </c>
      <c r="KI100">
        <v>101.351</v>
      </c>
      <c r="KJ100">
        <v>92.9893</v>
      </c>
    </row>
    <row r="101" spans="1:296">
      <c r="A101">
        <v>83</v>
      </c>
      <c r="B101">
        <v>1702604576.1</v>
      </c>
      <c r="C101">
        <v>23195.09999990463</v>
      </c>
      <c r="D101" t="s">
        <v>693</v>
      </c>
      <c r="E101" t="s">
        <v>694</v>
      </c>
      <c r="F101">
        <v>5</v>
      </c>
      <c r="G101" t="s">
        <v>655</v>
      </c>
      <c r="H101">
        <v>1702604568.349999</v>
      </c>
      <c r="I101">
        <f>(J101)/1000</f>
        <v>0</v>
      </c>
      <c r="J101">
        <f>IF(DO101, AM101, AG101)</f>
        <v>0</v>
      </c>
      <c r="K101">
        <f>IF(DO101, AH101, AF101)</f>
        <v>0</v>
      </c>
      <c r="L101">
        <f>DQ101 - IF(AT101&gt;1, K101*DK101*100.0/(AV101*EE101), 0)</f>
        <v>0</v>
      </c>
      <c r="M101">
        <f>((S101-I101/2)*L101-K101)/(S101+I101/2)</f>
        <v>0</v>
      </c>
      <c r="N101">
        <f>M101*(DX101+DY101)/1000.0</f>
        <v>0</v>
      </c>
      <c r="O101">
        <f>(DQ101 - IF(AT101&gt;1, K101*DK101*100.0/(AV101*EE101), 0))*(DX101+DY101)/1000.0</f>
        <v>0</v>
      </c>
      <c r="P101">
        <f>2.0/((1/R101-1/Q101)+SIGN(R101)*SQRT((1/R101-1/Q101)*(1/R101-1/Q101) + 4*DL101/((DL101+1)*(DL101+1))*(2*1/R101*1/Q101-1/Q101*1/Q101)))</f>
        <v>0</v>
      </c>
      <c r="Q101">
        <f>IF(LEFT(DM101,1)&lt;&gt;"0",IF(LEFT(DM101,1)="1",3.0,DN101),$D$5+$E$5*(EE101*DX101/($K$5*1000))+$F$5*(EE101*DX101/($K$5*1000))*MAX(MIN(DK101,$J$5),$I$5)*MAX(MIN(DK101,$J$5),$I$5)+$G$5*MAX(MIN(DK101,$J$5),$I$5)*(EE101*DX101/($K$5*1000))+$H$5*(EE101*DX101/($K$5*1000))*(EE101*DX101/($K$5*1000)))</f>
        <v>0</v>
      </c>
      <c r="R101">
        <f>I101*(1000-(1000*0.61365*exp(17.502*V101/(240.97+V101))/(DX101+DY101)+DS101)/2)/(1000*0.61365*exp(17.502*V101/(240.97+V101))/(DX101+DY101)-DS101)</f>
        <v>0</v>
      </c>
      <c r="S101">
        <f>1/((DL101+1)/(P101/1.6)+1/(Q101/1.37)) + DL101/((DL101+1)/(P101/1.6) + DL101/(Q101/1.37))</f>
        <v>0</v>
      </c>
      <c r="T101">
        <f>(DG101*DJ101)</f>
        <v>0</v>
      </c>
      <c r="U101">
        <f>(DZ101+(T101+2*0.95*5.67E-8*(((DZ101+$B$9)+273)^4-(DZ101+273)^4)-44100*I101)/(1.84*29.3*Q101+8*0.95*5.67E-8*(DZ101+273)^3))</f>
        <v>0</v>
      </c>
      <c r="V101">
        <f>($C$9*EA101+$D$9*EB101+$E$9*U101)</f>
        <v>0</v>
      </c>
      <c r="W101">
        <f>0.61365*exp(17.502*V101/(240.97+V101))</f>
        <v>0</v>
      </c>
      <c r="X101">
        <f>(Y101/Z101*100)</f>
        <v>0</v>
      </c>
      <c r="Y101">
        <f>DS101*(DX101+DY101)/1000</f>
        <v>0</v>
      </c>
      <c r="Z101">
        <f>0.61365*exp(17.502*DZ101/(240.97+DZ101))</f>
        <v>0</v>
      </c>
      <c r="AA101">
        <f>(W101-DS101*(DX101+DY101)/1000)</f>
        <v>0</v>
      </c>
      <c r="AB101">
        <f>(-I101*44100)</f>
        <v>0</v>
      </c>
      <c r="AC101">
        <f>2*29.3*Q101*0.92*(DZ101-V101)</f>
        <v>0</v>
      </c>
      <c r="AD101">
        <f>2*0.95*5.67E-8*(((DZ101+$B$9)+273)^4-(V101+273)^4)</f>
        <v>0</v>
      </c>
      <c r="AE101">
        <f>T101+AD101+AB101+AC101</f>
        <v>0</v>
      </c>
      <c r="AF101">
        <f>DW101*AT101*(DR101-DQ101*(1000-AT101*DT101)/(1000-AT101*DS101))/(100*DK101)</f>
        <v>0</v>
      </c>
      <c r="AG101">
        <f>1000*DW101*AT101*(DS101-DT101)/(100*DK101*(1000-AT101*DS101))</f>
        <v>0</v>
      </c>
      <c r="AH101">
        <f>(AI101 - AJ101 - DX101*1E3/(8.314*(DZ101+273.15)) * AL101/DW101 * AK101) * DW101/(100*DK101) * (1000 - DT101)/1000</f>
        <v>0</v>
      </c>
      <c r="AI101">
        <v>431.5135636876983</v>
      </c>
      <c r="AJ101">
        <v>430.7273151515149</v>
      </c>
      <c r="AK101">
        <v>0.002548918638228554</v>
      </c>
      <c r="AL101">
        <v>66.16096777447338</v>
      </c>
      <c r="AM101">
        <f>(AO101 - AN101 + DX101*1E3/(8.314*(DZ101+273.15)) * AQ101/DW101 * AP101) * DW101/(100*DK101) * 1000/(1000 - AO101)</f>
        <v>0</v>
      </c>
      <c r="AN101">
        <v>26.61543268647139</v>
      </c>
      <c r="AO101">
        <v>27.41637212121213</v>
      </c>
      <c r="AP101">
        <v>2.891201332500952E-05</v>
      </c>
      <c r="AQ101">
        <v>108.6366077826732</v>
      </c>
      <c r="AR101">
        <v>0</v>
      </c>
      <c r="AS101">
        <v>0</v>
      </c>
      <c r="AT101">
        <f>IF(AR101*$H$15&gt;=AV101,1.0,(AV101/(AV101-AR101*$H$15)))</f>
        <v>0</v>
      </c>
      <c r="AU101">
        <f>(AT101-1)*100</f>
        <v>0</v>
      </c>
      <c r="AV101">
        <f>MAX(0,($B$15+$C$15*EE101)/(1+$D$15*EE101)*DX101/(DZ101+273)*$E$15)</f>
        <v>0</v>
      </c>
      <c r="AW101" t="s">
        <v>437</v>
      </c>
      <c r="AX101">
        <v>0</v>
      </c>
      <c r="AY101">
        <v>0.7</v>
      </c>
      <c r="AZ101">
        <v>0.7</v>
      </c>
      <c r="BA101">
        <f>1-AY101/AZ101</f>
        <v>0</v>
      </c>
      <c r="BB101">
        <v>-1</v>
      </c>
      <c r="BC101" t="s">
        <v>695</v>
      </c>
      <c r="BD101">
        <v>8158.8</v>
      </c>
      <c r="BE101">
        <v>232.20636</v>
      </c>
      <c r="BF101">
        <v>241.19</v>
      </c>
      <c r="BG101">
        <f>1-BE101/BF101</f>
        <v>0</v>
      </c>
      <c r="BH101">
        <v>0.5</v>
      </c>
      <c r="BI101">
        <f>DH101</f>
        <v>0</v>
      </c>
      <c r="BJ101">
        <f>K101</f>
        <v>0</v>
      </c>
      <c r="BK101">
        <f>BG101*BH101*BI101</f>
        <v>0</v>
      </c>
      <c r="BL101">
        <f>(BJ101-BB101)/BI101</f>
        <v>0</v>
      </c>
      <c r="BM101">
        <f>(AZ101-BF101)/BF101</f>
        <v>0</v>
      </c>
      <c r="BN101">
        <f>AY101/(BA101+AY101/BF101)</f>
        <v>0</v>
      </c>
      <c r="BO101" t="s">
        <v>437</v>
      </c>
      <c r="BP101">
        <v>0</v>
      </c>
      <c r="BQ101">
        <f>IF(BP101&lt;&gt;0, BP101, BN101)</f>
        <v>0</v>
      </c>
      <c r="BR101">
        <f>1-BQ101/BF101</f>
        <v>0</v>
      </c>
      <c r="BS101">
        <f>(BF101-BE101)/(BF101-BQ101)</f>
        <v>0</v>
      </c>
      <c r="BT101">
        <f>(AZ101-BF101)/(AZ101-BQ101)</f>
        <v>0</v>
      </c>
      <c r="BU101">
        <f>(BF101-BE101)/(BF101-AY101)</f>
        <v>0</v>
      </c>
      <c r="BV101">
        <f>(AZ101-BF101)/(AZ101-AY101)</f>
        <v>0</v>
      </c>
      <c r="BW101">
        <f>(BS101*BQ101/BE101)</f>
        <v>0</v>
      </c>
      <c r="BX101">
        <f>(1-BW101)</f>
        <v>0</v>
      </c>
      <c r="DG101">
        <f>$B$13*EF101+$C$13*EG101+$F$13*ER101*(1-EU101)</f>
        <v>0</v>
      </c>
      <c r="DH101">
        <f>DG101*DI101</f>
        <v>0</v>
      </c>
      <c r="DI101">
        <f>($B$13*$D$11+$C$13*$D$11+$F$13*((FE101+EW101)/MAX(FE101+EW101+FF101, 0.1)*$I$11+FF101/MAX(FE101+EW101+FF101, 0.1)*$J$11))/($B$13+$C$13+$F$13)</f>
        <v>0</v>
      </c>
      <c r="DJ101">
        <f>($B$13*$K$11+$C$13*$K$11+$F$13*((FE101+EW101)/MAX(FE101+EW101+FF101, 0.1)*$P$11+FF101/MAX(FE101+EW101+FF101, 0.1)*$Q$11))/($B$13+$C$13+$F$13)</f>
        <v>0</v>
      </c>
      <c r="DK101">
        <v>2</v>
      </c>
      <c r="DL101">
        <v>0.5</v>
      </c>
      <c r="DM101" t="s">
        <v>439</v>
      </c>
      <c r="DN101">
        <v>2</v>
      </c>
      <c r="DO101" t="b">
        <v>1</v>
      </c>
      <c r="DP101">
        <v>1702604568.349999</v>
      </c>
      <c r="DQ101">
        <v>418.9475333333334</v>
      </c>
      <c r="DR101">
        <v>420.0133666666667</v>
      </c>
      <c r="DS101">
        <v>27.40899666666666</v>
      </c>
      <c r="DT101">
        <v>26.61618</v>
      </c>
      <c r="DU101">
        <v>417.6773000000001</v>
      </c>
      <c r="DV101">
        <v>27.12890666666666</v>
      </c>
      <c r="DW101">
        <v>500.0066666666667</v>
      </c>
      <c r="DX101">
        <v>91.01838666666667</v>
      </c>
      <c r="DY101">
        <v>0.09998966666666669</v>
      </c>
      <c r="DZ101">
        <v>41.57414000000001</v>
      </c>
      <c r="EA101">
        <v>41.95194333333334</v>
      </c>
      <c r="EB101">
        <v>999.9000000000002</v>
      </c>
      <c r="EC101">
        <v>0</v>
      </c>
      <c r="ED101">
        <v>0</v>
      </c>
      <c r="EE101">
        <v>9990.627333333334</v>
      </c>
      <c r="EF101">
        <v>0</v>
      </c>
      <c r="EG101">
        <v>16.39730333333334</v>
      </c>
      <c r="EH101">
        <v>-1.065846433333333</v>
      </c>
      <c r="EI101">
        <v>430.7540666666666</v>
      </c>
      <c r="EJ101">
        <v>431.4982000000001</v>
      </c>
      <c r="EK101">
        <v>0.7927986666666665</v>
      </c>
      <c r="EL101">
        <v>420.0133666666667</v>
      </c>
      <c r="EM101">
        <v>26.61618</v>
      </c>
      <c r="EN101">
        <v>2.494722</v>
      </c>
      <c r="EO101">
        <v>2.422563666666667</v>
      </c>
      <c r="EP101">
        <v>20.99211333333333</v>
      </c>
      <c r="EQ101">
        <v>20.51539</v>
      </c>
      <c r="ER101">
        <v>1500.007</v>
      </c>
      <c r="ES101">
        <v>0.9729936666666668</v>
      </c>
      <c r="ET101">
        <v>0.02700623333333334</v>
      </c>
      <c r="EU101">
        <v>0</v>
      </c>
      <c r="EV101">
        <v>232.1821</v>
      </c>
      <c r="EW101">
        <v>4.999599999999998</v>
      </c>
      <c r="EX101">
        <v>3594.218666666667</v>
      </c>
      <c r="EY101">
        <v>14076.43</v>
      </c>
      <c r="EZ101">
        <v>40.89143333333332</v>
      </c>
      <c r="FA101">
        <v>41.76653333333333</v>
      </c>
      <c r="FB101">
        <v>41.03713333333332</v>
      </c>
      <c r="FC101">
        <v>41.54966666666665</v>
      </c>
      <c r="FD101">
        <v>43.42263333333333</v>
      </c>
      <c r="FE101">
        <v>1454.637</v>
      </c>
      <c r="FF101">
        <v>40.36999999999998</v>
      </c>
      <c r="FG101">
        <v>0</v>
      </c>
      <c r="FH101">
        <v>112</v>
      </c>
      <c r="FI101">
        <v>0</v>
      </c>
      <c r="FJ101">
        <v>232.20636</v>
      </c>
      <c r="FK101">
        <v>-0.1833846116525309</v>
      </c>
      <c r="FL101">
        <v>-10.11999999567801</v>
      </c>
      <c r="FM101">
        <v>3594.0928</v>
      </c>
      <c r="FN101">
        <v>15</v>
      </c>
      <c r="FO101">
        <v>0</v>
      </c>
      <c r="FP101" t="s">
        <v>440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-1.054438804878049</v>
      </c>
      <c r="GC101">
        <v>-0.208367916376306</v>
      </c>
      <c r="GD101">
        <v>0.04567680317784174</v>
      </c>
      <c r="GE101">
        <v>1</v>
      </c>
      <c r="GF101">
        <v>232.2629411764706</v>
      </c>
      <c r="GG101">
        <v>-0.417509550908417</v>
      </c>
      <c r="GH101">
        <v>0.2426426737571687</v>
      </c>
      <c r="GI101">
        <v>1</v>
      </c>
      <c r="GJ101">
        <v>0.7890913414634146</v>
      </c>
      <c r="GK101">
        <v>0.05624406271777098</v>
      </c>
      <c r="GL101">
        <v>0.005709030901529803</v>
      </c>
      <c r="GM101">
        <v>1</v>
      </c>
      <c r="GN101">
        <v>3</v>
      </c>
      <c r="GO101">
        <v>3</v>
      </c>
      <c r="GP101" t="s">
        <v>454</v>
      </c>
      <c r="GQ101">
        <v>3.10371</v>
      </c>
      <c r="GR101">
        <v>2.75808</v>
      </c>
      <c r="GS101">
        <v>0.0880257</v>
      </c>
      <c r="GT101">
        <v>0.0884617</v>
      </c>
      <c r="GU101">
        <v>0.119025</v>
      </c>
      <c r="GV101">
        <v>0.11786</v>
      </c>
      <c r="GW101">
        <v>23661.8</v>
      </c>
      <c r="GX101">
        <v>21991</v>
      </c>
      <c r="GY101">
        <v>26508.5</v>
      </c>
      <c r="GZ101">
        <v>24353.9</v>
      </c>
      <c r="HA101">
        <v>37426.2</v>
      </c>
      <c r="HB101">
        <v>31785.3</v>
      </c>
      <c r="HC101">
        <v>46367.4</v>
      </c>
      <c r="HD101">
        <v>38565.3</v>
      </c>
      <c r="HE101">
        <v>1.87773</v>
      </c>
      <c r="HF101">
        <v>1.88</v>
      </c>
      <c r="HG101">
        <v>0.360012</v>
      </c>
      <c r="HH101">
        <v>0</v>
      </c>
      <c r="HI101">
        <v>36.258</v>
      </c>
      <c r="HJ101">
        <v>999.9</v>
      </c>
      <c r="HK101">
        <v>51.5</v>
      </c>
      <c r="HL101">
        <v>32.5</v>
      </c>
      <c r="HM101">
        <v>27.7915</v>
      </c>
      <c r="HN101">
        <v>60.2499</v>
      </c>
      <c r="HO101">
        <v>22.7244</v>
      </c>
      <c r="HP101">
        <v>1</v>
      </c>
      <c r="HQ101">
        <v>0.206883</v>
      </c>
      <c r="HR101">
        <v>-5.23078</v>
      </c>
      <c r="HS101">
        <v>20.2067</v>
      </c>
      <c r="HT101">
        <v>5.22193</v>
      </c>
      <c r="HU101">
        <v>11.9803</v>
      </c>
      <c r="HV101">
        <v>4.9653</v>
      </c>
      <c r="HW101">
        <v>3.27527</v>
      </c>
      <c r="HX101">
        <v>9999</v>
      </c>
      <c r="HY101">
        <v>9999</v>
      </c>
      <c r="HZ101">
        <v>9999</v>
      </c>
      <c r="IA101">
        <v>549.3</v>
      </c>
      <c r="IB101">
        <v>1.86401</v>
      </c>
      <c r="IC101">
        <v>1.86018</v>
      </c>
      <c r="ID101">
        <v>1.85842</v>
      </c>
      <c r="IE101">
        <v>1.85976</v>
      </c>
      <c r="IF101">
        <v>1.85989</v>
      </c>
      <c r="IG101">
        <v>1.85838</v>
      </c>
      <c r="IH101">
        <v>1.85743</v>
      </c>
      <c r="II101">
        <v>1.85242</v>
      </c>
      <c r="IJ101">
        <v>0</v>
      </c>
      <c r="IK101">
        <v>0</v>
      </c>
      <c r="IL101">
        <v>0</v>
      </c>
      <c r="IM101">
        <v>0</v>
      </c>
      <c r="IN101" t="s">
        <v>442</v>
      </c>
      <c r="IO101" t="s">
        <v>443</v>
      </c>
      <c r="IP101" t="s">
        <v>444</v>
      </c>
      <c r="IQ101" t="s">
        <v>444</v>
      </c>
      <c r="IR101" t="s">
        <v>444</v>
      </c>
      <c r="IS101" t="s">
        <v>444</v>
      </c>
      <c r="IT101">
        <v>0</v>
      </c>
      <c r="IU101">
        <v>100</v>
      </c>
      <c r="IV101">
        <v>100</v>
      </c>
      <c r="IW101">
        <v>1.27</v>
      </c>
      <c r="IX101">
        <v>0.2802</v>
      </c>
      <c r="IY101">
        <v>0.3971615310492796</v>
      </c>
      <c r="IZ101">
        <v>0.002194383670526158</v>
      </c>
      <c r="JA101">
        <v>-2.614430836048478E-07</v>
      </c>
      <c r="JB101">
        <v>2.831566818974657E-11</v>
      </c>
      <c r="JC101">
        <v>-0.02387284111826243</v>
      </c>
      <c r="JD101">
        <v>-0.004919592197158782</v>
      </c>
      <c r="JE101">
        <v>0.0008186423644796414</v>
      </c>
      <c r="JF101">
        <v>-8.268116151049551E-06</v>
      </c>
      <c r="JG101">
        <v>6</v>
      </c>
      <c r="JH101">
        <v>2002</v>
      </c>
      <c r="JI101">
        <v>0</v>
      </c>
      <c r="JJ101">
        <v>28</v>
      </c>
      <c r="JK101">
        <v>28376742.9</v>
      </c>
      <c r="JL101">
        <v>28376742.9</v>
      </c>
      <c r="JM101">
        <v>1.14014</v>
      </c>
      <c r="JN101">
        <v>2.64526</v>
      </c>
      <c r="JO101">
        <v>1.49658</v>
      </c>
      <c r="JP101">
        <v>2.33521</v>
      </c>
      <c r="JQ101">
        <v>1.54907</v>
      </c>
      <c r="JR101">
        <v>2.45972</v>
      </c>
      <c r="JS101">
        <v>37.3138</v>
      </c>
      <c r="JT101">
        <v>24.0525</v>
      </c>
      <c r="JU101">
        <v>18</v>
      </c>
      <c r="JV101">
        <v>491.409</v>
      </c>
      <c r="JW101">
        <v>508.06</v>
      </c>
      <c r="JX101">
        <v>45.2507</v>
      </c>
      <c r="JY101">
        <v>29.8541</v>
      </c>
      <c r="JZ101">
        <v>30.0006</v>
      </c>
      <c r="KA101">
        <v>29.6498</v>
      </c>
      <c r="KB101">
        <v>29.5363</v>
      </c>
      <c r="KC101">
        <v>22.9286</v>
      </c>
      <c r="KD101">
        <v>0</v>
      </c>
      <c r="KE101">
        <v>100</v>
      </c>
      <c r="KF101">
        <v>45.224</v>
      </c>
      <c r="KG101">
        <v>420</v>
      </c>
      <c r="KH101">
        <v>28.4044</v>
      </c>
      <c r="KI101">
        <v>101.317</v>
      </c>
      <c r="KJ101">
        <v>92.9726</v>
      </c>
    </row>
    <row r="102" spans="1:296">
      <c r="A102">
        <v>84</v>
      </c>
      <c r="B102">
        <v>1702604643.6</v>
      </c>
      <c r="C102">
        <v>23262.59999990463</v>
      </c>
      <c r="D102" t="s">
        <v>696</v>
      </c>
      <c r="E102" t="s">
        <v>697</v>
      </c>
      <c r="F102">
        <v>5</v>
      </c>
      <c r="G102" t="s">
        <v>655</v>
      </c>
      <c r="H102">
        <v>1702604635.849999</v>
      </c>
      <c r="I102">
        <f>(J102)/1000</f>
        <v>0</v>
      </c>
      <c r="J102">
        <f>IF(DO102, AM102, AG102)</f>
        <v>0</v>
      </c>
      <c r="K102">
        <f>IF(DO102, AH102, AF102)</f>
        <v>0</v>
      </c>
      <c r="L102">
        <f>DQ102 - IF(AT102&gt;1, K102*DK102*100.0/(AV102*EE102), 0)</f>
        <v>0</v>
      </c>
      <c r="M102">
        <f>((S102-I102/2)*L102-K102)/(S102+I102/2)</f>
        <v>0</v>
      </c>
      <c r="N102">
        <f>M102*(DX102+DY102)/1000.0</f>
        <v>0</v>
      </c>
      <c r="O102">
        <f>(DQ102 - IF(AT102&gt;1, K102*DK102*100.0/(AV102*EE102), 0))*(DX102+DY102)/1000.0</f>
        <v>0</v>
      </c>
      <c r="P102">
        <f>2.0/((1/R102-1/Q102)+SIGN(R102)*SQRT((1/R102-1/Q102)*(1/R102-1/Q102) + 4*DL102/((DL102+1)*(DL102+1))*(2*1/R102*1/Q102-1/Q102*1/Q102)))</f>
        <v>0</v>
      </c>
      <c r="Q102">
        <f>IF(LEFT(DM102,1)&lt;&gt;"0",IF(LEFT(DM102,1)="1",3.0,DN102),$D$5+$E$5*(EE102*DX102/($K$5*1000))+$F$5*(EE102*DX102/($K$5*1000))*MAX(MIN(DK102,$J$5),$I$5)*MAX(MIN(DK102,$J$5),$I$5)+$G$5*MAX(MIN(DK102,$J$5),$I$5)*(EE102*DX102/($K$5*1000))+$H$5*(EE102*DX102/($K$5*1000))*(EE102*DX102/($K$5*1000)))</f>
        <v>0</v>
      </c>
      <c r="R102">
        <f>I102*(1000-(1000*0.61365*exp(17.502*V102/(240.97+V102))/(DX102+DY102)+DS102)/2)/(1000*0.61365*exp(17.502*V102/(240.97+V102))/(DX102+DY102)-DS102)</f>
        <v>0</v>
      </c>
      <c r="S102">
        <f>1/((DL102+1)/(P102/1.6)+1/(Q102/1.37)) + DL102/((DL102+1)/(P102/1.6) + DL102/(Q102/1.37))</f>
        <v>0</v>
      </c>
      <c r="T102">
        <f>(DG102*DJ102)</f>
        <v>0</v>
      </c>
      <c r="U102">
        <f>(DZ102+(T102+2*0.95*5.67E-8*(((DZ102+$B$9)+273)^4-(DZ102+273)^4)-44100*I102)/(1.84*29.3*Q102+8*0.95*5.67E-8*(DZ102+273)^3))</f>
        <v>0</v>
      </c>
      <c r="V102">
        <f>($C$9*EA102+$D$9*EB102+$E$9*U102)</f>
        <v>0</v>
      </c>
      <c r="W102">
        <f>0.61365*exp(17.502*V102/(240.97+V102))</f>
        <v>0</v>
      </c>
      <c r="X102">
        <f>(Y102/Z102*100)</f>
        <v>0</v>
      </c>
      <c r="Y102">
        <f>DS102*(DX102+DY102)/1000</f>
        <v>0</v>
      </c>
      <c r="Z102">
        <f>0.61365*exp(17.502*DZ102/(240.97+DZ102))</f>
        <v>0</v>
      </c>
      <c r="AA102">
        <f>(W102-DS102*(DX102+DY102)/1000)</f>
        <v>0</v>
      </c>
      <c r="AB102">
        <f>(-I102*44100)</f>
        <v>0</v>
      </c>
      <c r="AC102">
        <f>2*29.3*Q102*0.92*(DZ102-V102)</f>
        <v>0</v>
      </c>
      <c r="AD102">
        <f>2*0.95*5.67E-8*(((DZ102+$B$9)+273)^4-(V102+273)^4)</f>
        <v>0</v>
      </c>
      <c r="AE102">
        <f>T102+AD102+AB102+AC102</f>
        <v>0</v>
      </c>
      <c r="AF102">
        <f>DW102*AT102*(DR102-DQ102*(1000-AT102*DT102)/(1000-AT102*DS102))/(100*DK102)</f>
        <v>0</v>
      </c>
      <c r="AG102">
        <f>1000*DW102*AT102*(DS102-DT102)/(100*DK102*(1000-AT102*DS102))</f>
        <v>0</v>
      </c>
      <c r="AH102">
        <f>(AI102 - AJ102 - DX102*1E3/(8.314*(DZ102+273.15)) * AL102/DW102 * AK102) * DW102/(100*DK102) * (1000 - DT102)/1000</f>
        <v>0</v>
      </c>
      <c r="AI102">
        <v>431.4715726283578</v>
      </c>
      <c r="AJ102">
        <v>430.7075030303031</v>
      </c>
      <c r="AK102">
        <v>2.722913443915218E-06</v>
      </c>
      <c r="AL102">
        <v>66.16096777447338</v>
      </c>
      <c r="AM102">
        <f>(AO102 - AN102 + DX102*1E3/(8.314*(DZ102+273.15)) * AQ102/DW102 * AP102) * DW102/(100*DK102) * 1000/(1000 - AO102)</f>
        <v>0</v>
      </c>
      <c r="AN102">
        <v>26.60933385596644</v>
      </c>
      <c r="AO102">
        <v>27.43130969696969</v>
      </c>
      <c r="AP102">
        <v>6.351698153736491E-06</v>
      </c>
      <c r="AQ102">
        <v>108.6366077826732</v>
      </c>
      <c r="AR102">
        <v>0</v>
      </c>
      <c r="AS102">
        <v>0</v>
      </c>
      <c r="AT102">
        <f>IF(AR102*$H$15&gt;=AV102,1.0,(AV102/(AV102-AR102*$H$15)))</f>
        <v>0</v>
      </c>
      <c r="AU102">
        <f>(AT102-1)*100</f>
        <v>0</v>
      </c>
      <c r="AV102">
        <f>MAX(0,($B$15+$C$15*EE102)/(1+$D$15*EE102)*DX102/(DZ102+273)*$E$15)</f>
        <v>0</v>
      </c>
      <c r="AW102" t="s">
        <v>437</v>
      </c>
      <c r="AX102">
        <v>0</v>
      </c>
      <c r="AY102">
        <v>0.7</v>
      </c>
      <c r="AZ102">
        <v>0.7</v>
      </c>
      <c r="BA102">
        <f>1-AY102/AZ102</f>
        <v>0</v>
      </c>
      <c r="BB102">
        <v>-1</v>
      </c>
      <c r="BC102" t="s">
        <v>698</v>
      </c>
      <c r="BD102">
        <v>8155.2</v>
      </c>
      <c r="BE102">
        <v>231.2776153846154</v>
      </c>
      <c r="BF102">
        <v>240.4</v>
      </c>
      <c r="BG102">
        <f>1-BE102/BF102</f>
        <v>0</v>
      </c>
      <c r="BH102">
        <v>0.5</v>
      </c>
      <c r="BI102">
        <f>DH102</f>
        <v>0</v>
      </c>
      <c r="BJ102">
        <f>K102</f>
        <v>0</v>
      </c>
      <c r="BK102">
        <f>BG102*BH102*BI102</f>
        <v>0</v>
      </c>
      <c r="BL102">
        <f>(BJ102-BB102)/BI102</f>
        <v>0</v>
      </c>
      <c r="BM102">
        <f>(AZ102-BF102)/BF102</f>
        <v>0</v>
      </c>
      <c r="BN102">
        <f>AY102/(BA102+AY102/BF102)</f>
        <v>0</v>
      </c>
      <c r="BO102" t="s">
        <v>437</v>
      </c>
      <c r="BP102">
        <v>0</v>
      </c>
      <c r="BQ102">
        <f>IF(BP102&lt;&gt;0, BP102, BN102)</f>
        <v>0</v>
      </c>
      <c r="BR102">
        <f>1-BQ102/BF102</f>
        <v>0</v>
      </c>
      <c r="BS102">
        <f>(BF102-BE102)/(BF102-BQ102)</f>
        <v>0</v>
      </c>
      <c r="BT102">
        <f>(AZ102-BF102)/(AZ102-BQ102)</f>
        <v>0</v>
      </c>
      <c r="BU102">
        <f>(BF102-BE102)/(BF102-AY102)</f>
        <v>0</v>
      </c>
      <c r="BV102">
        <f>(AZ102-BF102)/(AZ102-AY102)</f>
        <v>0</v>
      </c>
      <c r="BW102">
        <f>(BS102*BQ102/BE102)</f>
        <v>0</v>
      </c>
      <c r="BX102">
        <f>(1-BW102)</f>
        <v>0</v>
      </c>
      <c r="DG102">
        <f>$B$13*EF102+$C$13*EG102+$F$13*ER102*(1-EU102)</f>
        <v>0</v>
      </c>
      <c r="DH102">
        <f>DG102*DI102</f>
        <v>0</v>
      </c>
      <c r="DI102">
        <f>($B$13*$D$11+$C$13*$D$11+$F$13*((FE102+EW102)/MAX(FE102+EW102+FF102, 0.1)*$I$11+FF102/MAX(FE102+EW102+FF102, 0.1)*$J$11))/($B$13+$C$13+$F$13)</f>
        <v>0</v>
      </c>
      <c r="DJ102">
        <f>($B$13*$K$11+$C$13*$K$11+$F$13*((FE102+EW102)/MAX(FE102+EW102+FF102, 0.1)*$P$11+FF102/MAX(FE102+EW102+FF102, 0.1)*$Q$11))/($B$13+$C$13+$F$13)</f>
        <v>0</v>
      </c>
      <c r="DK102">
        <v>2</v>
      </c>
      <c r="DL102">
        <v>0.5</v>
      </c>
      <c r="DM102" t="s">
        <v>439</v>
      </c>
      <c r="DN102">
        <v>2</v>
      </c>
      <c r="DO102" t="b">
        <v>1</v>
      </c>
      <c r="DP102">
        <v>1702604635.849999</v>
      </c>
      <c r="DQ102">
        <v>418.9063666666667</v>
      </c>
      <c r="DR102">
        <v>419.9903333333333</v>
      </c>
      <c r="DS102">
        <v>27.43071</v>
      </c>
      <c r="DT102">
        <v>26.61029333333333</v>
      </c>
      <c r="DU102">
        <v>417.6363333333332</v>
      </c>
      <c r="DV102">
        <v>27.15017666666667</v>
      </c>
      <c r="DW102">
        <v>500.0183</v>
      </c>
      <c r="DX102">
        <v>91.02284</v>
      </c>
      <c r="DY102">
        <v>0.09998001666666666</v>
      </c>
      <c r="DZ102">
        <v>42.05229000000001</v>
      </c>
      <c r="EA102">
        <v>42.41662666666667</v>
      </c>
      <c r="EB102">
        <v>999.9000000000002</v>
      </c>
      <c r="EC102">
        <v>0</v>
      </c>
      <c r="ED102">
        <v>0</v>
      </c>
      <c r="EE102">
        <v>10006.64866666667</v>
      </c>
      <c r="EF102">
        <v>0</v>
      </c>
      <c r="EG102">
        <v>16.3928</v>
      </c>
      <c r="EH102">
        <v>-1.084034733333333</v>
      </c>
      <c r="EI102">
        <v>430.7213333333333</v>
      </c>
      <c r="EJ102">
        <v>431.4718666666667</v>
      </c>
      <c r="EK102">
        <v>0.8204087333333333</v>
      </c>
      <c r="EL102">
        <v>419.9903333333333</v>
      </c>
      <c r="EM102">
        <v>26.61029333333333</v>
      </c>
      <c r="EN102">
        <v>2.496821666666667</v>
      </c>
      <c r="EO102">
        <v>2.422145</v>
      </c>
      <c r="EP102">
        <v>21.00579666666667</v>
      </c>
      <c r="EQ102">
        <v>20.51259666666666</v>
      </c>
      <c r="ER102">
        <v>1500.006333333333</v>
      </c>
      <c r="ES102">
        <v>0.9729951666666667</v>
      </c>
      <c r="ET102">
        <v>0.02700482</v>
      </c>
      <c r="EU102">
        <v>0</v>
      </c>
      <c r="EV102">
        <v>231.2975</v>
      </c>
      <c r="EW102">
        <v>4.999599999999998</v>
      </c>
      <c r="EX102">
        <v>3585.744666666667</v>
      </c>
      <c r="EY102">
        <v>14076.44333333333</v>
      </c>
      <c r="EZ102">
        <v>41.19146666666666</v>
      </c>
      <c r="FA102">
        <v>41.94966666666666</v>
      </c>
      <c r="FB102">
        <v>41.20386666666665</v>
      </c>
      <c r="FC102">
        <v>41.77473333333332</v>
      </c>
      <c r="FD102">
        <v>43.61646666666665</v>
      </c>
      <c r="FE102">
        <v>1454.636333333333</v>
      </c>
      <c r="FF102">
        <v>40.36999999999998</v>
      </c>
      <c r="FG102">
        <v>0</v>
      </c>
      <c r="FH102">
        <v>67</v>
      </c>
      <c r="FI102">
        <v>0</v>
      </c>
      <c r="FJ102">
        <v>231.2776153846154</v>
      </c>
      <c r="FK102">
        <v>-0.8241367412135648</v>
      </c>
      <c r="FL102">
        <v>-6.987008563832992</v>
      </c>
      <c r="FM102">
        <v>3585.697307692307</v>
      </c>
      <c r="FN102">
        <v>15</v>
      </c>
      <c r="FO102">
        <v>0</v>
      </c>
      <c r="FP102" t="s">
        <v>440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-1.0830953</v>
      </c>
      <c r="GC102">
        <v>-0.1330927204502769</v>
      </c>
      <c r="GD102">
        <v>0.0489252914448141</v>
      </c>
      <c r="GE102">
        <v>1</v>
      </c>
      <c r="GF102">
        <v>231.3182941176471</v>
      </c>
      <c r="GG102">
        <v>-0.6144843325396936</v>
      </c>
      <c r="GH102">
        <v>0.2107806958193833</v>
      </c>
      <c r="GI102">
        <v>1</v>
      </c>
      <c r="GJ102">
        <v>0.8196902500000001</v>
      </c>
      <c r="GK102">
        <v>0.01393747091932258</v>
      </c>
      <c r="GL102">
        <v>0.001561182720728102</v>
      </c>
      <c r="GM102">
        <v>1</v>
      </c>
      <c r="GN102">
        <v>3</v>
      </c>
      <c r="GO102">
        <v>3</v>
      </c>
      <c r="GP102" t="s">
        <v>454</v>
      </c>
      <c r="GQ102">
        <v>3.10373</v>
      </c>
      <c r="GR102">
        <v>2.75821</v>
      </c>
      <c r="GS102">
        <v>0.0879978</v>
      </c>
      <c r="GT102">
        <v>0.0884397</v>
      </c>
      <c r="GU102">
        <v>0.119034</v>
      </c>
      <c r="GV102">
        <v>0.117804</v>
      </c>
      <c r="GW102">
        <v>23657.7</v>
      </c>
      <c r="GX102">
        <v>21988.2</v>
      </c>
      <c r="GY102">
        <v>26503.6</v>
      </c>
      <c r="GZ102">
        <v>24350.8</v>
      </c>
      <c r="HA102">
        <v>37419.7</v>
      </c>
      <c r="HB102">
        <v>31784.5</v>
      </c>
      <c r="HC102">
        <v>46359.1</v>
      </c>
      <c r="HD102">
        <v>38561.5</v>
      </c>
      <c r="HE102">
        <v>1.87598</v>
      </c>
      <c r="HF102">
        <v>1.87773</v>
      </c>
      <c r="HG102">
        <v>0.359789</v>
      </c>
      <c r="HH102">
        <v>0</v>
      </c>
      <c r="HI102">
        <v>36.6776</v>
      </c>
      <c r="HJ102">
        <v>999.9</v>
      </c>
      <c r="HK102">
        <v>51.5</v>
      </c>
      <c r="HL102">
        <v>32.5</v>
      </c>
      <c r="HM102">
        <v>27.7884</v>
      </c>
      <c r="HN102">
        <v>60.6599</v>
      </c>
      <c r="HO102">
        <v>22.4359</v>
      </c>
      <c r="HP102">
        <v>1</v>
      </c>
      <c r="HQ102">
        <v>0.216778</v>
      </c>
      <c r="HR102">
        <v>-4.41714</v>
      </c>
      <c r="HS102">
        <v>20.2274</v>
      </c>
      <c r="HT102">
        <v>5.22014</v>
      </c>
      <c r="HU102">
        <v>11.98</v>
      </c>
      <c r="HV102">
        <v>4.96505</v>
      </c>
      <c r="HW102">
        <v>3.27493</v>
      </c>
      <c r="HX102">
        <v>9999</v>
      </c>
      <c r="HY102">
        <v>9999</v>
      </c>
      <c r="HZ102">
        <v>9999</v>
      </c>
      <c r="IA102">
        <v>549.4</v>
      </c>
      <c r="IB102">
        <v>1.86401</v>
      </c>
      <c r="IC102">
        <v>1.86015</v>
      </c>
      <c r="ID102">
        <v>1.85838</v>
      </c>
      <c r="IE102">
        <v>1.85978</v>
      </c>
      <c r="IF102">
        <v>1.85989</v>
      </c>
      <c r="IG102">
        <v>1.85837</v>
      </c>
      <c r="IH102">
        <v>1.85745</v>
      </c>
      <c r="II102">
        <v>1.85242</v>
      </c>
      <c r="IJ102">
        <v>0</v>
      </c>
      <c r="IK102">
        <v>0</v>
      </c>
      <c r="IL102">
        <v>0</v>
      </c>
      <c r="IM102">
        <v>0</v>
      </c>
      <c r="IN102" t="s">
        <v>442</v>
      </c>
      <c r="IO102" t="s">
        <v>443</v>
      </c>
      <c r="IP102" t="s">
        <v>444</v>
      </c>
      <c r="IQ102" t="s">
        <v>444</v>
      </c>
      <c r="IR102" t="s">
        <v>444</v>
      </c>
      <c r="IS102" t="s">
        <v>444</v>
      </c>
      <c r="IT102">
        <v>0</v>
      </c>
      <c r="IU102">
        <v>100</v>
      </c>
      <c r="IV102">
        <v>100</v>
      </c>
      <c r="IW102">
        <v>1.27</v>
      </c>
      <c r="IX102">
        <v>0.2805</v>
      </c>
      <c r="IY102">
        <v>0.3971615310492796</v>
      </c>
      <c r="IZ102">
        <v>0.002194383670526158</v>
      </c>
      <c r="JA102">
        <v>-2.614430836048478E-07</v>
      </c>
      <c r="JB102">
        <v>2.831566818974657E-11</v>
      </c>
      <c r="JC102">
        <v>-0.02387284111826243</v>
      </c>
      <c r="JD102">
        <v>-0.004919592197158782</v>
      </c>
      <c r="JE102">
        <v>0.0008186423644796414</v>
      </c>
      <c r="JF102">
        <v>-8.268116151049551E-06</v>
      </c>
      <c r="JG102">
        <v>6</v>
      </c>
      <c r="JH102">
        <v>2002</v>
      </c>
      <c r="JI102">
        <v>0</v>
      </c>
      <c r="JJ102">
        <v>28</v>
      </c>
      <c r="JK102">
        <v>28376744.1</v>
      </c>
      <c r="JL102">
        <v>28376744.1</v>
      </c>
      <c r="JM102">
        <v>1.14014</v>
      </c>
      <c r="JN102">
        <v>2.65137</v>
      </c>
      <c r="JO102">
        <v>1.49658</v>
      </c>
      <c r="JP102">
        <v>2.33643</v>
      </c>
      <c r="JQ102">
        <v>1.54907</v>
      </c>
      <c r="JR102">
        <v>2.46948</v>
      </c>
      <c r="JS102">
        <v>37.3618</v>
      </c>
      <c r="JT102">
        <v>24.0787</v>
      </c>
      <c r="JU102">
        <v>18</v>
      </c>
      <c r="JV102">
        <v>491.469</v>
      </c>
      <c r="JW102">
        <v>507.738</v>
      </c>
      <c r="JX102">
        <v>45.2386</v>
      </c>
      <c r="JY102">
        <v>29.995</v>
      </c>
      <c r="JZ102">
        <v>30.0006</v>
      </c>
      <c r="KA102">
        <v>29.7945</v>
      </c>
      <c r="KB102">
        <v>29.6793</v>
      </c>
      <c r="KC102">
        <v>22.9285</v>
      </c>
      <c r="KD102">
        <v>0</v>
      </c>
      <c r="KE102">
        <v>100</v>
      </c>
      <c r="KF102">
        <v>44.8216</v>
      </c>
      <c r="KG102">
        <v>420</v>
      </c>
      <c r="KH102">
        <v>28.4044</v>
      </c>
      <c r="KI102">
        <v>101.298</v>
      </c>
      <c r="KJ102">
        <v>92.96250000000001</v>
      </c>
    </row>
    <row r="103" spans="1:296">
      <c r="A103">
        <v>85</v>
      </c>
      <c r="B103">
        <v>1702604894.6</v>
      </c>
      <c r="C103">
        <v>23513.59999990463</v>
      </c>
      <c r="D103" t="s">
        <v>699</v>
      </c>
      <c r="E103" t="s">
        <v>700</v>
      </c>
      <c r="F103">
        <v>5</v>
      </c>
      <c r="G103" t="s">
        <v>655</v>
      </c>
      <c r="H103">
        <v>1702604886.599999</v>
      </c>
      <c r="I103">
        <f>(J103)/1000</f>
        <v>0</v>
      </c>
      <c r="J103">
        <f>IF(DO103, AM103, AG103)</f>
        <v>0</v>
      </c>
      <c r="K103">
        <f>IF(DO103, AH103, AF103)</f>
        <v>0</v>
      </c>
      <c r="L103">
        <f>DQ103 - IF(AT103&gt;1, K103*DK103*100.0/(AV103*EE103), 0)</f>
        <v>0</v>
      </c>
      <c r="M103">
        <f>((S103-I103/2)*L103-K103)/(S103+I103/2)</f>
        <v>0</v>
      </c>
      <c r="N103">
        <f>M103*(DX103+DY103)/1000.0</f>
        <v>0</v>
      </c>
      <c r="O103">
        <f>(DQ103 - IF(AT103&gt;1, K103*DK103*100.0/(AV103*EE103), 0))*(DX103+DY103)/1000.0</f>
        <v>0</v>
      </c>
      <c r="P103">
        <f>2.0/((1/R103-1/Q103)+SIGN(R103)*SQRT((1/R103-1/Q103)*(1/R103-1/Q103) + 4*DL103/((DL103+1)*(DL103+1))*(2*1/R103*1/Q103-1/Q103*1/Q103)))</f>
        <v>0</v>
      </c>
      <c r="Q103">
        <f>IF(LEFT(DM103,1)&lt;&gt;"0",IF(LEFT(DM103,1)="1",3.0,DN103),$D$5+$E$5*(EE103*DX103/($K$5*1000))+$F$5*(EE103*DX103/($K$5*1000))*MAX(MIN(DK103,$J$5),$I$5)*MAX(MIN(DK103,$J$5),$I$5)+$G$5*MAX(MIN(DK103,$J$5),$I$5)*(EE103*DX103/($K$5*1000))+$H$5*(EE103*DX103/($K$5*1000))*(EE103*DX103/($K$5*1000)))</f>
        <v>0</v>
      </c>
      <c r="R103">
        <f>I103*(1000-(1000*0.61365*exp(17.502*V103/(240.97+V103))/(DX103+DY103)+DS103)/2)/(1000*0.61365*exp(17.502*V103/(240.97+V103))/(DX103+DY103)-DS103)</f>
        <v>0</v>
      </c>
      <c r="S103">
        <f>1/((DL103+1)/(P103/1.6)+1/(Q103/1.37)) + DL103/((DL103+1)/(P103/1.6) + DL103/(Q103/1.37))</f>
        <v>0</v>
      </c>
      <c r="T103">
        <f>(DG103*DJ103)</f>
        <v>0</v>
      </c>
      <c r="U103">
        <f>(DZ103+(T103+2*0.95*5.67E-8*(((DZ103+$B$9)+273)^4-(DZ103+273)^4)-44100*I103)/(1.84*29.3*Q103+8*0.95*5.67E-8*(DZ103+273)^3))</f>
        <v>0</v>
      </c>
      <c r="V103">
        <f>($C$9*EA103+$D$9*EB103+$E$9*U103)</f>
        <v>0</v>
      </c>
      <c r="W103">
        <f>0.61365*exp(17.502*V103/(240.97+V103))</f>
        <v>0</v>
      </c>
      <c r="X103">
        <f>(Y103/Z103*100)</f>
        <v>0</v>
      </c>
      <c r="Y103">
        <f>DS103*(DX103+DY103)/1000</f>
        <v>0</v>
      </c>
      <c r="Z103">
        <f>0.61365*exp(17.502*DZ103/(240.97+DZ103))</f>
        <v>0</v>
      </c>
      <c r="AA103">
        <f>(W103-DS103*(DX103+DY103)/1000)</f>
        <v>0</v>
      </c>
      <c r="AB103">
        <f>(-I103*44100)</f>
        <v>0</v>
      </c>
      <c r="AC103">
        <f>2*29.3*Q103*0.92*(DZ103-V103)</f>
        <v>0</v>
      </c>
      <c r="AD103">
        <f>2*0.95*5.67E-8*(((DZ103+$B$9)+273)^4-(V103+273)^4)</f>
        <v>0</v>
      </c>
      <c r="AE103">
        <f>T103+AD103+AB103+AC103</f>
        <v>0</v>
      </c>
      <c r="AF103">
        <f>DW103*AT103*(DR103-DQ103*(1000-AT103*DT103)/(1000-AT103*DS103))/(100*DK103)</f>
        <v>0</v>
      </c>
      <c r="AG103">
        <f>1000*DW103*AT103*(DS103-DT103)/(100*DK103*(1000-AT103*DS103))</f>
        <v>0</v>
      </c>
      <c r="AH103">
        <f>(AI103 - AJ103 - DX103*1E3/(8.314*(DZ103+273.15)) * AL103/DW103 * AK103) * DW103/(100*DK103) * (1000 - DT103)/1000</f>
        <v>0</v>
      </c>
      <c r="AI103">
        <v>431.4776894994632</v>
      </c>
      <c r="AJ103">
        <v>430.7692969696971</v>
      </c>
      <c r="AK103">
        <v>-9.807937445349425E-05</v>
      </c>
      <c r="AL103">
        <v>66.16096777447338</v>
      </c>
      <c r="AM103">
        <f>(AO103 - AN103 + DX103*1E3/(8.314*(DZ103+273.15)) * AQ103/DW103 * AP103) * DW103/(100*DK103) * 1000/(1000 - AO103)</f>
        <v>0</v>
      </c>
      <c r="AN103">
        <v>26.60842739271768</v>
      </c>
      <c r="AO103">
        <v>27.62324606060606</v>
      </c>
      <c r="AP103">
        <v>7.933642991567627E-06</v>
      </c>
      <c r="AQ103">
        <v>108.6366077826732</v>
      </c>
      <c r="AR103">
        <v>0</v>
      </c>
      <c r="AS103">
        <v>0</v>
      </c>
      <c r="AT103">
        <f>IF(AR103*$H$15&gt;=AV103,1.0,(AV103/(AV103-AR103*$H$15)))</f>
        <v>0</v>
      </c>
      <c r="AU103">
        <f>(AT103-1)*100</f>
        <v>0</v>
      </c>
      <c r="AV103">
        <f>MAX(0,($B$15+$C$15*EE103)/(1+$D$15*EE103)*DX103/(DZ103+273)*$E$15)</f>
        <v>0</v>
      </c>
      <c r="AW103" t="s">
        <v>437</v>
      </c>
      <c r="AX103">
        <v>0</v>
      </c>
      <c r="AY103">
        <v>0.7</v>
      </c>
      <c r="AZ103">
        <v>0.7</v>
      </c>
      <c r="BA103">
        <f>1-AY103/AZ103</f>
        <v>0</v>
      </c>
      <c r="BB103">
        <v>-1</v>
      </c>
      <c r="BC103" t="s">
        <v>701</v>
      </c>
      <c r="BD103">
        <v>8157.07</v>
      </c>
      <c r="BE103">
        <v>228.27912</v>
      </c>
      <c r="BF103">
        <v>237.21</v>
      </c>
      <c r="BG103">
        <f>1-BE103/BF103</f>
        <v>0</v>
      </c>
      <c r="BH103">
        <v>0.5</v>
      </c>
      <c r="BI103">
        <f>DH103</f>
        <v>0</v>
      </c>
      <c r="BJ103">
        <f>K103</f>
        <v>0</v>
      </c>
      <c r="BK103">
        <f>BG103*BH103*BI103</f>
        <v>0</v>
      </c>
      <c r="BL103">
        <f>(BJ103-BB103)/BI103</f>
        <v>0</v>
      </c>
      <c r="BM103">
        <f>(AZ103-BF103)/BF103</f>
        <v>0</v>
      </c>
      <c r="BN103">
        <f>AY103/(BA103+AY103/BF103)</f>
        <v>0</v>
      </c>
      <c r="BO103" t="s">
        <v>437</v>
      </c>
      <c r="BP103">
        <v>0</v>
      </c>
      <c r="BQ103">
        <f>IF(BP103&lt;&gt;0, BP103, BN103)</f>
        <v>0</v>
      </c>
      <c r="BR103">
        <f>1-BQ103/BF103</f>
        <v>0</v>
      </c>
      <c r="BS103">
        <f>(BF103-BE103)/(BF103-BQ103)</f>
        <v>0</v>
      </c>
      <c r="BT103">
        <f>(AZ103-BF103)/(AZ103-BQ103)</f>
        <v>0</v>
      </c>
      <c r="BU103">
        <f>(BF103-BE103)/(BF103-AY103)</f>
        <v>0</v>
      </c>
      <c r="BV103">
        <f>(AZ103-BF103)/(AZ103-AY103)</f>
        <v>0</v>
      </c>
      <c r="BW103">
        <f>(BS103*BQ103/BE103)</f>
        <v>0</v>
      </c>
      <c r="BX103">
        <f>(1-BW103)</f>
        <v>0</v>
      </c>
      <c r="DG103">
        <f>$B$13*EF103+$C$13*EG103+$F$13*ER103*(1-EU103)</f>
        <v>0</v>
      </c>
      <c r="DH103">
        <f>DG103*DI103</f>
        <v>0</v>
      </c>
      <c r="DI103">
        <f>($B$13*$D$11+$C$13*$D$11+$F$13*((FE103+EW103)/MAX(FE103+EW103+FF103, 0.1)*$I$11+FF103/MAX(FE103+EW103+FF103, 0.1)*$J$11))/($B$13+$C$13+$F$13)</f>
        <v>0</v>
      </c>
      <c r="DJ103">
        <f>($B$13*$K$11+$C$13*$K$11+$F$13*((FE103+EW103)/MAX(FE103+EW103+FF103, 0.1)*$P$11+FF103/MAX(FE103+EW103+FF103, 0.1)*$Q$11))/($B$13+$C$13+$F$13)</f>
        <v>0</v>
      </c>
      <c r="DK103">
        <v>2</v>
      </c>
      <c r="DL103">
        <v>0.5</v>
      </c>
      <c r="DM103" t="s">
        <v>439</v>
      </c>
      <c r="DN103">
        <v>2</v>
      </c>
      <c r="DO103" t="b">
        <v>1</v>
      </c>
      <c r="DP103">
        <v>1702604886.599999</v>
      </c>
      <c r="DQ103">
        <v>418.888935483871</v>
      </c>
      <c r="DR103">
        <v>420.0158387096775</v>
      </c>
      <c r="DS103">
        <v>27.61623870967742</v>
      </c>
      <c r="DT103">
        <v>26.60755161290322</v>
      </c>
      <c r="DU103">
        <v>417.6188387096774</v>
      </c>
      <c r="DV103">
        <v>27.33183225806451</v>
      </c>
      <c r="DW103">
        <v>499.989064516129</v>
      </c>
      <c r="DX103">
        <v>91.04552903225806</v>
      </c>
      <c r="DY103">
        <v>0.09994891935483873</v>
      </c>
      <c r="DZ103">
        <v>44.92471612903226</v>
      </c>
      <c r="EA103">
        <v>45.07476774193548</v>
      </c>
      <c r="EB103">
        <v>999.9000000000003</v>
      </c>
      <c r="EC103">
        <v>0</v>
      </c>
      <c r="ED103">
        <v>0</v>
      </c>
      <c r="EE103">
        <v>10002.30225806451</v>
      </c>
      <c r="EF103">
        <v>0</v>
      </c>
      <c r="EG103">
        <v>16.42747096774194</v>
      </c>
      <c r="EH103">
        <v>-1.127007741935484</v>
      </c>
      <c r="EI103">
        <v>430.7856129032258</v>
      </c>
      <c r="EJ103">
        <v>431.4969677419355</v>
      </c>
      <c r="EK103">
        <v>1.008679677419355</v>
      </c>
      <c r="EL103">
        <v>420.0158387096775</v>
      </c>
      <c r="EM103">
        <v>26.60755161290322</v>
      </c>
      <c r="EN103">
        <v>2.514334838709677</v>
      </c>
      <c r="EO103">
        <v>2.422498709677419</v>
      </c>
      <c r="EP103">
        <v>21.1195870967742</v>
      </c>
      <c r="EQ103">
        <v>20.51496451612903</v>
      </c>
      <c r="ER103">
        <v>1499.982580645161</v>
      </c>
      <c r="ES103">
        <v>0.9729981935483875</v>
      </c>
      <c r="ET103">
        <v>0.02700203870967742</v>
      </c>
      <c r="EU103">
        <v>0</v>
      </c>
      <c r="EV103">
        <v>228.2663870967742</v>
      </c>
      <c r="EW103">
        <v>4.999599999999997</v>
      </c>
      <c r="EX103">
        <v>3549.781935483871</v>
      </c>
      <c r="EY103">
        <v>14076.23548387097</v>
      </c>
      <c r="EZ103">
        <v>41.74183870967742</v>
      </c>
      <c r="FA103">
        <v>42.42306451612902</v>
      </c>
      <c r="FB103">
        <v>42.14493548387095</v>
      </c>
      <c r="FC103">
        <v>42.30016129032257</v>
      </c>
      <c r="FD103">
        <v>44.65299999999998</v>
      </c>
      <c r="FE103">
        <v>1454.612580645162</v>
      </c>
      <c r="FF103">
        <v>40.36999999999998</v>
      </c>
      <c r="FG103">
        <v>0</v>
      </c>
      <c r="FH103">
        <v>250.5</v>
      </c>
      <c r="FI103">
        <v>0</v>
      </c>
      <c r="FJ103">
        <v>228.27912</v>
      </c>
      <c r="FK103">
        <v>-0.2330769108540423</v>
      </c>
      <c r="FL103">
        <v>-11.2723076983946</v>
      </c>
      <c r="FM103">
        <v>3549.6612</v>
      </c>
      <c r="FN103">
        <v>15</v>
      </c>
      <c r="FO103">
        <v>0</v>
      </c>
      <c r="FP103" t="s">
        <v>440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-1.12735275</v>
      </c>
      <c r="GC103">
        <v>-0.05146863039399318</v>
      </c>
      <c r="GD103">
        <v>0.03324685902363561</v>
      </c>
      <c r="GE103">
        <v>1</v>
      </c>
      <c r="GF103">
        <v>228.3159411764706</v>
      </c>
      <c r="GG103">
        <v>-0.7174331495791745</v>
      </c>
      <c r="GH103">
        <v>0.211308798455005</v>
      </c>
      <c r="GI103">
        <v>1</v>
      </c>
      <c r="GJ103">
        <v>1.006833375</v>
      </c>
      <c r="GK103">
        <v>0.04433048780487355</v>
      </c>
      <c r="GL103">
        <v>0.004390300301161068</v>
      </c>
      <c r="GM103">
        <v>1</v>
      </c>
      <c r="GN103">
        <v>3</v>
      </c>
      <c r="GO103">
        <v>3</v>
      </c>
      <c r="GP103" t="s">
        <v>454</v>
      </c>
      <c r="GQ103">
        <v>3.1038</v>
      </c>
      <c r="GR103">
        <v>2.75834</v>
      </c>
      <c r="GS103">
        <v>0.0879201</v>
      </c>
      <c r="GT103">
        <v>0.0883568</v>
      </c>
      <c r="GU103">
        <v>0.119515</v>
      </c>
      <c r="GV103">
        <v>0.117716</v>
      </c>
      <c r="GW103">
        <v>23643</v>
      </c>
      <c r="GX103">
        <v>21978.7</v>
      </c>
      <c r="GY103">
        <v>26486.4</v>
      </c>
      <c r="GZ103">
        <v>24339.8</v>
      </c>
      <c r="HA103">
        <v>37377.1</v>
      </c>
      <c r="HB103">
        <v>31777.2</v>
      </c>
      <c r="HC103">
        <v>46329.5</v>
      </c>
      <c r="HD103">
        <v>38547.7</v>
      </c>
      <c r="HE103">
        <v>1.87213</v>
      </c>
      <c r="HF103">
        <v>1.87073</v>
      </c>
      <c r="HG103">
        <v>0.426695</v>
      </c>
      <c r="HH103">
        <v>0</v>
      </c>
      <c r="HI103">
        <v>38.3579</v>
      </c>
      <c r="HJ103">
        <v>999.9</v>
      </c>
      <c r="HK103">
        <v>51.5</v>
      </c>
      <c r="HL103">
        <v>32.6</v>
      </c>
      <c r="HM103">
        <v>27.9391</v>
      </c>
      <c r="HN103">
        <v>59.9799</v>
      </c>
      <c r="HO103">
        <v>22.5401</v>
      </c>
      <c r="HP103">
        <v>1</v>
      </c>
      <c r="HQ103">
        <v>0.257581</v>
      </c>
      <c r="HR103">
        <v>-6.66667</v>
      </c>
      <c r="HS103">
        <v>20.1648</v>
      </c>
      <c r="HT103">
        <v>5.22223</v>
      </c>
      <c r="HU103">
        <v>11.9855</v>
      </c>
      <c r="HV103">
        <v>4.9653</v>
      </c>
      <c r="HW103">
        <v>3.27543</v>
      </c>
      <c r="HX103">
        <v>9999</v>
      </c>
      <c r="HY103">
        <v>9999</v>
      </c>
      <c r="HZ103">
        <v>9999</v>
      </c>
      <c r="IA103">
        <v>549.4</v>
      </c>
      <c r="IB103">
        <v>1.86401</v>
      </c>
      <c r="IC103">
        <v>1.86016</v>
      </c>
      <c r="ID103">
        <v>1.8584</v>
      </c>
      <c r="IE103">
        <v>1.85975</v>
      </c>
      <c r="IF103">
        <v>1.85989</v>
      </c>
      <c r="IG103">
        <v>1.85837</v>
      </c>
      <c r="IH103">
        <v>1.85745</v>
      </c>
      <c r="II103">
        <v>1.85242</v>
      </c>
      <c r="IJ103">
        <v>0</v>
      </c>
      <c r="IK103">
        <v>0</v>
      </c>
      <c r="IL103">
        <v>0</v>
      </c>
      <c r="IM103">
        <v>0</v>
      </c>
      <c r="IN103" t="s">
        <v>442</v>
      </c>
      <c r="IO103" t="s">
        <v>443</v>
      </c>
      <c r="IP103" t="s">
        <v>444</v>
      </c>
      <c r="IQ103" t="s">
        <v>444</v>
      </c>
      <c r="IR103" t="s">
        <v>444</v>
      </c>
      <c r="IS103" t="s">
        <v>444</v>
      </c>
      <c r="IT103">
        <v>0</v>
      </c>
      <c r="IU103">
        <v>100</v>
      </c>
      <c r="IV103">
        <v>100</v>
      </c>
      <c r="IW103">
        <v>1.27</v>
      </c>
      <c r="IX103">
        <v>0.2846</v>
      </c>
      <c r="IY103">
        <v>0.3971615310492796</v>
      </c>
      <c r="IZ103">
        <v>0.002194383670526158</v>
      </c>
      <c r="JA103">
        <v>-2.614430836048478E-07</v>
      </c>
      <c r="JB103">
        <v>2.831566818974657E-11</v>
      </c>
      <c r="JC103">
        <v>-0.02387284111826243</v>
      </c>
      <c r="JD103">
        <v>-0.004919592197158782</v>
      </c>
      <c r="JE103">
        <v>0.0008186423644796414</v>
      </c>
      <c r="JF103">
        <v>-8.268116151049551E-06</v>
      </c>
      <c r="JG103">
        <v>6</v>
      </c>
      <c r="JH103">
        <v>2002</v>
      </c>
      <c r="JI103">
        <v>0</v>
      </c>
      <c r="JJ103">
        <v>28</v>
      </c>
      <c r="JK103">
        <v>28376748.2</v>
      </c>
      <c r="JL103">
        <v>28376748.2</v>
      </c>
      <c r="JM103">
        <v>1.14136</v>
      </c>
      <c r="JN103">
        <v>2.64893</v>
      </c>
      <c r="JO103">
        <v>1.49658</v>
      </c>
      <c r="JP103">
        <v>2.33643</v>
      </c>
      <c r="JQ103">
        <v>1.54907</v>
      </c>
      <c r="JR103">
        <v>2.47559</v>
      </c>
      <c r="JS103">
        <v>37.53</v>
      </c>
      <c r="JT103">
        <v>24.0262</v>
      </c>
      <c r="JU103">
        <v>18</v>
      </c>
      <c r="JV103">
        <v>492.628</v>
      </c>
      <c r="JW103">
        <v>506.884</v>
      </c>
      <c r="JX103">
        <v>50.3725</v>
      </c>
      <c r="JY103">
        <v>30.437</v>
      </c>
      <c r="JZ103">
        <v>30.0008</v>
      </c>
      <c r="KA103">
        <v>30.2508</v>
      </c>
      <c r="KB103">
        <v>30.1387</v>
      </c>
      <c r="KC103">
        <v>22.9324</v>
      </c>
      <c r="KD103">
        <v>0</v>
      </c>
      <c r="KE103">
        <v>100</v>
      </c>
      <c r="KF103">
        <v>223.04</v>
      </c>
      <c r="KG103">
        <v>420</v>
      </c>
      <c r="KH103">
        <v>28.4044</v>
      </c>
      <c r="KI103">
        <v>101.233</v>
      </c>
      <c r="KJ103">
        <v>92.9258</v>
      </c>
    </row>
    <row r="104" spans="1:296">
      <c r="A104">
        <v>86</v>
      </c>
      <c r="B104">
        <v>1702605042.1</v>
      </c>
      <c r="C104">
        <v>23661.09999990463</v>
      </c>
      <c r="D104" t="s">
        <v>702</v>
      </c>
      <c r="E104" t="s">
        <v>703</v>
      </c>
      <c r="F104">
        <v>5</v>
      </c>
      <c r="G104" t="s">
        <v>655</v>
      </c>
      <c r="H104">
        <v>1702605034.349999</v>
      </c>
      <c r="I104">
        <f>(J104)/1000</f>
        <v>0</v>
      </c>
      <c r="J104">
        <f>IF(DO104, AM104, AG104)</f>
        <v>0</v>
      </c>
      <c r="K104">
        <f>IF(DO104, AH104, AF104)</f>
        <v>0</v>
      </c>
      <c r="L104">
        <f>DQ104 - IF(AT104&gt;1, K104*DK104*100.0/(AV104*EE104), 0)</f>
        <v>0</v>
      </c>
      <c r="M104">
        <f>((S104-I104/2)*L104-K104)/(S104+I104/2)</f>
        <v>0</v>
      </c>
      <c r="N104">
        <f>M104*(DX104+DY104)/1000.0</f>
        <v>0</v>
      </c>
      <c r="O104">
        <f>(DQ104 - IF(AT104&gt;1, K104*DK104*100.0/(AV104*EE104), 0))*(DX104+DY104)/1000.0</f>
        <v>0</v>
      </c>
      <c r="P104">
        <f>2.0/((1/R104-1/Q104)+SIGN(R104)*SQRT((1/R104-1/Q104)*(1/R104-1/Q104) + 4*DL104/((DL104+1)*(DL104+1))*(2*1/R104*1/Q104-1/Q104*1/Q104)))</f>
        <v>0</v>
      </c>
      <c r="Q104">
        <f>IF(LEFT(DM104,1)&lt;&gt;"0",IF(LEFT(DM104,1)="1",3.0,DN104),$D$5+$E$5*(EE104*DX104/($K$5*1000))+$F$5*(EE104*DX104/($K$5*1000))*MAX(MIN(DK104,$J$5),$I$5)*MAX(MIN(DK104,$J$5),$I$5)+$G$5*MAX(MIN(DK104,$J$5),$I$5)*(EE104*DX104/($K$5*1000))+$H$5*(EE104*DX104/($K$5*1000))*(EE104*DX104/($K$5*1000)))</f>
        <v>0</v>
      </c>
      <c r="R104">
        <f>I104*(1000-(1000*0.61365*exp(17.502*V104/(240.97+V104))/(DX104+DY104)+DS104)/2)/(1000*0.61365*exp(17.502*V104/(240.97+V104))/(DX104+DY104)-DS104)</f>
        <v>0</v>
      </c>
      <c r="S104">
        <f>1/((DL104+1)/(P104/1.6)+1/(Q104/1.37)) + DL104/((DL104+1)/(P104/1.6) + DL104/(Q104/1.37))</f>
        <v>0</v>
      </c>
      <c r="T104">
        <f>(DG104*DJ104)</f>
        <v>0</v>
      </c>
      <c r="U104">
        <f>(DZ104+(T104+2*0.95*5.67E-8*(((DZ104+$B$9)+273)^4-(DZ104+273)^4)-44100*I104)/(1.84*29.3*Q104+8*0.95*5.67E-8*(DZ104+273)^3))</f>
        <v>0</v>
      </c>
      <c r="V104">
        <f>($C$9*EA104+$D$9*EB104+$E$9*U104)</f>
        <v>0</v>
      </c>
      <c r="W104">
        <f>0.61365*exp(17.502*V104/(240.97+V104))</f>
        <v>0</v>
      </c>
      <c r="X104">
        <f>(Y104/Z104*100)</f>
        <v>0</v>
      </c>
      <c r="Y104">
        <f>DS104*(DX104+DY104)/1000</f>
        <v>0</v>
      </c>
      <c r="Z104">
        <f>0.61365*exp(17.502*DZ104/(240.97+DZ104))</f>
        <v>0</v>
      </c>
      <c r="AA104">
        <f>(W104-DS104*(DX104+DY104)/1000)</f>
        <v>0</v>
      </c>
      <c r="AB104">
        <f>(-I104*44100)</f>
        <v>0</v>
      </c>
      <c r="AC104">
        <f>2*29.3*Q104*0.92*(DZ104-V104)</f>
        <v>0</v>
      </c>
      <c r="AD104">
        <f>2*0.95*5.67E-8*(((DZ104+$B$9)+273)^4-(V104+273)^4)</f>
        <v>0</v>
      </c>
      <c r="AE104">
        <f>T104+AD104+AB104+AC104</f>
        <v>0</v>
      </c>
      <c r="AF104">
        <f>DW104*AT104*(DR104-DQ104*(1000-AT104*DT104)/(1000-AT104*DS104))/(100*DK104)</f>
        <v>0</v>
      </c>
      <c r="AG104">
        <f>1000*DW104*AT104*(DS104-DT104)/(100*DK104*(1000-AT104*DS104))</f>
        <v>0</v>
      </c>
      <c r="AH104">
        <f>(AI104 - AJ104 - DX104*1E3/(8.314*(DZ104+273.15)) * AL104/DW104 * AK104) * DW104/(100*DK104) * (1000 - DT104)/1000</f>
        <v>0</v>
      </c>
      <c r="AI104">
        <v>431.5189866091256</v>
      </c>
      <c r="AJ104">
        <v>430.9106848484848</v>
      </c>
      <c r="AK104">
        <v>-2.860383740902254E-05</v>
      </c>
      <c r="AL104">
        <v>66.16096777447338</v>
      </c>
      <c r="AM104">
        <f>(AO104 - AN104 + DX104*1E3/(8.314*(DZ104+273.15)) * AQ104/DW104 * AP104) * DW104/(100*DK104) * 1000/(1000 - AO104)</f>
        <v>0</v>
      </c>
      <c r="AN104">
        <v>26.61448150369128</v>
      </c>
      <c r="AO104">
        <v>27.75549696969694</v>
      </c>
      <c r="AP104">
        <v>1.235870109842498E-05</v>
      </c>
      <c r="AQ104">
        <v>108.6366077826732</v>
      </c>
      <c r="AR104">
        <v>0</v>
      </c>
      <c r="AS104">
        <v>0</v>
      </c>
      <c r="AT104">
        <f>IF(AR104*$H$15&gt;=AV104,1.0,(AV104/(AV104-AR104*$H$15)))</f>
        <v>0</v>
      </c>
      <c r="AU104">
        <f>(AT104-1)*100</f>
        <v>0</v>
      </c>
      <c r="AV104">
        <f>MAX(0,($B$15+$C$15*EE104)/(1+$D$15*EE104)*DX104/(DZ104+273)*$E$15)</f>
        <v>0</v>
      </c>
      <c r="AW104" t="s">
        <v>437</v>
      </c>
      <c r="AX104">
        <v>0</v>
      </c>
      <c r="AY104">
        <v>0.7</v>
      </c>
      <c r="AZ104">
        <v>0.7</v>
      </c>
      <c r="BA104">
        <f>1-AY104/AZ104</f>
        <v>0</v>
      </c>
      <c r="BB104">
        <v>-1</v>
      </c>
      <c r="BC104" t="s">
        <v>704</v>
      </c>
      <c r="BD104">
        <v>8151.96</v>
      </c>
      <c r="BE104">
        <v>226.185</v>
      </c>
      <c r="BF104">
        <v>234.84</v>
      </c>
      <c r="BG104">
        <f>1-BE104/BF104</f>
        <v>0</v>
      </c>
      <c r="BH104">
        <v>0.5</v>
      </c>
      <c r="BI104">
        <f>DH104</f>
        <v>0</v>
      </c>
      <c r="BJ104">
        <f>K104</f>
        <v>0</v>
      </c>
      <c r="BK104">
        <f>BG104*BH104*BI104</f>
        <v>0</v>
      </c>
      <c r="BL104">
        <f>(BJ104-BB104)/BI104</f>
        <v>0</v>
      </c>
      <c r="BM104">
        <f>(AZ104-BF104)/BF104</f>
        <v>0</v>
      </c>
      <c r="BN104">
        <f>AY104/(BA104+AY104/BF104)</f>
        <v>0</v>
      </c>
      <c r="BO104" t="s">
        <v>437</v>
      </c>
      <c r="BP104">
        <v>0</v>
      </c>
      <c r="BQ104">
        <f>IF(BP104&lt;&gt;0, BP104, BN104)</f>
        <v>0</v>
      </c>
      <c r="BR104">
        <f>1-BQ104/BF104</f>
        <v>0</v>
      </c>
      <c r="BS104">
        <f>(BF104-BE104)/(BF104-BQ104)</f>
        <v>0</v>
      </c>
      <c r="BT104">
        <f>(AZ104-BF104)/(AZ104-BQ104)</f>
        <v>0</v>
      </c>
      <c r="BU104">
        <f>(BF104-BE104)/(BF104-AY104)</f>
        <v>0</v>
      </c>
      <c r="BV104">
        <f>(AZ104-BF104)/(AZ104-AY104)</f>
        <v>0</v>
      </c>
      <c r="BW104">
        <f>(BS104*BQ104/BE104)</f>
        <v>0</v>
      </c>
      <c r="BX104">
        <f>(1-BW104)</f>
        <v>0</v>
      </c>
      <c r="DG104">
        <f>$B$13*EF104+$C$13*EG104+$F$13*ER104*(1-EU104)</f>
        <v>0</v>
      </c>
      <c r="DH104">
        <f>DG104*DI104</f>
        <v>0</v>
      </c>
      <c r="DI104">
        <f>($B$13*$D$11+$C$13*$D$11+$F$13*((FE104+EW104)/MAX(FE104+EW104+FF104, 0.1)*$I$11+FF104/MAX(FE104+EW104+FF104, 0.1)*$J$11))/($B$13+$C$13+$F$13)</f>
        <v>0</v>
      </c>
      <c r="DJ104">
        <f>($B$13*$K$11+$C$13*$K$11+$F$13*((FE104+EW104)/MAX(FE104+EW104+FF104, 0.1)*$P$11+FF104/MAX(FE104+EW104+FF104, 0.1)*$Q$11))/($B$13+$C$13+$F$13)</f>
        <v>0</v>
      </c>
      <c r="DK104">
        <v>2</v>
      </c>
      <c r="DL104">
        <v>0.5</v>
      </c>
      <c r="DM104" t="s">
        <v>439</v>
      </c>
      <c r="DN104">
        <v>2</v>
      </c>
      <c r="DO104" t="b">
        <v>1</v>
      </c>
      <c r="DP104">
        <v>1702605034.349999</v>
      </c>
      <c r="DQ104">
        <v>418.9594</v>
      </c>
      <c r="DR104">
        <v>420.0008333333334</v>
      </c>
      <c r="DS104">
        <v>27.74904666666667</v>
      </c>
      <c r="DT104">
        <v>26.61263666666668</v>
      </c>
      <c r="DU104">
        <v>417.6891666666667</v>
      </c>
      <c r="DV104">
        <v>27.46186666666667</v>
      </c>
      <c r="DW104">
        <v>500.0288333333334</v>
      </c>
      <c r="DX104">
        <v>91.05995666666666</v>
      </c>
      <c r="DY104">
        <v>0.10000288</v>
      </c>
      <c r="DZ104">
        <v>46.38555666666667</v>
      </c>
      <c r="EA104">
        <v>46.46511666666666</v>
      </c>
      <c r="EB104">
        <v>999.9000000000002</v>
      </c>
      <c r="EC104">
        <v>0</v>
      </c>
      <c r="ED104">
        <v>0</v>
      </c>
      <c r="EE104">
        <v>10003.43733333333</v>
      </c>
      <c r="EF104">
        <v>0</v>
      </c>
      <c r="EG104">
        <v>16.35470333333334</v>
      </c>
      <c r="EH104">
        <v>-1.041461333333333</v>
      </c>
      <c r="EI104">
        <v>430.9168666666667</v>
      </c>
      <c r="EJ104">
        <v>431.4837333333334</v>
      </c>
      <c r="EK104">
        <v>1.136402333333333</v>
      </c>
      <c r="EL104">
        <v>420.0008333333334</v>
      </c>
      <c r="EM104">
        <v>26.61263666666668</v>
      </c>
      <c r="EN104">
        <v>2.526826666666667</v>
      </c>
      <c r="EO104">
        <v>2.423346333333333</v>
      </c>
      <c r="EP104">
        <v>21.20032666666666</v>
      </c>
      <c r="EQ104">
        <v>20.52062</v>
      </c>
      <c r="ER104">
        <v>1499.977666666667</v>
      </c>
      <c r="ES104">
        <v>0.9730007333333334</v>
      </c>
      <c r="ET104">
        <v>0.02699926</v>
      </c>
      <c r="EU104">
        <v>0</v>
      </c>
      <c r="EV104">
        <v>226.2116</v>
      </c>
      <c r="EW104">
        <v>4.999599999999998</v>
      </c>
      <c r="EX104">
        <v>3525.072999999999</v>
      </c>
      <c r="EY104">
        <v>14076.20333333333</v>
      </c>
      <c r="EZ104">
        <v>42.07066666666666</v>
      </c>
      <c r="FA104">
        <v>42.76646666666667</v>
      </c>
      <c r="FB104">
        <v>42.13313333333333</v>
      </c>
      <c r="FC104">
        <v>42.57059999999999</v>
      </c>
      <c r="FD104">
        <v>45.06639999999998</v>
      </c>
      <c r="FE104">
        <v>1454.617666666667</v>
      </c>
      <c r="FF104">
        <v>40.35999999999999</v>
      </c>
      <c r="FG104">
        <v>0</v>
      </c>
      <c r="FH104">
        <v>147</v>
      </c>
      <c r="FI104">
        <v>0</v>
      </c>
      <c r="FJ104">
        <v>226.185</v>
      </c>
      <c r="FK104">
        <v>-0.3829059893369241</v>
      </c>
      <c r="FL104">
        <v>-9.913504228524729</v>
      </c>
      <c r="FM104">
        <v>3525.078076923077</v>
      </c>
      <c r="FN104">
        <v>15</v>
      </c>
      <c r="FO104">
        <v>0</v>
      </c>
      <c r="FP104" t="s">
        <v>440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-1.04315625</v>
      </c>
      <c r="GC104">
        <v>-0.06971268292682523</v>
      </c>
      <c r="GD104">
        <v>0.02827927232864205</v>
      </c>
      <c r="GE104">
        <v>1</v>
      </c>
      <c r="GF104">
        <v>226.2586470588235</v>
      </c>
      <c r="GG104">
        <v>-0.5087547774105855</v>
      </c>
      <c r="GH104">
        <v>0.2342224787465391</v>
      </c>
      <c r="GI104">
        <v>1</v>
      </c>
      <c r="GJ104">
        <v>1.133425</v>
      </c>
      <c r="GK104">
        <v>0.05559377110693917</v>
      </c>
      <c r="GL104">
        <v>0.005511938860328553</v>
      </c>
      <c r="GM104">
        <v>1</v>
      </c>
      <c r="GN104">
        <v>3</v>
      </c>
      <c r="GO104">
        <v>3</v>
      </c>
      <c r="GP104" t="s">
        <v>454</v>
      </c>
      <c r="GQ104">
        <v>3.1038</v>
      </c>
      <c r="GR104">
        <v>2.75802</v>
      </c>
      <c r="GS104">
        <v>0.0878825</v>
      </c>
      <c r="GT104">
        <v>0.08830780000000001</v>
      </c>
      <c r="GU104">
        <v>0.119846</v>
      </c>
      <c r="GV104">
        <v>0.117672</v>
      </c>
      <c r="GW104">
        <v>23633.1</v>
      </c>
      <c r="GX104">
        <v>21972.4</v>
      </c>
      <c r="GY104">
        <v>26475.2</v>
      </c>
      <c r="GZ104">
        <v>24332.7</v>
      </c>
      <c r="HA104">
        <v>37348.8</v>
      </c>
      <c r="HB104">
        <v>31771.6</v>
      </c>
      <c r="HC104">
        <v>46310.4</v>
      </c>
      <c r="HD104">
        <v>38538.1</v>
      </c>
      <c r="HE104">
        <v>1.86908</v>
      </c>
      <c r="HF104">
        <v>1.8664</v>
      </c>
      <c r="HG104">
        <v>0.435412</v>
      </c>
      <c r="HH104">
        <v>0</v>
      </c>
      <c r="HI104">
        <v>39.575</v>
      </c>
      <c r="HJ104">
        <v>999.9</v>
      </c>
      <c r="HK104">
        <v>51.5</v>
      </c>
      <c r="HL104">
        <v>32.6</v>
      </c>
      <c r="HM104">
        <v>27.9374</v>
      </c>
      <c r="HN104">
        <v>60.2398</v>
      </c>
      <c r="HO104">
        <v>22.1234</v>
      </c>
      <c r="HP104">
        <v>1</v>
      </c>
      <c r="HQ104">
        <v>0.279875</v>
      </c>
      <c r="HR104">
        <v>-6.66667</v>
      </c>
      <c r="HS104">
        <v>20.1657</v>
      </c>
      <c r="HT104">
        <v>5.22283</v>
      </c>
      <c r="HU104">
        <v>11.9855</v>
      </c>
      <c r="HV104">
        <v>4.9656</v>
      </c>
      <c r="HW104">
        <v>3.27523</v>
      </c>
      <c r="HX104">
        <v>9999</v>
      </c>
      <c r="HY104">
        <v>9999</v>
      </c>
      <c r="HZ104">
        <v>9999</v>
      </c>
      <c r="IA104">
        <v>549.5</v>
      </c>
      <c r="IB104">
        <v>1.86401</v>
      </c>
      <c r="IC104">
        <v>1.86016</v>
      </c>
      <c r="ID104">
        <v>1.85839</v>
      </c>
      <c r="IE104">
        <v>1.8598</v>
      </c>
      <c r="IF104">
        <v>1.85989</v>
      </c>
      <c r="IG104">
        <v>1.85837</v>
      </c>
      <c r="IH104">
        <v>1.85745</v>
      </c>
      <c r="II104">
        <v>1.85241</v>
      </c>
      <c r="IJ104">
        <v>0</v>
      </c>
      <c r="IK104">
        <v>0</v>
      </c>
      <c r="IL104">
        <v>0</v>
      </c>
      <c r="IM104">
        <v>0</v>
      </c>
      <c r="IN104" t="s">
        <v>442</v>
      </c>
      <c r="IO104" t="s">
        <v>443</v>
      </c>
      <c r="IP104" t="s">
        <v>444</v>
      </c>
      <c r="IQ104" t="s">
        <v>444</v>
      </c>
      <c r="IR104" t="s">
        <v>444</v>
      </c>
      <c r="IS104" t="s">
        <v>444</v>
      </c>
      <c r="IT104">
        <v>0</v>
      </c>
      <c r="IU104">
        <v>100</v>
      </c>
      <c r="IV104">
        <v>100</v>
      </c>
      <c r="IW104">
        <v>1.27</v>
      </c>
      <c r="IX104">
        <v>0.2874</v>
      </c>
      <c r="IY104">
        <v>0.3971615310492796</v>
      </c>
      <c r="IZ104">
        <v>0.002194383670526158</v>
      </c>
      <c r="JA104">
        <v>-2.614430836048478E-07</v>
      </c>
      <c r="JB104">
        <v>2.831566818974657E-11</v>
      </c>
      <c r="JC104">
        <v>-0.02387284111826243</v>
      </c>
      <c r="JD104">
        <v>-0.004919592197158782</v>
      </c>
      <c r="JE104">
        <v>0.0008186423644796414</v>
      </c>
      <c r="JF104">
        <v>-8.268116151049551E-06</v>
      </c>
      <c r="JG104">
        <v>6</v>
      </c>
      <c r="JH104">
        <v>2002</v>
      </c>
      <c r="JI104">
        <v>0</v>
      </c>
      <c r="JJ104">
        <v>28</v>
      </c>
      <c r="JK104">
        <v>28376750.7</v>
      </c>
      <c r="JL104">
        <v>28376750.7</v>
      </c>
      <c r="JM104">
        <v>1.14136</v>
      </c>
      <c r="JN104">
        <v>2.65747</v>
      </c>
      <c r="JO104">
        <v>1.49658</v>
      </c>
      <c r="JP104">
        <v>2.33643</v>
      </c>
      <c r="JQ104">
        <v>1.54907</v>
      </c>
      <c r="JR104">
        <v>2.45361</v>
      </c>
      <c r="JS104">
        <v>37.6263</v>
      </c>
      <c r="JT104">
        <v>24.0262</v>
      </c>
      <c r="JU104">
        <v>18</v>
      </c>
      <c r="JV104">
        <v>492.801</v>
      </c>
      <c r="JW104">
        <v>506.132</v>
      </c>
      <c r="JX104">
        <v>51.6297</v>
      </c>
      <c r="JY104">
        <v>30.7342</v>
      </c>
      <c r="JZ104">
        <v>30.0007</v>
      </c>
      <c r="KA104">
        <v>30.5159</v>
      </c>
      <c r="KB104">
        <v>30.3986</v>
      </c>
      <c r="KC104">
        <v>22.9376</v>
      </c>
      <c r="KD104">
        <v>0</v>
      </c>
      <c r="KE104">
        <v>100</v>
      </c>
      <c r="KF104">
        <v>72.7486</v>
      </c>
      <c r="KG104">
        <v>420</v>
      </c>
      <c r="KH104">
        <v>28.4044</v>
      </c>
      <c r="KI104">
        <v>101.191</v>
      </c>
      <c r="KJ104">
        <v>92.901</v>
      </c>
    </row>
    <row r="105" spans="1:296">
      <c r="A105">
        <v>87</v>
      </c>
      <c r="B105">
        <v>1702605201.6</v>
      </c>
      <c r="C105">
        <v>23820.59999990463</v>
      </c>
      <c r="D105" t="s">
        <v>705</v>
      </c>
      <c r="E105" t="s">
        <v>706</v>
      </c>
      <c r="F105">
        <v>5</v>
      </c>
      <c r="G105" t="s">
        <v>655</v>
      </c>
      <c r="H105">
        <v>1702605193.849999</v>
      </c>
      <c r="I105">
        <f>(J105)/1000</f>
        <v>0</v>
      </c>
      <c r="J105">
        <f>IF(DO105, AM105, AG105)</f>
        <v>0</v>
      </c>
      <c r="K105">
        <f>IF(DO105, AH105, AF105)</f>
        <v>0</v>
      </c>
      <c r="L105">
        <f>DQ105 - IF(AT105&gt;1, K105*DK105*100.0/(AV105*EE105), 0)</f>
        <v>0</v>
      </c>
      <c r="M105">
        <f>((S105-I105/2)*L105-K105)/(S105+I105/2)</f>
        <v>0</v>
      </c>
      <c r="N105">
        <f>M105*(DX105+DY105)/1000.0</f>
        <v>0</v>
      </c>
      <c r="O105">
        <f>(DQ105 - IF(AT105&gt;1, K105*DK105*100.0/(AV105*EE105), 0))*(DX105+DY105)/1000.0</f>
        <v>0</v>
      </c>
      <c r="P105">
        <f>2.0/((1/R105-1/Q105)+SIGN(R105)*SQRT((1/R105-1/Q105)*(1/R105-1/Q105) + 4*DL105/((DL105+1)*(DL105+1))*(2*1/R105*1/Q105-1/Q105*1/Q105)))</f>
        <v>0</v>
      </c>
      <c r="Q105">
        <f>IF(LEFT(DM105,1)&lt;&gt;"0",IF(LEFT(DM105,1)="1",3.0,DN105),$D$5+$E$5*(EE105*DX105/($K$5*1000))+$F$5*(EE105*DX105/($K$5*1000))*MAX(MIN(DK105,$J$5),$I$5)*MAX(MIN(DK105,$J$5),$I$5)+$G$5*MAX(MIN(DK105,$J$5),$I$5)*(EE105*DX105/($K$5*1000))+$H$5*(EE105*DX105/($K$5*1000))*(EE105*DX105/($K$5*1000)))</f>
        <v>0</v>
      </c>
      <c r="R105">
        <f>I105*(1000-(1000*0.61365*exp(17.502*V105/(240.97+V105))/(DX105+DY105)+DS105)/2)/(1000*0.61365*exp(17.502*V105/(240.97+V105))/(DX105+DY105)-DS105)</f>
        <v>0</v>
      </c>
      <c r="S105">
        <f>1/((DL105+1)/(P105/1.6)+1/(Q105/1.37)) + DL105/((DL105+1)/(P105/1.6) + DL105/(Q105/1.37))</f>
        <v>0</v>
      </c>
      <c r="T105">
        <f>(DG105*DJ105)</f>
        <v>0</v>
      </c>
      <c r="U105">
        <f>(DZ105+(T105+2*0.95*5.67E-8*(((DZ105+$B$9)+273)^4-(DZ105+273)^4)-44100*I105)/(1.84*29.3*Q105+8*0.95*5.67E-8*(DZ105+273)^3))</f>
        <v>0</v>
      </c>
      <c r="V105">
        <f>($C$9*EA105+$D$9*EB105+$E$9*U105)</f>
        <v>0</v>
      </c>
      <c r="W105">
        <f>0.61365*exp(17.502*V105/(240.97+V105))</f>
        <v>0</v>
      </c>
      <c r="X105">
        <f>(Y105/Z105*100)</f>
        <v>0</v>
      </c>
      <c r="Y105">
        <f>DS105*(DX105+DY105)/1000</f>
        <v>0</v>
      </c>
      <c r="Z105">
        <f>0.61365*exp(17.502*DZ105/(240.97+DZ105))</f>
        <v>0</v>
      </c>
      <c r="AA105">
        <f>(W105-DS105*(DX105+DY105)/1000)</f>
        <v>0</v>
      </c>
      <c r="AB105">
        <f>(-I105*44100)</f>
        <v>0</v>
      </c>
      <c r="AC105">
        <f>2*29.3*Q105*0.92*(DZ105-V105)</f>
        <v>0</v>
      </c>
      <c r="AD105">
        <f>2*0.95*5.67E-8*(((DZ105+$B$9)+273)^4-(V105+273)^4)</f>
        <v>0</v>
      </c>
      <c r="AE105">
        <f>T105+AD105+AB105+AC105</f>
        <v>0</v>
      </c>
      <c r="AF105">
        <f>DW105*AT105*(DR105-DQ105*(1000-AT105*DT105)/(1000-AT105*DS105))/(100*DK105)</f>
        <v>0</v>
      </c>
      <c r="AG105">
        <f>1000*DW105*AT105*(DS105-DT105)/(100*DK105*(1000-AT105*DS105))</f>
        <v>0</v>
      </c>
      <c r="AH105">
        <f>(AI105 - AJ105 - DX105*1E3/(8.314*(DZ105+273.15)) * AL105/DW105 * AK105) * DW105/(100*DK105) * (1000 - DT105)/1000</f>
        <v>0</v>
      </c>
      <c r="AI105">
        <v>431.4905564298689</v>
      </c>
      <c r="AJ105">
        <v>431.1342363636361</v>
      </c>
      <c r="AK105">
        <v>-7.14578010667235E-05</v>
      </c>
      <c r="AL105">
        <v>66.16096777447338</v>
      </c>
      <c r="AM105">
        <f>(AO105 - AN105 + DX105*1E3/(8.314*(DZ105+273.15)) * AQ105/DW105 * AP105) * DW105/(100*DK105) * 1000/(1000 - AO105)</f>
        <v>0</v>
      </c>
      <c r="AN105">
        <v>26.62386433647315</v>
      </c>
      <c r="AO105">
        <v>27.98785272727272</v>
      </c>
      <c r="AP105">
        <v>1.2215391203432E-05</v>
      </c>
      <c r="AQ105">
        <v>108.6366077826732</v>
      </c>
      <c r="AR105">
        <v>0</v>
      </c>
      <c r="AS105">
        <v>0</v>
      </c>
      <c r="AT105">
        <f>IF(AR105*$H$15&gt;=AV105,1.0,(AV105/(AV105-AR105*$H$15)))</f>
        <v>0</v>
      </c>
      <c r="AU105">
        <f>(AT105-1)*100</f>
        <v>0</v>
      </c>
      <c r="AV105">
        <f>MAX(0,($B$15+$C$15*EE105)/(1+$D$15*EE105)*DX105/(DZ105+273)*$E$15)</f>
        <v>0</v>
      </c>
      <c r="AW105" t="s">
        <v>437</v>
      </c>
      <c r="AX105">
        <v>0</v>
      </c>
      <c r="AY105">
        <v>0.7</v>
      </c>
      <c r="AZ105">
        <v>0.7</v>
      </c>
      <c r="BA105">
        <f>1-AY105/AZ105</f>
        <v>0</v>
      </c>
      <c r="BB105">
        <v>-1</v>
      </c>
      <c r="BC105" t="s">
        <v>707</v>
      </c>
      <c r="BD105">
        <v>8150.86</v>
      </c>
      <c r="BE105">
        <v>223.9136</v>
      </c>
      <c r="BF105">
        <v>232.1</v>
      </c>
      <c r="BG105">
        <f>1-BE105/BF105</f>
        <v>0</v>
      </c>
      <c r="BH105">
        <v>0.5</v>
      </c>
      <c r="BI105">
        <f>DH105</f>
        <v>0</v>
      </c>
      <c r="BJ105">
        <f>K105</f>
        <v>0</v>
      </c>
      <c r="BK105">
        <f>BG105*BH105*BI105</f>
        <v>0</v>
      </c>
      <c r="BL105">
        <f>(BJ105-BB105)/BI105</f>
        <v>0</v>
      </c>
      <c r="BM105">
        <f>(AZ105-BF105)/BF105</f>
        <v>0</v>
      </c>
      <c r="BN105">
        <f>AY105/(BA105+AY105/BF105)</f>
        <v>0</v>
      </c>
      <c r="BO105" t="s">
        <v>437</v>
      </c>
      <c r="BP105">
        <v>0</v>
      </c>
      <c r="BQ105">
        <f>IF(BP105&lt;&gt;0, BP105, BN105)</f>
        <v>0</v>
      </c>
      <c r="BR105">
        <f>1-BQ105/BF105</f>
        <v>0</v>
      </c>
      <c r="BS105">
        <f>(BF105-BE105)/(BF105-BQ105)</f>
        <v>0</v>
      </c>
      <c r="BT105">
        <f>(AZ105-BF105)/(AZ105-BQ105)</f>
        <v>0</v>
      </c>
      <c r="BU105">
        <f>(BF105-BE105)/(BF105-AY105)</f>
        <v>0</v>
      </c>
      <c r="BV105">
        <f>(AZ105-BF105)/(AZ105-AY105)</f>
        <v>0</v>
      </c>
      <c r="BW105">
        <f>(BS105*BQ105/BE105)</f>
        <v>0</v>
      </c>
      <c r="BX105">
        <f>(1-BW105)</f>
        <v>0</v>
      </c>
      <c r="DG105">
        <f>$B$13*EF105+$C$13*EG105+$F$13*ER105*(1-EU105)</f>
        <v>0</v>
      </c>
      <c r="DH105">
        <f>DG105*DI105</f>
        <v>0</v>
      </c>
      <c r="DI105">
        <f>($B$13*$D$11+$C$13*$D$11+$F$13*((FE105+EW105)/MAX(FE105+EW105+FF105, 0.1)*$I$11+FF105/MAX(FE105+EW105+FF105, 0.1)*$J$11))/($B$13+$C$13+$F$13)</f>
        <v>0</v>
      </c>
      <c r="DJ105">
        <f>($B$13*$K$11+$C$13*$K$11+$F$13*((FE105+EW105)/MAX(FE105+EW105+FF105, 0.1)*$P$11+FF105/MAX(FE105+EW105+FF105, 0.1)*$Q$11))/($B$13+$C$13+$F$13)</f>
        <v>0</v>
      </c>
      <c r="DK105">
        <v>2</v>
      </c>
      <c r="DL105">
        <v>0.5</v>
      </c>
      <c r="DM105" t="s">
        <v>439</v>
      </c>
      <c r="DN105">
        <v>2</v>
      </c>
      <c r="DO105" t="b">
        <v>1</v>
      </c>
      <c r="DP105">
        <v>1702605193.849999</v>
      </c>
      <c r="DQ105">
        <v>419.1169</v>
      </c>
      <c r="DR105">
        <v>420.0052666666668</v>
      </c>
      <c r="DS105">
        <v>27.97760666666666</v>
      </c>
      <c r="DT105">
        <v>26.62294666666667</v>
      </c>
      <c r="DU105">
        <v>417.8465333333333</v>
      </c>
      <c r="DV105">
        <v>27.68564333333334</v>
      </c>
      <c r="DW105">
        <v>499.9999333333333</v>
      </c>
      <c r="DX105">
        <v>91.06632333333333</v>
      </c>
      <c r="DY105">
        <v>0.09994376333333332</v>
      </c>
      <c r="DZ105">
        <v>47.48558000000001</v>
      </c>
      <c r="EA105">
        <v>47.22901666666667</v>
      </c>
      <c r="EB105">
        <v>999.9000000000002</v>
      </c>
      <c r="EC105">
        <v>0</v>
      </c>
      <c r="ED105">
        <v>0</v>
      </c>
      <c r="EE105">
        <v>9998.531666666668</v>
      </c>
      <c r="EF105">
        <v>0</v>
      </c>
      <c r="EG105">
        <v>16.37468666666667</v>
      </c>
      <c r="EH105">
        <v>-0.8883697666666667</v>
      </c>
      <c r="EI105">
        <v>431.1804333333334</v>
      </c>
      <c r="EJ105">
        <v>431.4929666666667</v>
      </c>
      <c r="EK105">
        <v>1.354652333333333</v>
      </c>
      <c r="EL105">
        <v>420.0052666666668</v>
      </c>
      <c r="EM105">
        <v>26.62294666666667</v>
      </c>
      <c r="EN105">
        <v>2.547818333333333</v>
      </c>
      <c r="EO105">
        <v>2.424454333333333</v>
      </c>
      <c r="EP105">
        <v>21.33523</v>
      </c>
      <c r="EQ105">
        <v>20.52804666666667</v>
      </c>
      <c r="ER105">
        <v>1499.992</v>
      </c>
      <c r="ES105">
        <v>0.9730040333333331</v>
      </c>
      <c r="ET105">
        <v>0.02699566333333334</v>
      </c>
      <c r="EU105">
        <v>0</v>
      </c>
      <c r="EV105">
        <v>223.9211333333333</v>
      </c>
      <c r="EW105">
        <v>4.999599999999998</v>
      </c>
      <c r="EX105">
        <v>3501.049</v>
      </c>
      <c r="EY105">
        <v>14076.37</v>
      </c>
      <c r="EZ105">
        <v>42.56433333333332</v>
      </c>
      <c r="FA105">
        <v>43.15599999999998</v>
      </c>
      <c r="FB105">
        <v>42.64976666666666</v>
      </c>
      <c r="FC105">
        <v>43.01863333333333</v>
      </c>
      <c r="FD105">
        <v>45.47056666666666</v>
      </c>
      <c r="FE105">
        <v>1454.632</v>
      </c>
      <c r="FF105">
        <v>40.35999999999999</v>
      </c>
      <c r="FG105">
        <v>0</v>
      </c>
      <c r="FH105">
        <v>158.7999999523163</v>
      </c>
      <c r="FI105">
        <v>0</v>
      </c>
      <c r="FJ105">
        <v>223.9136</v>
      </c>
      <c r="FK105">
        <v>-0.4480769162236011</v>
      </c>
      <c r="FL105">
        <v>-9.500769244283084</v>
      </c>
      <c r="FM105">
        <v>3500.9916</v>
      </c>
      <c r="FN105">
        <v>15</v>
      </c>
      <c r="FO105">
        <v>0</v>
      </c>
      <c r="FP105" t="s">
        <v>440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-0.8869613749999999</v>
      </c>
      <c r="GC105">
        <v>-0.06545775984990897</v>
      </c>
      <c r="GD105">
        <v>0.02905998263393105</v>
      </c>
      <c r="GE105">
        <v>1</v>
      </c>
      <c r="GF105">
        <v>223.9478823529411</v>
      </c>
      <c r="GG105">
        <v>-0.03853323039521652</v>
      </c>
      <c r="GH105">
        <v>0.2073310459862617</v>
      </c>
      <c r="GI105">
        <v>1</v>
      </c>
      <c r="GJ105">
        <v>1.35023775</v>
      </c>
      <c r="GK105">
        <v>0.08164626641650916</v>
      </c>
      <c r="GL105">
        <v>0.00803507855826564</v>
      </c>
      <c r="GM105">
        <v>1</v>
      </c>
      <c r="GN105">
        <v>3</v>
      </c>
      <c r="GO105">
        <v>3</v>
      </c>
      <c r="GP105" t="s">
        <v>454</v>
      </c>
      <c r="GQ105">
        <v>3.10367</v>
      </c>
      <c r="GR105">
        <v>2.75798</v>
      </c>
      <c r="GS105">
        <v>0.0878475</v>
      </c>
      <c r="GT105">
        <v>0.0882555</v>
      </c>
      <c r="GU105">
        <v>0.120461</v>
      </c>
      <c r="GV105">
        <v>0.117637</v>
      </c>
      <c r="GW105">
        <v>23622</v>
      </c>
      <c r="GX105">
        <v>21965.1</v>
      </c>
      <c r="GY105">
        <v>26462.8</v>
      </c>
      <c r="GZ105">
        <v>24324.4</v>
      </c>
      <c r="HA105">
        <v>37306.9</v>
      </c>
      <c r="HB105">
        <v>31764.3</v>
      </c>
      <c r="HC105">
        <v>46289.2</v>
      </c>
      <c r="HD105">
        <v>38527</v>
      </c>
      <c r="HE105">
        <v>1.86575</v>
      </c>
      <c r="HF105">
        <v>1.86195</v>
      </c>
      <c r="HG105">
        <v>0.412427</v>
      </c>
      <c r="HH105">
        <v>0</v>
      </c>
      <c r="HI105">
        <v>40.6318</v>
      </c>
      <c r="HJ105">
        <v>999.9</v>
      </c>
      <c r="HK105">
        <v>51.5</v>
      </c>
      <c r="HL105">
        <v>32.6</v>
      </c>
      <c r="HM105">
        <v>27.9329</v>
      </c>
      <c r="HN105">
        <v>60.3298</v>
      </c>
      <c r="HO105">
        <v>22.0873</v>
      </c>
      <c r="HP105">
        <v>1</v>
      </c>
      <c r="HQ105">
        <v>0.304736</v>
      </c>
      <c r="HR105">
        <v>-6.66667</v>
      </c>
      <c r="HS105">
        <v>20.1668</v>
      </c>
      <c r="HT105">
        <v>5.22283</v>
      </c>
      <c r="HU105">
        <v>11.9855</v>
      </c>
      <c r="HV105">
        <v>4.9656</v>
      </c>
      <c r="HW105">
        <v>3.27563</v>
      </c>
      <c r="HX105">
        <v>9999</v>
      </c>
      <c r="HY105">
        <v>9999</v>
      </c>
      <c r="HZ105">
        <v>9999</v>
      </c>
      <c r="IA105">
        <v>549.5</v>
      </c>
      <c r="IB105">
        <v>1.86401</v>
      </c>
      <c r="IC105">
        <v>1.86017</v>
      </c>
      <c r="ID105">
        <v>1.8584</v>
      </c>
      <c r="IE105">
        <v>1.85979</v>
      </c>
      <c r="IF105">
        <v>1.85989</v>
      </c>
      <c r="IG105">
        <v>1.85838</v>
      </c>
      <c r="IH105">
        <v>1.85745</v>
      </c>
      <c r="II105">
        <v>1.85242</v>
      </c>
      <c r="IJ105">
        <v>0</v>
      </c>
      <c r="IK105">
        <v>0</v>
      </c>
      <c r="IL105">
        <v>0</v>
      </c>
      <c r="IM105">
        <v>0</v>
      </c>
      <c r="IN105" t="s">
        <v>442</v>
      </c>
      <c r="IO105" t="s">
        <v>443</v>
      </c>
      <c r="IP105" t="s">
        <v>444</v>
      </c>
      <c r="IQ105" t="s">
        <v>444</v>
      </c>
      <c r="IR105" t="s">
        <v>444</v>
      </c>
      <c r="IS105" t="s">
        <v>444</v>
      </c>
      <c r="IT105">
        <v>0</v>
      </c>
      <c r="IU105">
        <v>100</v>
      </c>
      <c r="IV105">
        <v>100</v>
      </c>
      <c r="IW105">
        <v>1.27</v>
      </c>
      <c r="IX105">
        <v>0.2922</v>
      </c>
      <c r="IY105">
        <v>0.3971615310492796</v>
      </c>
      <c r="IZ105">
        <v>0.002194383670526158</v>
      </c>
      <c r="JA105">
        <v>-2.614430836048478E-07</v>
      </c>
      <c r="JB105">
        <v>2.831566818974657E-11</v>
      </c>
      <c r="JC105">
        <v>-0.02387284111826243</v>
      </c>
      <c r="JD105">
        <v>-0.004919592197158782</v>
      </c>
      <c r="JE105">
        <v>0.0008186423644796414</v>
      </c>
      <c r="JF105">
        <v>-8.268116151049551E-06</v>
      </c>
      <c r="JG105">
        <v>6</v>
      </c>
      <c r="JH105">
        <v>2002</v>
      </c>
      <c r="JI105">
        <v>0</v>
      </c>
      <c r="JJ105">
        <v>28</v>
      </c>
      <c r="JK105">
        <v>28376753.4</v>
      </c>
      <c r="JL105">
        <v>28376753.4</v>
      </c>
      <c r="JM105">
        <v>1.14136</v>
      </c>
      <c r="JN105">
        <v>2.65869</v>
      </c>
      <c r="JO105">
        <v>1.49658</v>
      </c>
      <c r="JP105">
        <v>2.33643</v>
      </c>
      <c r="JQ105">
        <v>1.54907</v>
      </c>
      <c r="JR105">
        <v>2.46094</v>
      </c>
      <c r="JS105">
        <v>37.6987</v>
      </c>
      <c r="JT105">
        <v>24.0262</v>
      </c>
      <c r="JU105">
        <v>18</v>
      </c>
      <c r="JV105">
        <v>492.984</v>
      </c>
      <c r="JW105">
        <v>505.456</v>
      </c>
      <c r="JX105">
        <v>52.6088</v>
      </c>
      <c r="JY105">
        <v>31.0589</v>
      </c>
      <c r="JZ105">
        <v>30.0009</v>
      </c>
      <c r="KA105">
        <v>30.806</v>
      </c>
      <c r="KB105">
        <v>30.6794</v>
      </c>
      <c r="KC105">
        <v>22.9419</v>
      </c>
      <c r="KD105">
        <v>0</v>
      </c>
      <c r="KE105">
        <v>100</v>
      </c>
      <c r="KF105">
        <v>63.2936</v>
      </c>
      <c r="KG105">
        <v>420</v>
      </c>
      <c r="KH105">
        <v>28.4044</v>
      </c>
      <c r="KI105">
        <v>101.144</v>
      </c>
      <c r="KJ105">
        <v>92.8723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2023-12-16T01:52:34Z</dcterms:created>
  <dcterms:modified xsi:type="dcterms:W3CDTF">2023-12-16T01:52:34Z</dcterms:modified>
</cp:coreProperties>
</file>