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9.1.7\研究部\Tulip\嘉榤\-------------當前雜事-------------\"/>
    </mc:Choice>
  </mc:AlternateContent>
  <xr:revisionPtr revIDLastSave="0" documentId="13_ncr:1_{204E98B6-E39F-4490-8B31-5886865AB835}" xr6:coauthVersionLast="47" xr6:coauthVersionMax="47" xr10:uidLastSave="{00000000-0000-0000-0000-000000000000}"/>
  <bookViews>
    <workbookView xWindow="-120" yWindow="-120" windowWidth="29040" windowHeight="15840" activeTab="3" xr2:uid="{C8B7B651-34C1-4922-B0A8-AEDCA6CEE111}"/>
  </bookViews>
  <sheets>
    <sheet name="股價資料" sheetId="1" r:id="rId1"/>
    <sheet name="除昔時資料" sheetId="2" r:id="rId2"/>
    <sheet name="資料" sheetId="3" r:id="rId3"/>
    <sheet name="總表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N7" i="4"/>
  <c r="N16" i="4"/>
  <c r="N19" i="4"/>
  <c r="N23" i="4"/>
  <c r="O23" i="4" s="1"/>
  <c r="N32" i="4"/>
  <c r="N35" i="4"/>
  <c r="N39" i="4"/>
  <c r="N48" i="4"/>
  <c r="N51" i="4"/>
  <c r="N55" i="4"/>
  <c r="N64" i="4"/>
  <c r="O64" i="4" s="1"/>
  <c r="N67" i="4"/>
  <c r="N71" i="4"/>
  <c r="N80" i="4"/>
  <c r="N83" i="4"/>
  <c r="N87" i="4"/>
  <c r="N96" i="4"/>
  <c r="N99" i="4"/>
  <c r="N103" i="4"/>
  <c r="N112" i="4"/>
  <c r="N115" i="4"/>
  <c r="O115" i="4" s="1"/>
  <c r="N119" i="4"/>
  <c r="N128" i="4"/>
  <c r="N131" i="4"/>
  <c r="N135" i="4"/>
  <c r="N144" i="4"/>
  <c r="N147" i="4"/>
  <c r="N151" i="4"/>
  <c r="N160" i="4"/>
  <c r="N163" i="4"/>
  <c r="O163" i="4" s="1"/>
  <c r="N167" i="4"/>
  <c r="N176" i="4"/>
  <c r="O176" i="4" s="1"/>
  <c r="N179" i="4"/>
  <c r="N183" i="4"/>
  <c r="N192" i="4"/>
  <c r="O192" i="4" s="1"/>
  <c r="N195" i="4"/>
  <c r="O195" i="4" s="1"/>
  <c r="N199" i="4"/>
  <c r="N208" i="4"/>
  <c r="O208" i="4" s="1"/>
  <c r="N211" i="4"/>
  <c r="N215" i="4"/>
  <c r="N224" i="4"/>
  <c r="O224" i="4" s="1"/>
  <c r="N227" i="4"/>
  <c r="N231" i="4"/>
  <c r="N240" i="4"/>
  <c r="O240" i="4" s="1"/>
  <c r="N243" i="4"/>
  <c r="O243" i="4" s="1"/>
  <c r="N2" i="4"/>
  <c r="M4" i="4"/>
  <c r="M10" i="4"/>
  <c r="M11" i="4"/>
  <c r="M14" i="4"/>
  <c r="M17" i="4"/>
  <c r="M18" i="4"/>
  <c r="M20" i="4"/>
  <c r="M26" i="4"/>
  <c r="M27" i="4"/>
  <c r="M30" i="4"/>
  <c r="M33" i="4"/>
  <c r="M34" i="4"/>
  <c r="M36" i="4"/>
  <c r="M42" i="4"/>
  <c r="M43" i="4"/>
  <c r="M46" i="4"/>
  <c r="M49" i="4"/>
  <c r="M50" i="4"/>
  <c r="M52" i="4"/>
  <c r="M58" i="4"/>
  <c r="M59" i="4"/>
  <c r="M62" i="4"/>
  <c r="M65" i="4"/>
  <c r="M66" i="4"/>
  <c r="M68" i="4"/>
  <c r="M74" i="4"/>
  <c r="M75" i="4"/>
  <c r="M78" i="4"/>
  <c r="M81" i="4"/>
  <c r="M82" i="4"/>
  <c r="M84" i="4"/>
  <c r="M90" i="4"/>
  <c r="M91" i="4"/>
  <c r="M94" i="4"/>
  <c r="M97" i="4"/>
  <c r="M98" i="4"/>
  <c r="M100" i="4"/>
  <c r="M106" i="4"/>
  <c r="M107" i="4"/>
  <c r="M110" i="4"/>
  <c r="M113" i="4"/>
  <c r="M114" i="4"/>
  <c r="M116" i="4"/>
  <c r="M122" i="4"/>
  <c r="M123" i="4"/>
  <c r="M126" i="4"/>
  <c r="M129" i="4"/>
  <c r="M130" i="4"/>
  <c r="M132" i="4"/>
  <c r="M138" i="4"/>
  <c r="M139" i="4"/>
  <c r="M142" i="4"/>
  <c r="M145" i="4"/>
  <c r="M146" i="4"/>
  <c r="M148" i="4"/>
  <c r="M154" i="4"/>
  <c r="M155" i="4"/>
  <c r="M158" i="4"/>
  <c r="M161" i="4"/>
  <c r="M162" i="4"/>
  <c r="M164" i="4"/>
  <c r="M170" i="4"/>
  <c r="M171" i="4"/>
  <c r="M174" i="4"/>
  <c r="M177" i="4"/>
  <c r="M178" i="4"/>
  <c r="M180" i="4"/>
  <c r="M186" i="4"/>
  <c r="M187" i="4"/>
  <c r="M190" i="4"/>
  <c r="M193" i="4"/>
  <c r="M194" i="4"/>
  <c r="M196" i="4"/>
  <c r="M202" i="4"/>
  <c r="M203" i="4"/>
  <c r="M206" i="4"/>
  <c r="M209" i="4"/>
  <c r="M210" i="4"/>
  <c r="M212" i="4"/>
  <c r="M218" i="4"/>
  <c r="M219" i="4"/>
  <c r="M222" i="4"/>
  <c r="M225" i="4"/>
  <c r="M226" i="4"/>
  <c r="M228" i="4"/>
  <c r="M234" i="4"/>
  <c r="M235" i="4"/>
  <c r="M238" i="4"/>
  <c r="M241" i="4"/>
  <c r="M242" i="4"/>
  <c r="M244" i="4"/>
  <c r="B3" i="4"/>
  <c r="M3" i="4" s="1"/>
  <c r="B4" i="4"/>
  <c r="N4" i="4" s="1"/>
  <c r="B5" i="4"/>
  <c r="N5" i="4" s="1"/>
  <c r="O5" i="4" s="1"/>
  <c r="B6" i="4"/>
  <c r="N6" i="4" s="1"/>
  <c r="O6" i="4" s="1"/>
  <c r="B7" i="4"/>
  <c r="M7" i="4" s="1"/>
  <c r="B8" i="4"/>
  <c r="N8" i="4" s="1"/>
  <c r="O8" i="4" s="1"/>
  <c r="B9" i="4"/>
  <c r="N9" i="4" s="1"/>
  <c r="B10" i="4"/>
  <c r="N10" i="4" s="1"/>
  <c r="B11" i="4"/>
  <c r="N11" i="4" s="1"/>
  <c r="B12" i="4"/>
  <c r="N12" i="4" s="1"/>
  <c r="B13" i="4"/>
  <c r="M13" i="4" s="1"/>
  <c r="B14" i="4"/>
  <c r="N14" i="4" s="1"/>
  <c r="B15" i="4"/>
  <c r="M15" i="4" s="1"/>
  <c r="B16" i="4"/>
  <c r="M16" i="4" s="1"/>
  <c r="B17" i="4"/>
  <c r="N17" i="4" s="1"/>
  <c r="B18" i="4"/>
  <c r="N18" i="4" s="1"/>
  <c r="B19" i="4"/>
  <c r="M19" i="4" s="1"/>
  <c r="B20" i="4"/>
  <c r="N20" i="4" s="1"/>
  <c r="O20" i="4" s="1"/>
  <c r="B21" i="4"/>
  <c r="N21" i="4" s="1"/>
  <c r="B22" i="4"/>
  <c r="N22" i="4" s="1"/>
  <c r="O22" i="4" s="1"/>
  <c r="B23" i="4"/>
  <c r="M23" i="4" s="1"/>
  <c r="B24" i="4"/>
  <c r="N24" i="4" s="1"/>
  <c r="O24" i="4" s="1"/>
  <c r="B25" i="4"/>
  <c r="N25" i="4" s="1"/>
  <c r="O25" i="4" s="1"/>
  <c r="B26" i="4"/>
  <c r="N26" i="4" s="1"/>
  <c r="B27" i="4"/>
  <c r="N27" i="4" s="1"/>
  <c r="O27" i="4" s="1"/>
  <c r="B28" i="4"/>
  <c r="N28" i="4" s="1"/>
  <c r="O28" i="4" s="1"/>
  <c r="B29" i="4"/>
  <c r="M29" i="4" s="1"/>
  <c r="B30" i="4"/>
  <c r="N30" i="4" s="1"/>
  <c r="B31" i="4"/>
  <c r="M31" i="4" s="1"/>
  <c r="B32" i="4"/>
  <c r="M32" i="4" s="1"/>
  <c r="B33" i="4"/>
  <c r="N33" i="4" s="1"/>
  <c r="B34" i="4"/>
  <c r="N34" i="4" s="1"/>
  <c r="B35" i="4"/>
  <c r="M35" i="4" s="1"/>
  <c r="B36" i="4"/>
  <c r="N36" i="4" s="1"/>
  <c r="O36" i="4" s="1"/>
  <c r="B37" i="4"/>
  <c r="N37" i="4" s="1"/>
  <c r="B38" i="4"/>
  <c r="N38" i="4" s="1"/>
  <c r="O38" i="4" s="1"/>
  <c r="B39" i="4"/>
  <c r="M39" i="4" s="1"/>
  <c r="B40" i="4"/>
  <c r="N40" i="4" s="1"/>
  <c r="B41" i="4"/>
  <c r="N41" i="4" s="1"/>
  <c r="B42" i="4"/>
  <c r="N42" i="4" s="1"/>
  <c r="B43" i="4"/>
  <c r="N43" i="4" s="1"/>
  <c r="O43" i="4" s="1"/>
  <c r="B44" i="4"/>
  <c r="N44" i="4" s="1"/>
  <c r="B45" i="4"/>
  <c r="M45" i="4" s="1"/>
  <c r="B46" i="4"/>
  <c r="N46" i="4" s="1"/>
  <c r="B47" i="4"/>
  <c r="M47" i="4" s="1"/>
  <c r="B48" i="4"/>
  <c r="M48" i="4" s="1"/>
  <c r="B49" i="4"/>
  <c r="N49" i="4" s="1"/>
  <c r="B50" i="4"/>
  <c r="N50" i="4" s="1"/>
  <c r="B51" i="4"/>
  <c r="M51" i="4" s="1"/>
  <c r="B52" i="4"/>
  <c r="N52" i="4" s="1"/>
  <c r="O52" i="4" s="1"/>
  <c r="B53" i="4"/>
  <c r="N53" i="4" s="1"/>
  <c r="B54" i="4"/>
  <c r="N54" i="4" s="1"/>
  <c r="O54" i="4" s="1"/>
  <c r="B55" i="4"/>
  <c r="M55" i="4" s="1"/>
  <c r="B56" i="4"/>
  <c r="N56" i="4" s="1"/>
  <c r="B57" i="4"/>
  <c r="N57" i="4" s="1"/>
  <c r="B58" i="4"/>
  <c r="N58" i="4" s="1"/>
  <c r="B59" i="4"/>
  <c r="N59" i="4" s="1"/>
  <c r="O59" i="4" s="1"/>
  <c r="B60" i="4"/>
  <c r="N60" i="4" s="1"/>
  <c r="B61" i="4"/>
  <c r="M61" i="4" s="1"/>
  <c r="B62" i="4"/>
  <c r="N62" i="4" s="1"/>
  <c r="B63" i="4"/>
  <c r="M63" i="4" s="1"/>
  <c r="B64" i="4"/>
  <c r="M64" i="4" s="1"/>
  <c r="B65" i="4"/>
  <c r="N65" i="4" s="1"/>
  <c r="B66" i="4"/>
  <c r="N66" i="4" s="1"/>
  <c r="B67" i="4"/>
  <c r="M67" i="4" s="1"/>
  <c r="B68" i="4"/>
  <c r="N68" i="4" s="1"/>
  <c r="B69" i="4"/>
  <c r="N69" i="4" s="1"/>
  <c r="O69" i="4" s="1"/>
  <c r="B70" i="4"/>
  <c r="N70" i="4" s="1"/>
  <c r="B71" i="4"/>
  <c r="M71" i="4" s="1"/>
  <c r="B72" i="4"/>
  <c r="N72" i="4" s="1"/>
  <c r="B73" i="4"/>
  <c r="N73" i="4" s="1"/>
  <c r="B74" i="4"/>
  <c r="N74" i="4" s="1"/>
  <c r="B75" i="4"/>
  <c r="N75" i="4" s="1"/>
  <c r="O75" i="4" s="1"/>
  <c r="B76" i="4"/>
  <c r="N76" i="4" s="1"/>
  <c r="B77" i="4"/>
  <c r="M77" i="4" s="1"/>
  <c r="B78" i="4"/>
  <c r="N78" i="4" s="1"/>
  <c r="B79" i="4"/>
  <c r="M79" i="4" s="1"/>
  <c r="B80" i="4"/>
  <c r="M80" i="4" s="1"/>
  <c r="B81" i="4"/>
  <c r="N81" i="4" s="1"/>
  <c r="B82" i="4"/>
  <c r="N82" i="4" s="1"/>
  <c r="B83" i="4"/>
  <c r="M83" i="4" s="1"/>
  <c r="B84" i="4"/>
  <c r="N84" i="4" s="1"/>
  <c r="B85" i="4"/>
  <c r="N85" i="4" s="1"/>
  <c r="B86" i="4"/>
  <c r="N86" i="4" s="1"/>
  <c r="B87" i="4"/>
  <c r="M87" i="4" s="1"/>
  <c r="B88" i="4"/>
  <c r="N88" i="4" s="1"/>
  <c r="O88" i="4" s="1"/>
  <c r="B89" i="4"/>
  <c r="N89" i="4" s="1"/>
  <c r="B90" i="4"/>
  <c r="N90" i="4" s="1"/>
  <c r="O90" i="4" s="1"/>
  <c r="B91" i="4"/>
  <c r="N91" i="4" s="1"/>
  <c r="B92" i="4"/>
  <c r="N92" i="4" s="1"/>
  <c r="B93" i="4"/>
  <c r="M93" i="4" s="1"/>
  <c r="B94" i="4"/>
  <c r="N94" i="4" s="1"/>
  <c r="B95" i="4"/>
  <c r="M95" i="4" s="1"/>
  <c r="B96" i="4"/>
  <c r="M96" i="4" s="1"/>
  <c r="B97" i="4"/>
  <c r="N97" i="4" s="1"/>
  <c r="B98" i="4"/>
  <c r="N98" i="4" s="1"/>
  <c r="B99" i="4"/>
  <c r="M99" i="4" s="1"/>
  <c r="B100" i="4"/>
  <c r="N100" i="4" s="1"/>
  <c r="B101" i="4"/>
  <c r="N101" i="4" s="1"/>
  <c r="B102" i="4"/>
  <c r="N102" i="4" s="1"/>
  <c r="B103" i="4"/>
  <c r="M103" i="4" s="1"/>
  <c r="B104" i="4"/>
  <c r="N104" i="4" s="1"/>
  <c r="B105" i="4"/>
  <c r="N105" i="4" s="1"/>
  <c r="B106" i="4"/>
  <c r="N106" i="4" s="1"/>
  <c r="B107" i="4"/>
  <c r="N107" i="4" s="1"/>
  <c r="O107" i="4" s="1"/>
  <c r="B108" i="4"/>
  <c r="N108" i="4" s="1"/>
  <c r="O108" i="4" s="1"/>
  <c r="B109" i="4"/>
  <c r="M109" i="4" s="1"/>
  <c r="B110" i="4"/>
  <c r="N110" i="4" s="1"/>
  <c r="B111" i="4"/>
  <c r="M111" i="4" s="1"/>
  <c r="B112" i="4"/>
  <c r="M112" i="4" s="1"/>
  <c r="B113" i="4"/>
  <c r="N113" i="4" s="1"/>
  <c r="B114" i="4"/>
  <c r="N114" i="4" s="1"/>
  <c r="B115" i="4"/>
  <c r="M115" i="4" s="1"/>
  <c r="B116" i="4"/>
  <c r="N116" i="4" s="1"/>
  <c r="B117" i="4"/>
  <c r="N117" i="4" s="1"/>
  <c r="B118" i="4"/>
  <c r="N118" i="4" s="1"/>
  <c r="B119" i="4"/>
  <c r="M119" i="4" s="1"/>
  <c r="B120" i="4"/>
  <c r="N120" i="4" s="1"/>
  <c r="O120" i="4" s="1"/>
  <c r="B121" i="4"/>
  <c r="N121" i="4" s="1"/>
  <c r="B122" i="4"/>
  <c r="N122" i="4" s="1"/>
  <c r="B123" i="4"/>
  <c r="N123" i="4" s="1"/>
  <c r="O123" i="4" s="1"/>
  <c r="B124" i="4"/>
  <c r="N124" i="4" s="1"/>
  <c r="O124" i="4" s="1"/>
  <c r="B125" i="4"/>
  <c r="M125" i="4" s="1"/>
  <c r="B126" i="4"/>
  <c r="N126" i="4" s="1"/>
  <c r="B127" i="4"/>
  <c r="M127" i="4" s="1"/>
  <c r="B128" i="4"/>
  <c r="M128" i="4" s="1"/>
  <c r="B129" i="4"/>
  <c r="N129" i="4" s="1"/>
  <c r="B130" i="4"/>
  <c r="N130" i="4" s="1"/>
  <c r="B131" i="4"/>
  <c r="M131" i="4" s="1"/>
  <c r="B132" i="4"/>
  <c r="N132" i="4" s="1"/>
  <c r="B133" i="4"/>
  <c r="N133" i="4" s="1"/>
  <c r="B134" i="4"/>
  <c r="N134" i="4" s="1"/>
  <c r="B135" i="4"/>
  <c r="M135" i="4" s="1"/>
  <c r="B136" i="4"/>
  <c r="N136" i="4" s="1"/>
  <c r="B137" i="4"/>
  <c r="N137" i="4" s="1"/>
  <c r="O137" i="4" s="1"/>
  <c r="B138" i="4"/>
  <c r="N138" i="4" s="1"/>
  <c r="O138" i="4" s="1"/>
  <c r="B139" i="4"/>
  <c r="N139" i="4" s="1"/>
  <c r="O139" i="4" s="1"/>
  <c r="B140" i="4"/>
  <c r="N140" i="4" s="1"/>
  <c r="O140" i="4" s="1"/>
  <c r="B141" i="4"/>
  <c r="M141" i="4" s="1"/>
  <c r="B142" i="4"/>
  <c r="N142" i="4" s="1"/>
  <c r="B143" i="4"/>
  <c r="M143" i="4" s="1"/>
  <c r="B144" i="4"/>
  <c r="M144" i="4" s="1"/>
  <c r="B145" i="4"/>
  <c r="N145" i="4" s="1"/>
  <c r="B146" i="4"/>
  <c r="N146" i="4" s="1"/>
  <c r="B147" i="4"/>
  <c r="M147" i="4" s="1"/>
  <c r="B148" i="4"/>
  <c r="N148" i="4" s="1"/>
  <c r="B149" i="4"/>
  <c r="N149" i="4" s="1"/>
  <c r="B150" i="4"/>
  <c r="N150" i="4" s="1"/>
  <c r="B151" i="4"/>
  <c r="M151" i="4" s="1"/>
  <c r="B152" i="4"/>
  <c r="N152" i="4" s="1"/>
  <c r="B153" i="4"/>
  <c r="N153" i="4" s="1"/>
  <c r="O153" i="4" s="1"/>
  <c r="B154" i="4"/>
  <c r="N154" i="4" s="1"/>
  <c r="O154" i="4" s="1"/>
  <c r="B155" i="4"/>
  <c r="N155" i="4" s="1"/>
  <c r="O155" i="4" s="1"/>
  <c r="B156" i="4"/>
  <c r="N156" i="4" s="1"/>
  <c r="O156" i="4" s="1"/>
  <c r="B157" i="4"/>
  <c r="M157" i="4" s="1"/>
  <c r="B158" i="4"/>
  <c r="N158" i="4" s="1"/>
  <c r="O158" i="4" s="1"/>
  <c r="B159" i="4"/>
  <c r="M159" i="4" s="1"/>
  <c r="B160" i="4"/>
  <c r="M160" i="4" s="1"/>
  <c r="B161" i="4"/>
  <c r="N161" i="4" s="1"/>
  <c r="B162" i="4"/>
  <c r="N162" i="4" s="1"/>
  <c r="B163" i="4"/>
  <c r="M163" i="4" s="1"/>
  <c r="B164" i="4"/>
  <c r="N164" i="4" s="1"/>
  <c r="B165" i="4"/>
  <c r="N165" i="4" s="1"/>
  <c r="B166" i="4"/>
  <c r="N166" i="4" s="1"/>
  <c r="B167" i="4"/>
  <c r="M167" i="4" s="1"/>
  <c r="B168" i="4"/>
  <c r="N168" i="4" s="1"/>
  <c r="B169" i="4"/>
  <c r="N169" i="4" s="1"/>
  <c r="B170" i="4"/>
  <c r="N170" i="4" s="1"/>
  <c r="O170" i="4" s="1"/>
  <c r="B171" i="4"/>
  <c r="N171" i="4" s="1"/>
  <c r="B172" i="4"/>
  <c r="N172" i="4" s="1"/>
  <c r="O172" i="4" s="1"/>
  <c r="B173" i="4"/>
  <c r="M173" i="4" s="1"/>
  <c r="B174" i="4"/>
  <c r="N174" i="4" s="1"/>
  <c r="O174" i="4" s="1"/>
  <c r="B175" i="4"/>
  <c r="M175" i="4" s="1"/>
  <c r="B176" i="4"/>
  <c r="M176" i="4" s="1"/>
  <c r="B177" i="4"/>
  <c r="N177" i="4" s="1"/>
  <c r="B178" i="4"/>
  <c r="N178" i="4" s="1"/>
  <c r="B179" i="4"/>
  <c r="M179" i="4" s="1"/>
  <c r="B180" i="4"/>
  <c r="N180" i="4" s="1"/>
  <c r="B181" i="4"/>
  <c r="N181" i="4" s="1"/>
  <c r="B182" i="4"/>
  <c r="N182" i="4" s="1"/>
  <c r="B183" i="4"/>
  <c r="M183" i="4" s="1"/>
  <c r="B184" i="4"/>
  <c r="N184" i="4" s="1"/>
  <c r="B185" i="4"/>
  <c r="N185" i="4" s="1"/>
  <c r="B186" i="4"/>
  <c r="N186" i="4" s="1"/>
  <c r="O186" i="4" s="1"/>
  <c r="B187" i="4"/>
  <c r="N187" i="4" s="1"/>
  <c r="O187" i="4" s="1"/>
  <c r="B188" i="4"/>
  <c r="N188" i="4" s="1"/>
  <c r="O188" i="4" s="1"/>
  <c r="B189" i="4"/>
  <c r="M189" i="4" s="1"/>
  <c r="B190" i="4"/>
  <c r="N190" i="4" s="1"/>
  <c r="B191" i="4"/>
  <c r="M191" i="4" s="1"/>
  <c r="B192" i="4"/>
  <c r="M192" i="4" s="1"/>
  <c r="B193" i="4"/>
  <c r="N193" i="4" s="1"/>
  <c r="B194" i="4"/>
  <c r="N194" i="4" s="1"/>
  <c r="B195" i="4"/>
  <c r="M195" i="4" s="1"/>
  <c r="B196" i="4"/>
  <c r="N196" i="4" s="1"/>
  <c r="B197" i="4"/>
  <c r="N197" i="4" s="1"/>
  <c r="B198" i="4"/>
  <c r="N198" i="4" s="1"/>
  <c r="B199" i="4"/>
  <c r="M199" i="4" s="1"/>
  <c r="B200" i="4"/>
  <c r="N200" i="4" s="1"/>
  <c r="O200" i="4" s="1"/>
  <c r="B201" i="4"/>
  <c r="N201" i="4" s="1"/>
  <c r="O201" i="4" s="1"/>
  <c r="B202" i="4"/>
  <c r="N202" i="4" s="1"/>
  <c r="O202" i="4" s="1"/>
  <c r="B203" i="4"/>
  <c r="N203" i="4" s="1"/>
  <c r="B204" i="4"/>
  <c r="N204" i="4" s="1"/>
  <c r="O204" i="4" s="1"/>
  <c r="B205" i="4"/>
  <c r="M205" i="4" s="1"/>
  <c r="B206" i="4"/>
  <c r="N206" i="4" s="1"/>
  <c r="B207" i="4"/>
  <c r="M207" i="4" s="1"/>
  <c r="B208" i="4"/>
  <c r="M208" i="4" s="1"/>
  <c r="B209" i="4"/>
  <c r="N209" i="4" s="1"/>
  <c r="B210" i="4"/>
  <c r="N210" i="4" s="1"/>
  <c r="B211" i="4"/>
  <c r="M211" i="4" s="1"/>
  <c r="B212" i="4"/>
  <c r="N212" i="4" s="1"/>
  <c r="B213" i="4"/>
  <c r="N213" i="4" s="1"/>
  <c r="B214" i="4"/>
  <c r="N214" i="4" s="1"/>
  <c r="B215" i="4"/>
  <c r="M215" i="4" s="1"/>
  <c r="B216" i="4"/>
  <c r="N216" i="4" s="1"/>
  <c r="B217" i="4"/>
  <c r="N217" i="4" s="1"/>
  <c r="B218" i="4"/>
  <c r="N218" i="4" s="1"/>
  <c r="O218" i="4" s="1"/>
  <c r="B219" i="4"/>
  <c r="N219" i="4" s="1"/>
  <c r="O219" i="4" s="1"/>
  <c r="B220" i="4"/>
  <c r="N220" i="4" s="1"/>
  <c r="O220" i="4" s="1"/>
  <c r="B221" i="4"/>
  <c r="N221" i="4" s="1"/>
  <c r="B222" i="4"/>
  <c r="N222" i="4" s="1"/>
  <c r="O222" i="4" s="1"/>
  <c r="B223" i="4"/>
  <c r="M223" i="4" s="1"/>
  <c r="B224" i="4"/>
  <c r="M224" i="4" s="1"/>
  <c r="B225" i="4"/>
  <c r="N225" i="4" s="1"/>
  <c r="B226" i="4"/>
  <c r="N226" i="4" s="1"/>
  <c r="B227" i="4"/>
  <c r="M227" i="4" s="1"/>
  <c r="B228" i="4"/>
  <c r="N228" i="4" s="1"/>
  <c r="B229" i="4"/>
  <c r="N229" i="4" s="1"/>
  <c r="B230" i="4"/>
  <c r="N230" i="4" s="1"/>
  <c r="B231" i="4"/>
  <c r="M231" i="4" s="1"/>
  <c r="B232" i="4"/>
  <c r="N232" i="4" s="1"/>
  <c r="B233" i="4"/>
  <c r="N233" i="4" s="1"/>
  <c r="O233" i="4" s="1"/>
  <c r="B234" i="4"/>
  <c r="N234" i="4" s="1"/>
  <c r="B235" i="4"/>
  <c r="N235" i="4" s="1"/>
  <c r="B236" i="4"/>
  <c r="N236" i="4" s="1"/>
  <c r="O236" i="4" s="1"/>
  <c r="B237" i="4"/>
  <c r="N237" i="4" s="1"/>
  <c r="B238" i="4"/>
  <c r="N238" i="4" s="1"/>
  <c r="O238" i="4" s="1"/>
  <c r="B239" i="4"/>
  <c r="M239" i="4" s="1"/>
  <c r="B240" i="4"/>
  <c r="M240" i="4" s="1"/>
  <c r="B241" i="4"/>
  <c r="N241" i="4" s="1"/>
  <c r="B242" i="4"/>
  <c r="N242" i="4" s="1"/>
  <c r="B243" i="4"/>
  <c r="M243" i="4" s="1"/>
  <c r="B244" i="4"/>
  <c r="N244" i="4" s="1"/>
  <c r="B245" i="4"/>
  <c r="N245" i="4" s="1"/>
  <c r="O245" i="4" s="1"/>
  <c r="B246" i="4"/>
  <c r="N246" i="4" s="1"/>
  <c r="O246" i="4" s="1"/>
  <c r="B2" i="4"/>
  <c r="M2" i="4" s="1"/>
  <c r="O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I52" i="4" s="1"/>
  <c r="L52" i="4" s="1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I140" i="4" s="1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" i="4"/>
  <c r="F3" i="4"/>
  <c r="I3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I86" i="4" s="1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I103" i="4" s="1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I201" i="4" s="1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I240" i="4" s="1"/>
  <c r="F241" i="4"/>
  <c r="F242" i="4"/>
  <c r="F243" i="4"/>
  <c r="F244" i="4"/>
  <c r="F245" i="4"/>
  <c r="F246" i="4"/>
  <c r="F2" i="4"/>
  <c r="G2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" i="4"/>
  <c r="I159" i="4"/>
  <c r="O96" i="4"/>
  <c r="I74" i="4"/>
  <c r="O19" i="4"/>
  <c r="H1" i="4"/>
  <c r="F1" i="4"/>
  <c r="E1" i="4"/>
  <c r="D1" i="4"/>
  <c r="C1" i="4"/>
  <c r="B1" i="4"/>
  <c r="AM250" i="3"/>
  <c r="AL250" i="3"/>
  <c r="AK250" i="3"/>
  <c r="AJ250" i="3"/>
  <c r="AI250" i="3"/>
  <c r="AM249" i="3"/>
  <c r="AL249" i="3"/>
  <c r="AK249" i="3"/>
  <c r="AJ249" i="3"/>
  <c r="AI249" i="3"/>
  <c r="AM248" i="3"/>
  <c r="AL248" i="3"/>
  <c r="AK248" i="3"/>
  <c r="AJ248" i="3"/>
  <c r="AI248" i="3"/>
  <c r="AM247" i="3"/>
  <c r="AL247" i="3"/>
  <c r="AK247" i="3"/>
  <c r="AJ247" i="3"/>
  <c r="AI247" i="3"/>
  <c r="AM246" i="3"/>
  <c r="AL246" i="3"/>
  <c r="AK246" i="3"/>
  <c r="AJ246" i="3"/>
  <c r="AI246" i="3"/>
  <c r="AM245" i="3"/>
  <c r="AL245" i="3"/>
  <c r="AK245" i="3"/>
  <c r="AJ245" i="3"/>
  <c r="AI245" i="3"/>
  <c r="AM244" i="3"/>
  <c r="AL244" i="3"/>
  <c r="AK244" i="3"/>
  <c r="AJ244" i="3"/>
  <c r="AI244" i="3"/>
  <c r="AM243" i="3"/>
  <c r="AL243" i="3"/>
  <c r="AK243" i="3"/>
  <c r="AJ243" i="3"/>
  <c r="AI243" i="3"/>
  <c r="AM242" i="3"/>
  <c r="AL242" i="3"/>
  <c r="AK242" i="3"/>
  <c r="AJ242" i="3"/>
  <c r="AI242" i="3"/>
  <c r="AM241" i="3"/>
  <c r="AL241" i="3"/>
  <c r="AK241" i="3"/>
  <c r="AJ241" i="3"/>
  <c r="AI241" i="3"/>
  <c r="AM240" i="3"/>
  <c r="AL240" i="3"/>
  <c r="AK240" i="3"/>
  <c r="AJ240" i="3"/>
  <c r="AI240" i="3"/>
  <c r="AM239" i="3"/>
  <c r="AL239" i="3"/>
  <c r="AK239" i="3"/>
  <c r="AJ239" i="3"/>
  <c r="AI239" i="3"/>
  <c r="AM238" i="3"/>
  <c r="AL238" i="3"/>
  <c r="AK238" i="3"/>
  <c r="AJ238" i="3"/>
  <c r="AI238" i="3"/>
  <c r="AM237" i="3"/>
  <c r="AL237" i="3"/>
  <c r="AK237" i="3"/>
  <c r="AJ237" i="3"/>
  <c r="AI237" i="3"/>
  <c r="AM236" i="3"/>
  <c r="AL236" i="3"/>
  <c r="AK236" i="3"/>
  <c r="AJ236" i="3"/>
  <c r="AI236" i="3"/>
  <c r="AM235" i="3"/>
  <c r="AL235" i="3"/>
  <c r="AK235" i="3"/>
  <c r="AJ235" i="3"/>
  <c r="AI235" i="3"/>
  <c r="AM234" i="3"/>
  <c r="AL234" i="3"/>
  <c r="AK234" i="3"/>
  <c r="AJ234" i="3"/>
  <c r="AI234" i="3"/>
  <c r="AM233" i="3"/>
  <c r="AL233" i="3"/>
  <c r="AK233" i="3"/>
  <c r="AJ233" i="3"/>
  <c r="AI233" i="3"/>
  <c r="AM232" i="3"/>
  <c r="AL232" i="3"/>
  <c r="AK232" i="3"/>
  <c r="AJ232" i="3"/>
  <c r="AI232" i="3"/>
  <c r="AM231" i="3"/>
  <c r="AL231" i="3"/>
  <c r="AK231" i="3"/>
  <c r="AJ231" i="3"/>
  <c r="AI231" i="3"/>
  <c r="AM230" i="3"/>
  <c r="AL230" i="3"/>
  <c r="AK230" i="3"/>
  <c r="AJ230" i="3"/>
  <c r="AI230" i="3"/>
  <c r="AM229" i="3"/>
  <c r="AL229" i="3"/>
  <c r="AK229" i="3"/>
  <c r="AJ229" i="3"/>
  <c r="AI229" i="3"/>
  <c r="AM228" i="3"/>
  <c r="AL228" i="3"/>
  <c r="AK228" i="3"/>
  <c r="AJ228" i="3"/>
  <c r="AI228" i="3"/>
  <c r="AM227" i="3"/>
  <c r="AL227" i="3"/>
  <c r="AK227" i="3"/>
  <c r="AJ227" i="3"/>
  <c r="AI227" i="3"/>
  <c r="AM226" i="3"/>
  <c r="AL226" i="3"/>
  <c r="AK226" i="3"/>
  <c r="AJ226" i="3"/>
  <c r="AI226" i="3"/>
  <c r="AM225" i="3"/>
  <c r="AL225" i="3"/>
  <c r="AK225" i="3"/>
  <c r="AJ225" i="3"/>
  <c r="AI225" i="3"/>
  <c r="AM224" i="3"/>
  <c r="AL224" i="3"/>
  <c r="AK224" i="3"/>
  <c r="AJ224" i="3"/>
  <c r="AI224" i="3"/>
  <c r="AM223" i="3"/>
  <c r="AL223" i="3"/>
  <c r="AK223" i="3"/>
  <c r="AJ223" i="3"/>
  <c r="AI223" i="3"/>
  <c r="AM222" i="3"/>
  <c r="AL222" i="3"/>
  <c r="AK222" i="3"/>
  <c r="AJ222" i="3"/>
  <c r="AI222" i="3"/>
  <c r="AM221" i="3"/>
  <c r="AL221" i="3"/>
  <c r="AK221" i="3"/>
  <c r="AJ221" i="3"/>
  <c r="AI221" i="3"/>
  <c r="AM220" i="3"/>
  <c r="AL220" i="3"/>
  <c r="AK220" i="3"/>
  <c r="AJ220" i="3"/>
  <c r="AI220" i="3"/>
  <c r="AM219" i="3"/>
  <c r="AL219" i="3"/>
  <c r="AK219" i="3"/>
  <c r="AJ219" i="3"/>
  <c r="AI219" i="3"/>
  <c r="AM218" i="3"/>
  <c r="AL218" i="3"/>
  <c r="AK218" i="3"/>
  <c r="AJ218" i="3"/>
  <c r="AI218" i="3"/>
  <c r="AM217" i="3"/>
  <c r="AL217" i="3"/>
  <c r="AK217" i="3"/>
  <c r="AJ217" i="3"/>
  <c r="AI217" i="3"/>
  <c r="AM216" i="3"/>
  <c r="AL216" i="3"/>
  <c r="AK216" i="3"/>
  <c r="AJ216" i="3"/>
  <c r="AI216" i="3"/>
  <c r="AM215" i="3"/>
  <c r="AL215" i="3"/>
  <c r="AK215" i="3"/>
  <c r="AJ215" i="3"/>
  <c r="AI215" i="3"/>
  <c r="AM214" i="3"/>
  <c r="AL214" i="3"/>
  <c r="AK214" i="3"/>
  <c r="AJ214" i="3"/>
  <c r="AI214" i="3"/>
  <c r="AM213" i="3"/>
  <c r="AL213" i="3"/>
  <c r="AK213" i="3"/>
  <c r="AJ213" i="3"/>
  <c r="AI213" i="3"/>
  <c r="AM212" i="3"/>
  <c r="AL212" i="3"/>
  <c r="AK212" i="3"/>
  <c r="AJ212" i="3"/>
  <c r="AI212" i="3"/>
  <c r="AM211" i="3"/>
  <c r="AL211" i="3"/>
  <c r="AK211" i="3"/>
  <c r="AJ211" i="3"/>
  <c r="AI211" i="3"/>
  <c r="AM210" i="3"/>
  <c r="AL210" i="3"/>
  <c r="AK210" i="3"/>
  <c r="AJ210" i="3"/>
  <c r="AI210" i="3"/>
  <c r="AM209" i="3"/>
  <c r="AL209" i="3"/>
  <c r="AK209" i="3"/>
  <c r="AJ209" i="3"/>
  <c r="AI209" i="3"/>
  <c r="AM208" i="3"/>
  <c r="AL208" i="3"/>
  <c r="AK208" i="3"/>
  <c r="AJ208" i="3"/>
  <c r="AI208" i="3"/>
  <c r="AM207" i="3"/>
  <c r="AL207" i="3"/>
  <c r="AK207" i="3"/>
  <c r="AJ207" i="3"/>
  <c r="AI207" i="3"/>
  <c r="AM206" i="3"/>
  <c r="AL206" i="3"/>
  <c r="AK206" i="3"/>
  <c r="AJ206" i="3"/>
  <c r="AI206" i="3"/>
  <c r="AM205" i="3"/>
  <c r="AL205" i="3"/>
  <c r="AK205" i="3"/>
  <c r="AJ205" i="3"/>
  <c r="AI205" i="3"/>
  <c r="AM204" i="3"/>
  <c r="AL204" i="3"/>
  <c r="AK204" i="3"/>
  <c r="AJ204" i="3"/>
  <c r="AI204" i="3"/>
  <c r="AM203" i="3"/>
  <c r="AL203" i="3"/>
  <c r="AK203" i="3"/>
  <c r="AJ203" i="3"/>
  <c r="AI203" i="3"/>
  <c r="AM202" i="3"/>
  <c r="AL202" i="3"/>
  <c r="AK202" i="3"/>
  <c r="AJ202" i="3"/>
  <c r="AI202" i="3"/>
  <c r="AM201" i="3"/>
  <c r="AL201" i="3"/>
  <c r="AK201" i="3"/>
  <c r="AJ201" i="3"/>
  <c r="AI201" i="3"/>
  <c r="AM200" i="3"/>
  <c r="AL200" i="3"/>
  <c r="AK200" i="3"/>
  <c r="AJ200" i="3"/>
  <c r="AI200" i="3"/>
  <c r="AM199" i="3"/>
  <c r="AL199" i="3"/>
  <c r="AK199" i="3"/>
  <c r="AJ199" i="3"/>
  <c r="AI199" i="3"/>
  <c r="AM198" i="3"/>
  <c r="AL198" i="3"/>
  <c r="AK198" i="3"/>
  <c r="AJ198" i="3"/>
  <c r="AI198" i="3"/>
  <c r="AM197" i="3"/>
  <c r="AL197" i="3"/>
  <c r="AK197" i="3"/>
  <c r="AJ197" i="3"/>
  <c r="AI197" i="3"/>
  <c r="AM196" i="3"/>
  <c r="AL196" i="3"/>
  <c r="AK196" i="3"/>
  <c r="AJ196" i="3"/>
  <c r="AI196" i="3"/>
  <c r="AM195" i="3"/>
  <c r="AL195" i="3"/>
  <c r="AK195" i="3"/>
  <c r="AJ195" i="3"/>
  <c r="AI195" i="3"/>
  <c r="AM194" i="3"/>
  <c r="AL194" i="3"/>
  <c r="AK194" i="3"/>
  <c r="AJ194" i="3"/>
  <c r="AI194" i="3"/>
  <c r="AM193" i="3"/>
  <c r="AL193" i="3"/>
  <c r="AK193" i="3"/>
  <c r="AJ193" i="3"/>
  <c r="AI193" i="3"/>
  <c r="AM192" i="3"/>
  <c r="AL192" i="3"/>
  <c r="AK192" i="3"/>
  <c r="AJ192" i="3"/>
  <c r="AI192" i="3"/>
  <c r="AM191" i="3"/>
  <c r="AL191" i="3"/>
  <c r="AK191" i="3"/>
  <c r="AJ191" i="3"/>
  <c r="AI191" i="3"/>
  <c r="AM190" i="3"/>
  <c r="AL190" i="3"/>
  <c r="AK190" i="3"/>
  <c r="AJ190" i="3"/>
  <c r="AI190" i="3"/>
  <c r="AM189" i="3"/>
  <c r="AL189" i="3"/>
  <c r="AK189" i="3"/>
  <c r="AJ189" i="3"/>
  <c r="AI189" i="3"/>
  <c r="AM188" i="3"/>
  <c r="AL188" i="3"/>
  <c r="AK188" i="3"/>
  <c r="AJ188" i="3"/>
  <c r="AI188" i="3"/>
  <c r="AM187" i="3"/>
  <c r="AL187" i="3"/>
  <c r="AK187" i="3"/>
  <c r="AJ187" i="3"/>
  <c r="AI187" i="3"/>
  <c r="AM186" i="3"/>
  <c r="AL186" i="3"/>
  <c r="AK186" i="3"/>
  <c r="AJ186" i="3"/>
  <c r="AI186" i="3"/>
  <c r="AM185" i="3"/>
  <c r="AL185" i="3"/>
  <c r="AK185" i="3"/>
  <c r="AJ185" i="3"/>
  <c r="AI185" i="3"/>
  <c r="AM184" i="3"/>
  <c r="AL184" i="3"/>
  <c r="AK184" i="3"/>
  <c r="AJ184" i="3"/>
  <c r="AI184" i="3"/>
  <c r="AM183" i="3"/>
  <c r="AL183" i="3"/>
  <c r="AK183" i="3"/>
  <c r="AJ183" i="3"/>
  <c r="AI183" i="3"/>
  <c r="AM182" i="3"/>
  <c r="AL182" i="3"/>
  <c r="AK182" i="3"/>
  <c r="AJ182" i="3"/>
  <c r="AI182" i="3"/>
  <c r="AM181" i="3"/>
  <c r="AL181" i="3"/>
  <c r="AK181" i="3"/>
  <c r="AJ181" i="3"/>
  <c r="AI181" i="3"/>
  <c r="AM180" i="3"/>
  <c r="AL180" i="3"/>
  <c r="AK180" i="3"/>
  <c r="AJ180" i="3"/>
  <c r="AI180" i="3"/>
  <c r="AM179" i="3"/>
  <c r="AL179" i="3"/>
  <c r="AK179" i="3"/>
  <c r="AJ179" i="3"/>
  <c r="AI179" i="3"/>
  <c r="AM178" i="3"/>
  <c r="AL178" i="3"/>
  <c r="AK178" i="3"/>
  <c r="AJ178" i="3"/>
  <c r="AI178" i="3"/>
  <c r="AM177" i="3"/>
  <c r="AL177" i="3"/>
  <c r="AK177" i="3"/>
  <c r="AJ177" i="3"/>
  <c r="AI177" i="3"/>
  <c r="AM176" i="3"/>
  <c r="AL176" i="3"/>
  <c r="AK176" i="3"/>
  <c r="AJ176" i="3"/>
  <c r="AI176" i="3"/>
  <c r="AM175" i="3"/>
  <c r="AL175" i="3"/>
  <c r="AK175" i="3"/>
  <c r="AJ175" i="3"/>
  <c r="AI175" i="3"/>
  <c r="AM174" i="3"/>
  <c r="AL174" i="3"/>
  <c r="AK174" i="3"/>
  <c r="AJ174" i="3"/>
  <c r="AI174" i="3"/>
  <c r="AM173" i="3"/>
  <c r="AL173" i="3"/>
  <c r="AK173" i="3"/>
  <c r="AJ173" i="3"/>
  <c r="AI173" i="3"/>
  <c r="AM172" i="3"/>
  <c r="AL172" i="3"/>
  <c r="AK172" i="3"/>
  <c r="AJ172" i="3"/>
  <c r="AI172" i="3"/>
  <c r="AM171" i="3"/>
  <c r="AL171" i="3"/>
  <c r="AK171" i="3"/>
  <c r="AJ171" i="3"/>
  <c r="AI171" i="3"/>
  <c r="AM170" i="3"/>
  <c r="AL170" i="3"/>
  <c r="AK170" i="3"/>
  <c r="AJ170" i="3"/>
  <c r="AI170" i="3"/>
  <c r="AM169" i="3"/>
  <c r="AL169" i="3"/>
  <c r="AK169" i="3"/>
  <c r="AJ169" i="3"/>
  <c r="AI169" i="3"/>
  <c r="AM168" i="3"/>
  <c r="AL168" i="3"/>
  <c r="AK168" i="3"/>
  <c r="AJ168" i="3"/>
  <c r="AI168" i="3"/>
  <c r="AM167" i="3"/>
  <c r="AL167" i="3"/>
  <c r="AK167" i="3"/>
  <c r="AJ167" i="3"/>
  <c r="AI167" i="3"/>
  <c r="AM166" i="3"/>
  <c r="AL166" i="3"/>
  <c r="AK166" i="3"/>
  <c r="AJ166" i="3"/>
  <c r="AI166" i="3"/>
  <c r="AM165" i="3"/>
  <c r="AL165" i="3"/>
  <c r="AK165" i="3"/>
  <c r="AJ165" i="3"/>
  <c r="AI165" i="3"/>
  <c r="AM164" i="3"/>
  <c r="AL164" i="3"/>
  <c r="AK164" i="3"/>
  <c r="AJ164" i="3"/>
  <c r="AI164" i="3"/>
  <c r="AM163" i="3"/>
  <c r="AL163" i="3"/>
  <c r="AK163" i="3"/>
  <c r="AJ163" i="3"/>
  <c r="AI163" i="3"/>
  <c r="AM162" i="3"/>
  <c r="AL162" i="3"/>
  <c r="AK162" i="3"/>
  <c r="AJ162" i="3"/>
  <c r="AI162" i="3"/>
  <c r="AM161" i="3"/>
  <c r="AL161" i="3"/>
  <c r="AK161" i="3"/>
  <c r="AJ161" i="3"/>
  <c r="AI161" i="3"/>
  <c r="AM160" i="3"/>
  <c r="AL160" i="3"/>
  <c r="AK160" i="3"/>
  <c r="AJ160" i="3"/>
  <c r="AI160" i="3"/>
  <c r="AM159" i="3"/>
  <c r="AL159" i="3"/>
  <c r="AK159" i="3"/>
  <c r="AJ159" i="3"/>
  <c r="AI159" i="3"/>
  <c r="AM158" i="3"/>
  <c r="AL158" i="3"/>
  <c r="AK158" i="3"/>
  <c r="AJ158" i="3"/>
  <c r="AI158" i="3"/>
  <c r="AM157" i="3"/>
  <c r="AL157" i="3"/>
  <c r="AK157" i="3"/>
  <c r="AJ157" i="3"/>
  <c r="AI157" i="3"/>
  <c r="AM156" i="3"/>
  <c r="AL156" i="3"/>
  <c r="AK156" i="3"/>
  <c r="AJ156" i="3"/>
  <c r="AI156" i="3"/>
  <c r="AM155" i="3"/>
  <c r="AL155" i="3"/>
  <c r="AK155" i="3"/>
  <c r="AJ155" i="3"/>
  <c r="AI155" i="3"/>
  <c r="AM154" i="3"/>
  <c r="AL154" i="3"/>
  <c r="AK154" i="3"/>
  <c r="AJ154" i="3"/>
  <c r="AI154" i="3"/>
  <c r="AM153" i="3"/>
  <c r="AL153" i="3"/>
  <c r="AK153" i="3"/>
  <c r="AJ153" i="3"/>
  <c r="AI153" i="3"/>
  <c r="AM152" i="3"/>
  <c r="AL152" i="3"/>
  <c r="AK152" i="3"/>
  <c r="AJ152" i="3"/>
  <c r="AI152" i="3"/>
  <c r="AM151" i="3"/>
  <c r="AL151" i="3"/>
  <c r="AK151" i="3"/>
  <c r="AJ151" i="3"/>
  <c r="AI151" i="3"/>
  <c r="AM150" i="3"/>
  <c r="AL150" i="3"/>
  <c r="AK150" i="3"/>
  <c r="AJ150" i="3"/>
  <c r="AI150" i="3"/>
  <c r="AM149" i="3"/>
  <c r="AL149" i="3"/>
  <c r="AK149" i="3"/>
  <c r="AJ149" i="3"/>
  <c r="AI149" i="3"/>
  <c r="AM148" i="3"/>
  <c r="AL148" i="3"/>
  <c r="AK148" i="3"/>
  <c r="AJ148" i="3"/>
  <c r="AI148" i="3"/>
  <c r="AM147" i="3"/>
  <c r="AL147" i="3"/>
  <c r="AK147" i="3"/>
  <c r="AJ147" i="3"/>
  <c r="AI147" i="3"/>
  <c r="AM146" i="3"/>
  <c r="AL146" i="3"/>
  <c r="AK146" i="3"/>
  <c r="AJ146" i="3"/>
  <c r="AI146" i="3"/>
  <c r="AM145" i="3"/>
  <c r="AL145" i="3"/>
  <c r="AK145" i="3"/>
  <c r="AJ145" i="3"/>
  <c r="AI145" i="3"/>
  <c r="AM144" i="3"/>
  <c r="AL144" i="3"/>
  <c r="AK144" i="3"/>
  <c r="AJ144" i="3"/>
  <c r="AI144" i="3"/>
  <c r="AM143" i="3"/>
  <c r="AL143" i="3"/>
  <c r="AK143" i="3"/>
  <c r="AJ143" i="3"/>
  <c r="AI143" i="3"/>
  <c r="AM142" i="3"/>
  <c r="AL142" i="3"/>
  <c r="AK142" i="3"/>
  <c r="AJ142" i="3"/>
  <c r="AI142" i="3"/>
  <c r="AM141" i="3"/>
  <c r="AL141" i="3"/>
  <c r="AK141" i="3"/>
  <c r="AJ141" i="3"/>
  <c r="AI141" i="3"/>
  <c r="AM140" i="3"/>
  <c r="AL140" i="3"/>
  <c r="AK140" i="3"/>
  <c r="AJ140" i="3"/>
  <c r="AI140" i="3"/>
  <c r="AM139" i="3"/>
  <c r="AL139" i="3"/>
  <c r="AK139" i="3"/>
  <c r="AJ139" i="3"/>
  <c r="AI139" i="3"/>
  <c r="AM138" i="3"/>
  <c r="AL138" i="3"/>
  <c r="AK138" i="3"/>
  <c r="AJ138" i="3"/>
  <c r="AI138" i="3"/>
  <c r="AM137" i="3"/>
  <c r="AL137" i="3"/>
  <c r="AK137" i="3"/>
  <c r="AJ137" i="3"/>
  <c r="AI137" i="3"/>
  <c r="AM136" i="3"/>
  <c r="AL136" i="3"/>
  <c r="AK136" i="3"/>
  <c r="AJ136" i="3"/>
  <c r="AI136" i="3"/>
  <c r="AM135" i="3"/>
  <c r="AL135" i="3"/>
  <c r="AK135" i="3"/>
  <c r="AJ135" i="3"/>
  <c r="AI135" i="3"/>
  <c r="AM134" i="3"/>
  <c r="AL134" i="3"/>
  <c r="AK134" i="3"/>
  <c r="AJ134" i="3"/>
  <c r="AI134" i="3"/>
  <c r="AM133" i="3"/>
  <c r="AL133" i="3"/>
  <c r="AK133" i="3"/>
  <c r="AJ133" i="3"/>
  <c r="AI133" i="3"/>
  <c r="AM132" i="3"/>
  <c r="AL132" i="3"/>
  <c r="AK132" i="3"/>
  <c r="AJ132" i="3"/>
  <c r="AI132" i="3"/>
  <c r="AM131" i="3"/>
  <c r="AL131" i="3"/>
  <c r="AK131" i="3"/>
  <c r="AJ131" i="3"/>
  <c r="AI131" i="3"/>
  <c r="AM130" i="3"/>
  <c r="AL130" i="3"/>
  <c r="AK130" i="3"/>
  <c r="AJ130" i="3"/>
  <c r="AI130" i="3"/>
  <c r="AM129" i="3"/>
  <c r="AL129" i="3"/>
  <c r="AK129" i="3"/>
  <c r="AJ129" i="3"/>
  <c r="AI129" i="3"/>
  <c r="AM128" i="3"/>
  <c r="AL128" i="3"/>
  <c r="AK128" i="3"/>
  <c r="AJ128" i="3"/>
  <c r="AI128" i="3"/>
  <c r="AM127" i="3"/>
  <c r="AL127" i="3"/>
  <c r="AK127" i="3"/>
  <c r="AJ127" i="3"/>
  <c r="AI127" i="3"/>
  <c r="AM126" i="3"/>
  <c r="AL126" i="3"/>
  <c r="AK126" i="3"/>
  <c r="AJ126" i="3"/>
  <c r="AI126" i="3"/>
  <c r="AM125" i="3"/>
  <c r="AL125" i="3"/>
  <c r="AK125" i="3"/>
  <c r="AJ125" i="3"/>
  <c r="AI125" i="3"/>
  <c r="AM124" i="3"/>
  <c r="AL124" i="3"/>
  <c r="AK124" i="3"/>
  <c r="AJ124" i="3"/>
  <c r="AI124" i="3"/>
  <c r="AM123" i="3"/>
  <c r="AL123" i="3"/>
  <c r="AK123" i="3"/>
  <c r="AJ123" i="3"/>
  <c r="AI123" i="3"/>
  <c r="AM122" i="3"/>
  <c r="AL122" i="3"/>
  <c r="AK122" i="3"/>
  <c r="AJ122" i="3"/>
  <c r="AI122" i="3"/>
  <c r="AM121" i="3"/>
  <c r="AL121" i="3"/>
  <c r="AK121" i="3"/>
  <c r="AJ121" i="3"/>
  <c r="AI121" i="3"/>
  <c r="AM120" i="3"/>
  <c r="AL120" i="3"/>
  <c r="AK120" i="3"/>
  <c r="AJ120" i="3"/>
  <c r="AI120" i="3"/>
  <c r="AM119" i="3"/>
  <c r="AL119" i="3"/>
  <c r="AK119" i="3"/>
  <c r="AJ119" i="3"/>
  <c r="AI119" i="3"/>
  <c r="AM118" i="3"/>
  <c r="AL118" i="3"/>
  <c r="AK118" i="3"/>
  <c r="AJ118" i="3"/>
  <c r="AI118" i="3"/>
  <c r="AM117" i="3"/>
  <c r="AL117" i="3"/>
  <c r="AK117" i="3"/>
  <c r="AJ117" i="3"/>
  <c r="AI117" i="3"/>
  <c r="AM116" i="3"/>
  <c r="AL116" i="3"/>
  <c r="AK116" i="3"/>
  <c r="AJ116" i="3"/>
  <c r="AI116" i="3"/>
  <c r="AM115" i="3"/>
  <c r="AL115" i="3"/>
  <c r="AK115" i="3"/>
  <c r="AJ115" i="3"/>
  <c r="AI115" i="3"/>
  <c r="AM114" i="3"/>
  <c r="AL114" i="3"/>
  <c r="AK114" i="3"/>
  <c r="AJ114" i="3"/>
  <c r="AI114" i="3"/>
  <c r="AM113" i="3"/>
  <c r="AL113" i="3"/>
  <c r="AK113" i="3"/>
  <c r="AJ113" i="3"/>
  <c r="AI113" i="3"/>
  <c r="AM112" i="3"/>
  <c r="AL112" i="3"/>
  <c r="AK112" i="3"/>
  <c r="AJ112" i="3"/>
  <c r="AI112" i="3"/>
  <c r="AM111" i="3"/>
  <c r="AL111" i="3"/>
  <c r="AK111" i="3"/>
  <c r="AJ111" i="3"/>
  <c r="AI111" i="3"/>
  <c r="AM110" i="3"/>
  <c r="AL110" i="3"/>
  <c r="AK110" i="3"/>
  <c r="AJ110" i="3"/>
  <c r="AI110" i="3"/>
  <c r="AM109" i="3"/>
  <c r="AL109" i="3"/>
  <c r="AK109" i="3"/>
  <c r="AJ109" i="3"/>
  <c r="AI109" i="3"/>
  <c r="AM108" i="3"/>
  <c r="AL108" i="3"/>
  <c r="AK108" i="3"/>
  <c r="AJ108" i="3"/>
  <c r="AI108" i="3"/>
  <c r="AM107" i="3"/>
  <c r="AL107" i="3"/>
  <c r="AK107" i="3"/>
  <c r="AJ107" i="3"/>
  <c r="AI107" i="3"/>
  <c r="AM106" i="3"/>
  <c r="AL106" i="3"/>
  <c r="AK106" i="3"/>
  <c r="AJ106" i="3"/>
  <c r="AI106" i="3"/>
  <c r="AM105" i="3"/>
  <c r="AL105" i="3"/>
  <c r="AK105" i="3"/>
  <c r="AJ105" i="3"/>
  <c r="AI105" i="3"/>
  <c r="AM104" i="3"/>
  <c r="AL104" i="3"/>
  <c r="AK104" i="3"/>
  <c r="AJ104" i="3"/>
  <c r="AI104" i="3"/>
  <c r="AM103" i="3"/>
  <c r="AL103" i="3"/>
  <c r="AK103" i="3"/>
  <c r="AJ103" i="3"/>
  <c r="AI103" i="3"/>
  <c r="AM102" i="3"/>
  <c r="AL102" i="3"/>
  <c r="AK102" i="3"/>
  <c r="AJ102" i="3"/>
  <c r="AI102" i="3"/>
  <c r="AM101" i="3"/>
  <c r="AL101" i="3"/>
  <c r="AK101" i="3"/>
  <c r="AJ101" i="3"/>
  <c r="AI101" i="3"/>
  <c r="AM100" i="3"/>
  <c r="AL100" i="3"/>
  <c r="AK100" i="3"/>
  <c r="AJ100" i="3"/>
  <c r="AI100" i="3"/>
  <c r="AM99" i="3"/>
  <c r="AL99" i="3"/>
  <c r="AK99" i="3"/>
  <c r="AJ99" i="3"/>
  <c r="AI99" i="3"/>
  <c r="AM98" i="3"/>
  <c r="AL98" i="3"/>
  <c r="AK98" i="3"/>
  <c r="AJ98" i="3"/>
  <c r="AI98" i="3"/>
  <c r="AM97" i="3"/>
  <c r="AL97" i="3"/>
  <c r="AK97" i="3"/>
  <c r="AJ97" i="3"/>
  <c r="AI97" i="3"/>
  <c r="AM96" i="3"/>
  <c r="AL96" i="3"/>
  <c r="AK96" i="3"/>
  <c r="AJ96" i="3"/>
  <c r="AI96" i="3"/>
  <c r="AM95" i="3"/>
  <c r="AL95" i="3"/>
  <c r="AK95" i="3"/>
  <c r="AJ95" i="3"/>
  <c r="AI95" i="3"/>
  <c r="AM94" i="3"/>
  <c r="AL94" i="3"/>
  <c r="AK94" i="3"/>
  <c r="AJ94" i="3"/>
  <c r="AI94" i="3"/>
  <c r="AM93" i="3"/>
  <c r="AL93" i="3"/>
  <c r="AK93" i="3"/>
  <c r="AJ93" i="3"/>
  <c r="AI93" i="3"/>
  <c r="AM92" i="3"/>
  <c r="AL92" i="3"/>
  <c r="AK92" i="3"/>
  <c r="AJ92" i="3"/>
  <c r="AI92" i="3"/>
  <c r="AM91" i="3"/>
  <c r="AL91" i="3"/>
  <c r="AK91" i="3"/>
  <c r="AJ91" i="3"/>
  <c r="AI91" i="3"/>
  <c r="AM90" i="3"/>
  <c r="AL90" i="3"/>
  <c r="AK90" i="3"/>
  <c r="AJ90" i="3"/>
  <c r="AI90" i="3"/>
  <c r="AM89" i="3"/>
  <c r="AL89" i="3"/>
  <c r="AK89" i="3"/>
  <c r="AJ89" i="3"/>
  <c r="AI89" i="3"/>
  <c r="AM88" i="3"/>
  <c r="AL88" i="3"/>
  <c r="AK88" i="3"/>
  <c r="AJ88" i="3"/>
  <c r="AI88" i="3"/>
  <c r="AM87" i="3"/>
  <c r="AL87" i="3"/>
  <c r="AK87" i="3"/>
  <c r="AJ87" i="3"/>
  <c r="AI87" i="3"/>
  <c r="AM86" i="3"/>
  <c r="AL86" i="3"/>
  <c r="AK86" i="3"/>
  <c r="AJ86" i="3"/>
  <c r="AI86" i="3"/>
  <c r="AM85" i="3"/>
  <c r="AL85" i="3"/>
  <c r="AK85" i="3"/>
  <c r="AJ85" i="3"/>
  <c r="AI85" i="3"/>
  <c r="AM84" i="3"/>
  <c r="AL84" i="3"/>
  <c r="AK84" i="3"/>
  <c r="AJ84" i="3"/>
  <c r="AI84" i="3"/>
  <c r="AM83" i="3"/>
  <c r="AL83" i="3"/>
  <c r="AK83" i="3"/>
  <c r="AJ83" i="3"/>
  <c r="AI83" i="3"/>
  <c r="AM82" i="3"/>
  <c r="AL82" i="3"/>
  <c r="AK82" i="3"/>
  <c r="AJ82" i="3"/>
  <c r="AI82" i="3"/>
  <c r="AM81" i="3"/>
  <c r="AL81" i="3"/>
  <c r="AK81" i="3"/>
  <c r="AJ81" i="3"/>
  <c r="AI81" i="3"/>
  <c r="AM80" i="3"/>
  <c r="AL80" i="3"/>
  <c r="AK80" i="3"/>
  <c r="AJ80" i="3"/>
  <c r="AI80" i="3"/>
  <c r="AM79" i="3"/>
  <c r="AL79" i="3"/>
  <c r="AK79" i="3"/>
  <c r="AJ79" i="3"/>
  <c r="AI79" i="3"/>
  <c r="AM78" i="3"/>
  <c r="AL78" i="3"/>
  <c r="AK78" i="3"/>
  <c r="AJ78" i="3"/>
  <c r="AI78" i="3"/>
  <c r="AM77" i="3"/>
  <c r="AL77" i="3"/>
  <c r="AK77" i="3"/>
  <c r="AJ77" i="3"/>
  <c r="AI77" i="3"/>
  <c r="AM76" i="3"/>
  <c r="AL76" i="3"/>
  <c r="AK76" i="3"/>
  <c r="AJ76" i="3"/>
  <c r="AI76" i="3"/>
  <c r="AM75" i="3"/>
  <c r="AL75" i="3"/>
  <c r="AK75" i="3"/>
  <c r="AJ75" i="3"/>
  <c r="AI75" i="3"/>
  <c r="AM74" i="3"/>
  <c r="AL74" i="3"/>
  <c r="AK74" i="3"/>
  <c r="AJ74" i="3"/>
  <c r="AI74" i="3"/>
  <c r="AM73" i="3"/>
  <c r="AL73" i="3"/>
  <c r="AK73" i="3"/>
  <c r="AJ73" i="3"/>
  <c r="AI73" i="3"/>
  <c r="AM72" i="3"/>
  <c r="AL72" i="3"/>
  <c r="AK72" i="3"/>
  <c r="AJ72" i="3"/>
  <c r="AI72" i="3"/>
  <c r="AM71" i="3"/>
  <c r="AL71" i="3"/>
  <c r="AK71" i="3"/>
  <c r="AJ71" i="3"/>
  <c r="AI71" i="3"/>
  <c r="AM70" i="3"/>
  <c r="AL70" i="3"/>
  <c r="AK70" i="3"/>
  <c r="AJ70" i="3"/>
  <c r="AI70" i="3"/>
  <c r="AM69" i="3"/>
  <c r="AL69" i="3"/>
  <c r="AK69" i="3"/>
  <c r="AJ69" i="3"/>
  <c r="AI69" i="3"/>
  <c r="AM68" i="3"/>
  <c r="AL68" i="3"/>
  <c r="AK68" i="3"/>
  <c r="AJ68" i="3"/>
  <c r="AI68" i="3"/>
  <c r="AM67" i="3"/>
  <c r="AL67" i="3"/>
  <c r="AK67" i="3"/>
  <c r="AJ67" i="3"/>
  <c r="AI67" i="3"/>
  <c r="AM66" i="3"/>
  <c r="AL66" i="3"/>
  <c r="AK66" i="3"/>
  <c r="AJ66" i="3"/>
  <c r="AI66" i="3"/>
  <c r="AM65" i="3"/>
  <c r="AL65" i="3"/>
  <c r="AK65" i="3"/>
  <c r="AJ65" i="3"/>
  <c r="AI65" i="3"/>
  <c r="AM64" i="3"/>
  <c r="AL64" i="3"/>
  <c r="AK64" i="3"/>
  <c r="AJ64" i="3"/>
  <c r="AI64" i="3"/>
  <c r="AM63" i="3"/>
  <c r="AL63" i="3"/>
  <c r="AK63" i="3"/>
  <c r="AJ63" i="3"/>
  <c r="AI63" i="3"/>
  <c r="AM62" i="3"/>
  <c r="AL62" i="3"/>
  <c r="AK62" i="3"/>
  <c r="AJ62" i="3"/>
  <c r="AI62" i="3"/>
  <c r="AM61" i="3"/>
  <c r="AL61" i="3"/>
  <c r="AK61" i="3"/>
  <c r="AJ61" i="3"/>
  <c r="AI61" i="3"/>
  <c r="AM60" i="3"/>
  <c r="AL60" i="3"/>
  <c r="AK60" i="3"/>
  <c r="AJ60" i="3"/>
  <c r="AI60" i="3"/>
  <c r="AM59" i="3"/>
  <c r="AL59" i="3"/>
  <c r="AK59" i="3"/>
  <c r="AJ59" i="3"/>
  <c r="AI59" i="3"/>
  <c r="AM58" i="3"/>
  <c r="AL58" i="3"/>
  <c r="AK58" i="3"/>
  <c r="AJ58" i="3"/>
  <c r="AI58" i="3"/>
  <c r="AM57" i="3"/>
  <c r="AL57" i="3"/>
  <c r="AK57" i="3"/>
  <c r="AJ57" i="3"/>
  <c r="AI57" i="3"/>
  <c r="AM56" i="3"/>
  <c r="AL56" i="3"/>
  <c r="AK56" i="3"/>
  <c r="AJ56" i="3"/>
  <c r="AI56" i="3"/>
  <c r="AM55" i="3"/>
  <c r="AL55" i="3"/>
  <c r="AK55" i="3"/>
  <c r="AJ55" i="3"/>
  <c r="AI55" i="3"/>
  <c r="AM54" i="3"/>
  <c r="AL54" i="3"/>
  <c r="AK54" i="3"/>
  <c r="AJ54" i="3"/>
  <c r="AI54" i="3"/>
  <c r="AM53" i="3"/>
  <c r="AL53" i="3"/>
  <c r="AK53" i="3"/>
  <c r="AJ53" i="3"/>
  <c r="AI53" i="3"/>
  <c r="AM52" i="3"/>
  <c r="AL52" i="3"/>
  <c r="AK52" i="3"/>
  <c r="AJ52" i="3"/>
  <c r="AI52" i="3"/>
  <c r="AM51" i="3"/>
  <c r="AL51" i="3"/>
  <c r="AK51" i="3"/>
  <c r="AJ51" i="3"/>
  <c r="AI51" i="3"/>
  <c r="AM50" i="3"/>
  <c r="AL50" i="3"/>
  <c r="AK50" i="3"/>
  <c r="AJ50" i="3"/>
  <c r="AI50" i="3"/>
  <c r="AM49" i="3"/>
  <c r="AL49" i="3"/>
  <c r="AK49" i="3"/>
  <c r="AJ49" i="3"/>
  <c r="AI49" i="3"/>
  <c r="AM48" i="3"/>
  <c r="AL48" i="3"/>
  <c r="AK48" i="3"/>
  <c r="AJ48" i="3"/>
  <c r="AI48" i="3"/>
  <c r="AM47" i="3"/>
  <c r="AL47" i="3"/>
  <c r="AK47" i="3"/>
  <c r="AJ47" i="3"/>
  <c r="AI47" i="3"/>
  <c r="AM46" i="3"/>
  <c r="AL46" i="3"/>
  <c r="AK46" i="3"/>
  <c r="AJ46" i="3"/>
  <c r="AI46" i="3"/>
  <c r="AM45" i="3"/>
  <c r="AL45" i="3"/>
  <c r="AK45" i="3"/>
  <c r="AJ45" i="3"/>
  <c r="AI45" i="3"/>
  <c r="AM44" i="3"/>
  <c r="AL44" i="3"/>
  <c r="AK44" i="3"/>
  <c r="AJ44" i="3"/>
  <c r="AI44" i="3"/>
  <c r="AM43" i="3"/>
  <c r="AL43" i="3"/>
  <c r="AK43" i="3"/>
  <c r="AJ43" i="3"/>
  <c r="AI43" i="3"/>
  <c r="AM42" i="3"/>
  <c r="AL42" i="3"/>
  <c r="AK42" i="3"/>
  <c r="AJ42" i="3"/>
  <c r="AI42" i="3"/>
  <c r="AM41" i="3"/>
  <c r="AL41" i="3"/>
  <c r="AK41" i="3"/>
  <c r="AJ41" i="3"/>
  <c r="AI41" i="3"/>
  <c r="AM40" i="3"/>
  <c r="AL40" i="3"/>
  <c r="AK40" i="3"/>
  <c r="AJ40" i="3"/>
  <c r="AI40" i="3"/>
  <c r="AM39" i="3"/>
  <c r="AL39" i="3"/>
  <c r="AK39" i="3"/>
  <c r="AJ39" i="3"/>
  <c r="AI39" i="3"/>
  <c r="AM38" i="3"/>
  <c r="AL38" i="3"/>
  <c r="AK38" i="3"/>
  <c r="AJ38" i="3"/>
  <c r="AI38" i="3"/>
  <c r="AM37" i="3"/>
  <c r="AL37" i="3"/>
  <c r="AK37" i="3"/>
  <c r="AJ37" i="3"/>
  <c r="AI37" i="3"/>
  <c r="AM36" i="3"/>
  <c r="AL36" i="3"/>
  <c r="AK36" i="3"/>
  <c r="AJ36" i="3"/>
  <c r="AI36" i="3"/>
  <c r="AM35" i="3"/>
  <c r="AL35" i="3"/>
  <c r="AK35" i="3"/>
  <c r="AJ35" i="3"/>
  <c r="AI35" i="3"/>
  <c r="AM34" i="3"/>
  <c r="AL34" i="3"/>
  <c r="AK34" i="3"/>
  <c r="AJ34" i="3"/>
  <c r="AI34" i="3"/>
  <c r="AM33" i="3"/>
  <c r="AL33" i="3"/>
  <c r="AK33" i="3"/>
  <c r="AJ33" i="3"/>
  <c r="AI33" i="3"/>
  <c r="AM32" i="3"/>
  <c r="AL32" i="3"/>
  <c r="AK32" i="3"/>
  <c r="AJ32" i="3"/>
  <c r="AI32" i="3"/>
  <c r="AM31" i="3"/>
  <c r="AL31" i="3"/>
  <c r="AK31" i="3"/>
  <c r="AJ31" i="3"/>
  <c r="AI31" i="3"/>
  <c r="AM30" i="3"/>
  <c r="AL30" i="3"/>
  <c r="AK30" i="3"/>
  <c r="AJ30" i="3"/>
  <c r="AI30" i="3"/>
  <c r="AM29" i="3"/>
  <c r="AL29" i="3"/>
  <c r="AK29" i="3"/>
  <c r="AJ29" i="3"/>
  <c r="AI29" i="3"/>
  <c r="AM28" i="3"/>
  <c r="AL28" i="3"/>
  <c r="AK28" i="3"/>
  <c r="AJ28" i="3"/>
  <c r="AI28" i="3"/>
  <c r="AM27" i="3"/>
  <c r="AL27" i="3"/>
  <c r="AK27" i="3"/>
  <c r="AJ27" i="3"/>
  <c r="AI27" i="3"/>
  <c r="AM26" i="3"/>
  <c r="AL26" i="3"/>
  <c r="AK26" i="3"/>
  <c r="AJ26" i="3"/>
  <c r="AI26" i="3"/>
  <c r="AM25" i="3"/>
  <c r="AL25" i="3"/>
  <c r="AK25" i="3"/>
  <c r="AJ25" i="3"/>
  <c r="AI25" i="3"/>
  <c r="AM24" i="3"/>
  <c r="AL24" i="3"/>
  <c r="AK24" i="3"/>
  <c r="AJ24" i="3"/>
  <c r="AI24" i="3"/>
  <c r="AM23" i="3"/>
  <c r="AL23" i="3"/>
  <c r="AK23" i="3"/>
  <c r="AJ23" i="3"/>
  <c r="AI23" i="3"/>
  <c r="AM22" i="3"/>
  <c r="AL22" i="3"/>
  <c r="AK22" i="3"/>
  <c r="AJ22" i="3"/>
  <c r="AI22" i="3"/>
  <c r="AM21" i="3"/>
  <c r="AL21" i="3"/>
  <c r="AK21" i="3"/>
  <c r="AJ21" i="3"/>
  <c r="AI21" i="3"/>
  <c r="AM20" i="3"/>
  <c r="AL20" i="3"/>
  <c r="AK20" i="3"/>
  <c r="AJ20" i="3"/>
  <c r="AI20" i="3"/>
  <c r="AM19" i="3"/>
  <c r="AL19" i="3"/>
  <c r="AK19" i="3"/>
  <c r="AJ19" i="3"/>
  <c r="AI19" i="3"/>
  <c r="AM18" i="3"/>
  <c r="AL18" i="3"/>
  <c r="AK18" i="3"/>
  <c r="AJ18" i="3"/>
  <c r="AI18" i="3"/>
  <c r="AM17" i="3"/>
  <c r="AL17" i="3"/>
  <c r="AK17" i="3"/>
  <c r="AJ17" i="3"/>
  <c r="AI17" i="3"/>
  <c r="AM16" i="3"/>
  <c r="AL16" i="3"/>
  <c r="AK16" i="3"/>
  <c r="AJ16" i="3"/>
  <c r="AI16" i="3"/>
  <c r="AM15" i="3"/>
  <c r="AL15" i="3"/>
  <c r="AK15" i="3"/>
  <c r="AJ15" i="3"/>
  <c r="AI15" i="3"/>
  <c r="AM14" i="3"/>
  <c r="AL14" i="3"/>
  <c r="AK14" i="3"/>
  <c r="AJ14" i="3"/>
  <c r="AI14" i="3"/>
  <c r="AM13" i="3"/>
  <c r="AL13" i="3"/>
  <c r="AK13" i="3"/>
  <c r="AJ13" i="3"/>
  <c r="AI13" i="3"/>
  <c r="AM12" i="3"/>
  <c r="AL12" i="3"/>
  <c r="AK12" i="3"/>
  <c r="AJ12" i="3"/>
  <c r="AI12" i="3"/>
  <c r="AM11" i="3"/>
  <c r="AL11" i="3"/>
  <c r="AK11" i="3"/>
  <c r="AJ11" i="3"/>
  <c r="AI11" i="3"/>
  <c r="AM10" i="3"/>
  <c r="AL10" i="3"/>
  <c r="AK10" i="3"/>
  <c r="AJ10" i="3"/>
  <c r="AI10" i="3"/>
  <c r="AM9" i="3"/>
  <c r="AL9" i="3"/>
  <c r="AK9" i="3"/>
  <c r="AJ9" i="3"/>
  <c r="AI9" i="3"/>
  <c r="AM8" i="3"/>
  <c r="AL8" i="3"/>
  <c r="AK8" i="3"/>
  <c r="AJ8" i="3"/>
  <c r="AI8" i="3"/>
  <c r="AM7" i="3"/>
  <c r="AL7" i="3"/>
  <c r="AK7" i="3"/>
  <c r="AJ7" i="3"/>
  <c r="AI7" i="3"/>
  <c r="AM6" i="3"/>
  <c r="AL6" i="3"/>
  <c r="AK6" i="3"/>
  <c r="AJ6" i="3"/>
  <c r="AI6" i="3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O2" i="4" l="1"/>
  <c r="M236" i="4"/>
  <c r="M220" i="4"/>
  <c r="M204" i="4"/>
  <c r="M188" i="4"/>
  <c r="M172" i="4"/>
  <c r="M156" i="4"/>
  <c r="M140" i="4"/>
  <c r="M124" i="4"/>
  <c r="M108" i="4"/>
  <c r="M92" i="4"/>
  <c r="M76" i="4"/>
  <c r="M60" i="4"/>
  <c r="M44" i="4"/>
  <c r="M28" i="4"/>
  <c r="M12" i="4"/>
  <c r="O12" i="4" s="1"/>
  <c r="N15" i="4"/>
  <c r="I126" i="4"/>
  <c r="L126" i="4" s="1"/>
  <c r="M233" i="4"/>
  <c r="M217" i="4"/>
  <c r="M201" i="4"/>
  <c r="M185" i="4"/>
  <c r="M169" i="4"/>
  <c r="M153" i="4"/>
  <c r="M137" i="4"/>
  <c r="M121" i="4"/>
  <c r="M105" i="4"/>
  <c r="M89" i="4"/>
  <c r="M73" i="4"/>
  <c r="M57" i="4"/>
  <c r="M41" i="4"/>
  <c r="M25" i="4"/>
  <c r="M9" i="4"/>
  <c r="N239" i="4"/>
  <c r="O239" i="4" s="1"/>
  <c r="N191" i="4"/>
  <c r="N143" i="4"/>
  <c r="N31" i="4"/>
  <c r="M232" i="4"/>
  <c r="M216" i="4"/>
  <c r="M200" i="4"/>
  <c r="M184" i="4"/>
  <c r="M168" i="4"/>
  <c r="M152" i="4"/>
  <c r="M136" i="4"/>
  <c r="M120" i="4"/>
  <c r="M104" i="4"/>
  <c r="O104" i="4" s="1"/>
  <c r="M88" i="4"/>
  <c r="M72" i="4"/>
  <c r="M56" i="4"/>
  <c r="M40" i="4"/>
  <c r="M24" i="4"/>
  <c r="M8" i="4"/>
  <c r="N205" i="4"/>
  <c r="N189" i="4"/>
  <c r="N173" i="4"/>
  <c r="N157" i="4"/>
  <c r="N141" i="4"/>
  <c r="N125" i="4"/>
  <c r="O125" i="4" s="1"/>
  <c r="N109" i="4"/>
  <c r="O109" i="4" s="1"/>
  <c r="N93" i="4"/>
  <c r="N77" i="4"/>
  <c r="N61" i="4"/>
  <c r="N45" i="4"/>
  <c r="O45" i="4" s="1"/>
  <c r="N29" i="4"/>
  <c r="O29" i="4" s="1"/>
  <c r="N13" i="4"/>
  <c r="N207" i="4"/>
  <c r="N47" i="4"/>
  <c r="O47" i="4" s="1"/>
  <c r="L159" i="4"/>
  <c r="N223" i="4"/>
  <c r="O223" i="4" s="1"/>
  <c r="N175" i="4"/>
  <c r="N159" i="4"/>
  <c r="N127" i="4"/>
  <c r="O127" i="4" s="1"/>
  <c r="N111" i="4"/>
  <c r="O111" i="4" s="1"/>
  <c r="N95" i="4"/>
  <c r="O95" i="4" s="1"/>
  <c r="N79" i="4"/>
  <c r="O225" i="4"/>
  <c r="O145" i="4"/>
  <c r="O113" i="4"/>
  <c r="O97" i="4"/>
  <c r="O81" i="4"/>
  <c r="O49" i="4"/>
  <c r="M246" i="4"/>
  <c r="M230" i="4"/>
  <c r="M214" i="4"/>
  <c r="M198" i="4"/>
  <c r="M182" i="4"/>
  <c r="M166" i="4"/>
  <c r="M150" i="4"/>
  <c r="M134" i="4"/>
  <c r="M118" i="4"/>
  <c r="M102" i="4"/>
  <c r="M86" i="4"/>
  <c r="M70" i="4"/>
  <c r="M54" i="4"/>
  <c r="M38" i="4"/>
  <c r="M22" i="4"/>
  <c r="M6" i="4"/>
  <c r="N63" i="4"/>
  <c r="M245" i="4"/>
  <c r="M229" i="4"/>
  <c r="M213" i="4"/>
  <c r="M197" i="4"/>
  <c r="M181" i="4"/>
  <c r="M165" i="4"/>
  <c r="M149" i="4"/>
  <c r="M133" i="4"/>
  <c r="M117" i="4"/>
  <c r="M101" i="4"/>
  <c r="M85" i="4"/>
  <c r="M69" i="4"/>
  <c r="M53" i="4"/>
  <c r="M37" i="4"/>
  <c r="O37" i="4" s="1"/>
  <c r="M21" i="4"/>
  <c r="M5" i="4"/>
  <c r="I237" i="4"/>
  <c r="O221" i="4"/>
  <c r="O237" i="4"/>
  <c r="M237" i="4"/>
  <c r="M221" i="4"/>
  <c r="O242" i="4"/>
  <c r="O226" i="4"/>
  <c r="O210" i="4"/>
  <c r="O194" i="4"/>
  <c r="O114" i="4"/>
  <c r="O98" i="4"/>
  <c r="O185" i="4"/>
  <c r="I216" i="4"/>
  <c r="L216" i="4" s="1"/>
  <c r="O72" i="4"/>
  <c r="I239" i="4"/>
  <c r="I193" i="4"/>
  <c r="L193" i="4" s="1"/>
  <c r="I33" i="4"/>
  <c r="L33" i="4" s="1"/>
  <c r="I116" i="4"/>
  <c r="L116" i="4" s="1"/>
  <c r="I226" i="4"/>
  <c r="L226" i="4" s="1"/>
  <c r="I221" i="4"/>
  <c r="L221" i="4" s="1"/>
  <c r="I113" i="4"/>
  <c r="L113" i="4" s="1"/>
  <c r="I137" i="4"/>
  <c r="L137" i="4" s="1"/>
  <c r="I90" i="4"/>
  <c r="L90" i="4" s="1"/>
  <c r="O82" i="4"/>
  <c r="O51" i="4"/>
  <c r="I4" i="4"/>
  <c r="L4" i="4" s="1"/>
  <c r="O4" i="4"/>
  <c r="I91" i="4"/>
  <c r="L91" i="4" s="1"/>
  <c r="I104" i="4"/>
  <c r="L104" i="4" s="1"/>
  <c r="O83" i="4"/>
  <c r="I68" i="4"/>
  <c r="L68" i="4" s="1"/>
  <c r="I94" i="4"/>
  <c r="L94" i="4" s="1"/>
  <c r="I26" i="4"/>
  <c r="L26" i="4" s="1"/>
  <c r="I102" i="4"/>
  <c r="L102" i="4" s="1"/>
  <c r="I190" i="4"/>
  <c r="L190" i="4" s="1"/>
  <c r="I13" i="4"/>
  <c r="L13" i="4" s="1"/>
  <c r="I71" i="4"/>
  <c r="L71" i="4" s="1"/>
  <c r="I229" i="4"/>
  <c r="L229" i="4" s="1"/>
  <c r="O234" i="4"/>
  <c r="I109" i="4"/>
  <c r="L109" i="4" s="1"/>
  <c r="I122" i="4"/>
  <c r="L122" i="4" s="1"/>
  <c r="I172" i="4"/>
  <c r="L172" i="4" s="1"/>
  <c r="O193" i="4"/>
  <c r="O211" i="4"/>
  <c r="I61" i="4"/>
  <c r="L61" i="4" s="1"/>
  <c r="I92" i="4"/>
  <c r="L92" i="4" s="1"/>
  <c r="O11" i="4"/>
  <c r="I170" i="4"/>
  <c r="L170" i="4" s="1"/>
  <c r="I186" i="4"/>
  <c r="L186" i="4" s="1"/>
  <c r="I199" i="4"/>
  <c r="L199" i="4" s="1"/>
  <c r="O209" i="4"/>
  <c r="I54" i="4"/>
  <c r="L54" i="4" s="1"/>
  <c r="I194" i="4"/>
  <c r="L194" i="4" s="1"/>
  <c r="I233" i="4"/>
  <c r="L233" i="4" s="1"/>
  <c r="O60" i="4"/>
  <c r="I241" i="4"/>
  <c r="L241" i="4" s="1"/>
  <c r="I49" i="4"/>
  <c r="L49" i="4" s="1"/>
  <c r="I111" i="4"/>
  <c r="L111" i="4" s="1"/>
  <c r="I231" i="4"/>
  <c r="L231" i="4" s="1"/>
  <c r="O171" i="4"/>
  <c r="I45" i="4"/>
  <c r="L45" i="4" s="1"/>
  <c r="O55" i="4"/>
  <c r="O70" i="4"/>
  <c r="I95" i="4"/>
  <c r="L95" i="4" s="1"/>
  <c r="I145" i="4"/>
  <c r="L145" i="4" s="1"/>
  <c r="I78" i="4"/>
  <c r="L78" i="4" s="1"/>
  <c r="I100" i="4"/>
  <c r="L100" i="4" s="1"/>
  <c r="I143" i="4"/>
  <c r="L143" i="4" s="1"/>
  <c r="I148" i="4"/>
  <c r="L148" i="4" s="1"/>
  <c r="O35" i="4"/>
  <c r="I20" i="4"/>
  <c r="L20" i="4" s="1"/>
  <c r="O30" i="4"/>
  <c r="I51" i="4"/>
  <c r="L51" i="4" s="1"/>
  <c r="O63" i="4"/>
  <c r="I93" i="4"/>
  <c r="L93" i="4" s="1"/>
  <c r="I151" i="4"/>
  <c r="L151" i="4" s="1"/>
  <c r="O161" i="4"/>
  <c r="I189" i="4"/>
  <c r="L189" i="4" s="1"/>
  <c r="I204" i="4"/>
  <c r="L204" i="4" s="1"/>
  <c r="I12" i="4"/>
  <c r="L12" i="4" s="1"/>
  <c r="I219" i="4"/>
  <c r="L219" i="4" s="1"/>
  <c r="L240" i="4"/>
  <c r="I181" i="4"/>
  <c r="L181" i="4" s="1"/>
  <c r="I18" i="4"/>
  <c r="L18" i="4" s="1"/>
  <c r="I46" i="4"/>
  <c r="L46" i="4" s="1"/>
  <c r="I141" i="4"/>
  <c r="L141" i="4" s="1"/>
  <c r="I146" i="4"/>
  <c r="L146" i="4" s="1"/>
  <c r="I154" i="4"/>
  <c r="L154" i="4" s="1"/>
  <c r="I207" i="4"/>
  <c r="L207" i="4" s="1"/>
  <c r="O61" i="4"/>
  <c r="O91" i="4"/>
  <c r="I121" i="4"/>
  <c r="L121" i="4" s="1"/>
  <c r="O18" i="4"/>
  <c r="O76" i="4"/>
  <c r="O169" i="4"/>
  <c r="O106" i="4"/>
  <c r="O121" i="4"/>
  <c r="I157" i="4"/>
  <c r="L157" i="4" s="1"/>
  <c r="I246" i="4"/>
  <c r="L246" i="4" s="1"/>
  <c r="I21" i="4"/>
  <c r="L21" i="4" s="1"/>
  <c r="O144" i="4"/>
  <c r="I29" i="4"/>
  <c r="L29" i="4" s="1"/>
  <c r="I62" i="4"/>
  <c r="L62" i="4" s="1"/>
  <c r="I77" i="4"/>
  <c r="L77" i="4" s="1"/>
  <c r="I87" i="4"/>
  <c r="L87" i="4" s="1"/>
  <c r="I175" i="4"/>
  <c r="L175" i="4" s="1"/>
  <c r="I180" i="4"/>
  <c r="L180" i="4" s="1"/>
  <c r="I218" i="4"/>
  <c r="L218" i="4" s="1"/>
  <c r="I223" i="4"/>
  <c r="L223" i="4" s="1"/>
  <c r="I7" i="4"/>
  <c r="L7" i="4" s="1"/>
  <c r="I183" i="4"/>
  <c r="L183" i="4" s="1"/>
  <c r="I37" i="4"/>
  <c r="L37" i="4" s="1"/>
  <c r="I65" i="4"/>
  <c r="L65" i="4" s="1"/>
  <c r="I158" i="4"/>
  <c r="L158" i="4" s="1"/>
  <c r="O3" i="4"/>
  <c r="O39" i="4"/>
  <c r="I50" i="4"/>
  <c r="L50" i="4" s="1"/>
  <c r="I58" i="4"/>
  <c r="L58" i="4" s="1"/>
  <c r="I70" i="4"/>
  <c r="L70" i="4" s="1"/>
  <c r="I120" i="4"/>
  <c r="L120" i="4" s="1"/>
  <c r="I166" i="4"/>
  <c r="L166" i="4" s="1"/>
  <c r="I206" i="4"/>
  <c r="L206" i="4" s="1"/>
  <c r="I238" i="4"/>
  <c r="L238" i="4" s="1"/>
  <c r="I56" i="4"/>
  <c r="L56" i="4" s="1"/>
  <c r="I164" i="4"/>
  <c r="L164" i="4" s="1"/>
  <c r="I198" i="4"/>
  <c r="L198" i="4" s="1"/>
  <c r="I215" i="4"/>
  <c r="L215" i="4" s="1"/>
  <c r="I110" i="4"/>
  <c r="L110" i="4" s="1"/>
  <c r="I213" i="4"/>
  <c r="L213" i="4" s="1"/>
  <c r="I6" i="4"/>
  <c r="L6" i="4" s="1"/>
  <c r="I23" i="4"/>
  <c r="L23" i="4" s="1"/>
  <c r="O31" i="4"/>
  <c r="O56" i="4"/>
  <c r="I108" i="4"/>
  <c r="L108" i="4" s="1"/>
  <c r="O141" i="4"/>
  <c r="I173" i="4"/>
  <c r="L173" i="4" s="1"/>
  <c r="I182" i="4"/>
  <c r="L182" i="4" s="1"/>
  <c r="O190" i="4"/>
  <c r="I17" i="4"/>
  <c r="L17" i="4" s="1"/>
  <c r="O44" i="4"/>
  <c r="O196" i="4"/>
  <c r="O50" i="4"/>
  <c r="I2" i="4"/>
  <c r="L2" i="4" s="1"/>
  <c r="I36" i="4"/>
  <c r="L36" i="4" s="1"/>
  <c r="I63" i="4"/>
  <c r="L63" i="4" s="1"/>
  <c r="I67" i="4"/>
  <c r="L67" i="4" s="1"/>
  <c r="I69" i="4"/>
  <c r="L69" i="4" s="1"/>
  <c r="I167" i="4"/>
  <c r="L167" i="4" s="1"/>
  <c r="I220" i="4"/>
  <c r="L220" i="4" s="1"/>
  <c r="I222" i="4"/>
  <c r="L222" i="4" s="1"/>
  <c r="L201" i="4"/>
  <c r="I11" i="4"/>
  <c r="L11" i="4" s="1"/>
  <c r="I138" i="4"/>
  <c r="L138" i="4" s="1"/>
  <c r="I161" i="4"/>
  <c r="L161" i="4" s="1"/>
  <c r="I191" i="4"/>
  <c r="L191" i="4" s="1"/>
  <c r="I205" i="4"/>
  <c r="L205" i="4" s="1"/>
  <c r="I9" i="4"/>
  <c r="L9" i="4" s="1"/>
  <c r="I30" i="4"/>
  <c r="L30" i="4" s="1"/>
  <c r="I47" i="4"/>
  <c r="L47" i="4" s="1"/>
  <c r="I53" i="4"/>
  <c r="L53" i="4" s="1"/>
  <c r="I55" i="4"/>
  <c r="L55" i="4" s="1"/>
  <c r="I57" i="4"/>
  <c r="L57" i="4" s="1"/>
  <c r="O67" i="4"/>
  <c r="I82" i="4"/>
  <c r="L82" i="4" s="1"/>
  <c r="I125" i="4"/>
  <c r="L125" i="4" s="1"/>
  <c r="I127" i="4"/>
  <c r="L127" i="4" s="1"/>
  <c r="I134" i="4"/>
  <c r="L134" i="4" s="1"/>
  <c r="I142" i="4"/>
  <c r="L142" i="4" s="1"/>
  <c r="O148" i="4"/>
  <c r="I185" i="4"/>
  <c r="L185" i="4" s="1"/>
  <c r="I214" i="4"/>
  <c r="L214" i="4" s="1"/>
  <c r="I24" i="4"/>
  <c r="L24" i="4" s="1"/>
  <c r="I174" i="4"/>
  <c r="L174" i="4" s="1"/>
  <c r="I80" i="4"/>
  <c r="L80" i="4" s="1"/>
  <c r="I22" i="4"/>
  <c r="L22" i="4" s="1"/>
  <c r="I5" i="4"/>
  <c r="L5" i="4" s="1"/>
  <c r="I105" i="4"/>
  <c r="L105" i="4" s="1"/>
  <c r="I168" i="4"/>
  <c r="L168" i="4" s="1"/>
  <c r="I234" i="4"/>
  <c r="L234" i="4" s="1"/>
  <c r="O105" i="4"/>
  <c r="O122" i="4"/>
  <c r="O143" i="4"/>
  <c r="O160" i="4"/>
  <c r="I60" i="4"/>
  <c r="L60" i="4" s="1"/>
  <c r="O40" i="4"/>
  <c r="O53" i="4"/>
  <c r="O62" i="4"/>
  <c r="O66" i="4"/>
  <c r="O73" i="4"/>
  <c r="I197" i="4"/>
  <c r="L197" i="4" s="1"/>
  <c r="I203" i="4"/>
  <c r="L203" i="4" s="1"/>
  <c r="O244" i="4"/>
  <c r="I232" i="4"/>
  <c r="L232" i="4" s="1"/>
  <c r="I129" i="4"/>
  <c r="L129" i="4" s="1"/>
  <c r="I16" i="4"/>
  <c r="L16" i="4" s="1"/>
  <c r="I14" i="4"/>
  <c r="L14" i="4" s="1"/>
  <c r="O21" i="4"/>
  <c r="I35" i="4"/>
  <c r="L35" i="4" s="1"/>
  <c r="O77" i="4"/>
  <c r="I85" i="4"/>
  <c r="L85" i="4" s="1"/>
  <c r="I106" i="4"/>
  <c r="L106" i="4" s="1"/>
  <c r="I119" i="4"/>
  <c r="L119" i="4" s="1"/>
  <c r="I150" i="4"/>
  <c r="L150" i="4" s="1"/>
  <c r="I169" i="4"/>
  <c r="L169" i="4" s="1"/>
  <c r="I188" i="4"/>
  <c r="L188" i="4" s="1"/>
  <c r="O203" i="4"/>
  <c r="I217" i="4"/>
  <c r="L217" i="4" s="1"/>
  <c r="I230" i="4"/>
  <c r="L230" i="4" s="1"/>
  <c r="O94" i="4"/>
  <c r="O157" i="4"/>
  <c r="O57" i="4"/>
  <c r="O16" i="4"/>
  <c r="I39" i="4"/>
  <c r="L39" i="4" s="1"/>
  <c r="I115" i="4"/>
  <c r="L115" i="4" s="1"/>
  <c r="O126" i="4"/>
  <c r="I171" i="4"/>
  <c r="L171" i="4" s="1"/>
  <c r="I209" i="4"/>
  <c r="L209" i="4" s="1"/>
  <c r="I224" i="4"/>
  <c r="L224" i="4" s="1"/>
  <c r="I236" i="4"/>
  <c r="L236" i="4" s="1"/>
  <c r="I245" i="4"/>
  <c r="L245" i="4" s="1"/>
  <c r="I243" i="4"/>
  <c r="L243" i="4" s="1"/>
  <c r="I28" i="4"/>
  <c r="L28" i="4" s="1"/>
  <c r="I41" i="4"/>
  <c r="L41" i="4" s="1"/>
  <c r="I156" i="4"/>
  <c r="L156" i="4" s="1"/>
  <c r="I196" i="4"/>
  <c r="L196" i="4" s="1"/>
  <c r="I200" i="4"/>
  <c r="L200" i="4" s="1"/>
  <c r="I202" i="4"/>
  <c r="L202" i="4" s="1"/>
  <c r="O207" i="4"/>
  <c r="I88" i="4"/>
  <c r="L88" i="4" s="1"/>
  <c r="I153" i="4"/>
  <c r="L153" i="4" s="1"/>
  <c r="I177" i="4"/>
  <c r="L177" i="4" s="1"/>
  <c r="I187" i="4"/>
  <c r="L187" i="4" s="1"/>
  <c r="O9" i="4"/>
  <c r="I38" i="4"/>
  <c r="L38" i="4" s="1"/>
  <c r="I118" i="4"/>
  <c r="L118" i="4" s="1"/>
  <c r="O179" i="4"/>
  <c r="O34" i="4"/>
  <c r="I40" i="4"/>
  <c r="L40" i="4" s="1"/>
  <c r="I66" i="4"/>
  <c r="L66" i="4" s="1"/>
  <c r="I73" i="4"/>
  <c r="L73" i="4" s="1"/>
  <c r="I75" i="4"/>
  <c r="L75" i="4" s="1"/>
  <c r="O86" i="4"/>
  <c r="I97" i="4"/>
  <c r="L97" i="4" s="1"/>
  <c r="I114" i="4"/>
  <c r="L114" i="4" s="1"/>
  <c r="I155" i="4"/>
  <c r="L155" i="4" s="1"/>
  <c r="I212" i="4"/>
  <c r="L212" i="4" s="1"/>
  <c r="I225" i="4"/>
  <c r="L225" i="4" s="1"/>
  <c r="I242" i="4"/>
  <c r="L242" i="4" s="1"/>
  <c r="I244" i="4"/>
  <c r="L244" i="4" s="1"/>
  <c r="I19" i="4"/>
  <c r="L19" i="4" s="1"/>
  <c r="I8" i="4"/>
  <c r="L8" i="4" s="1"/>
  <c r="I10" i="4"/>
  <c r="L10" i="4" s="1"/>
  <c r="O13" i="4"/>
  <c r="I42" i="4"/>
  <c r="L42" i="4" s="1"/>
  <c r="I48" i="4"/>
  <c r="L48" i="4" s="1"/>
  <c r="O71" i="4"/>
  <c r="I99" i="4"/>
  <c r="L99" i="4" s="1"/>
  <c r="I124" i="4"/>
  <c r="L124" i="4" s="1"/>
  <c r="I132" i="4"/>
  <c r="L132" i="4" s="1"/>
  <c r="O142" i="4"/>
  <c r="O206" i="4"/>
  <c r="L86" i="4"/>
  <c r="L3" i="4"/>
  <c r="L103" i="4"/>
  <c r="L140" i="4"/>
  <c r="O14" i="4"/>
  <c r="I15" i="4"/>
  <c r="I25" i="4"/>
  <c r="I44" i="4"/>
  <c r="I79" i="4"/>
  <c r="I117" i="4"/>
  <c r="O173" i="4"/>
  <c r="I72" i="4"/>
  <c r="I81" i="4"/>
  <c r="I89" i="4"/>
  <c r="O177" i="4"/>
  <c r="O231" i="4"/>
  <c r="O74" i="4"/>
  <c r="O131" i="4"/>
  <c r="O41" i="4"/>
  <c r="O46" i="4"/>
  <c r="O79" i="4"/>
  <c r="O110" i="4"/>
  <c r="O128" i="4"/>
  <c r="O15" i="4"/>
  <c r="I27" i="4"/>
  <c r="I32" i="4"/>
  <c r="I43" i="4"/>
  <c r="I59" i="4"/>
  <c r="I64" i="4"/>
  <c r="O80" i="4"/>
  <c r="O42" i="4"/>
  <c r="O84" i="4"/>
  <c r="I136" i="4"/>
  <c r="O101" i="4"/>
  <c r="O32" i="4"/>
  <c r="O99" i="4"/>
  <c r="I31" i="4"/>
  <c r="I34" i="4"/>
  <c r="O48" i="4"/>
  <c r="O93" i="4"/>
  <c r="O147" i="4"/>
  <c r="L74" i="4"/>
  <c r="O85" i="4"/>
  <c r="O10" i="4"/>
  <c r="O184" i="4"/>
  <c r="O135" i="4"/>
  <c r="O17" i="4"/>
  <c r="I76" i="4"/>
  <c r="O92" i="4"/>
  <c r="O102" i="4"/>
  <c r="I131" i="4"/>
  <c r="O152" i="4"/>
  <c r="O159" i="4"/>
  <c r="O167" i="4"/>
  <c r="I178" i="4"/>
  <c r="O198" i="4"/>
  <c r="I139" i="4"/>
  <c r="I147" i="4"/>
  <c r="I165" i="4"/>
  <c r="O205" i="4"/>
  <c r="O68" i="4"/>
  <c r="I152" i="4"/>
  <c r="O189" i="4"/>
  <c r="O166" i="4"/>
  <c r="I162" i="4"/>
  <c r="O87" i="4"/>
  <c r="I135" i="4"/>
  <c r="I149" i="4"/>
  <c r="O180" i="4"/>
  <c r="I184" i="4"/>
  <c r="O213" i="4"/>
  <c r="O89" i="4"/>
  <c r="O129" i="4"/>
  <c r="O183" i="4"/>
  <c r="I84" i="4"/>
  <c r="I98" i="4"/>
  <c r="I101" i="4"/>
  <c r="O130" i="4"/>
  <c r="O168" i="4"/>
  <c r="O175" i="4"/>
  <c r="O112" i="4"/>
  <c r="O136" i="4"/>
  <c r="O150" i="4"/>
  <c r="O178" i="4"/>
  <c r="I107" i="4"/>
  <c r="O132" i="4"/>
  <c r="O164" i="4"/>
  <c r="O182" i="4"/>
  <c r="O199" i="4"/>
  <c r="O134" i="4"/>
  <c r="O191" i="4"/>
  <c r="L239" i="4"/>
  <c r="O103" i="4"/>
  <c r="O146" i="4"/>
  <c r="O212" i="4"/>
  <c r="O232" i="4"/>
  <c r="I211" i="4"/>
  <c r="O217" i="4"/>
  <c r="O228" i="4"/>
  <c r="I235" i="4"/>
  <c r="I83" i="4"/>
  <c r="O100" i="4"/>
  <c r="I123" i="4"/>
  <c r="I130" i="4"/>
  <c r="I133" i="4"/>
  <c r="O149" i="4"/>
  <c r="I163" i="4"/>
  <c r="I179" i="4"/>
  <c r="I195" i="4"/>
  <c r="I210" i="4"/>
  <c r="O197" i="4"/>
  <c r="L237" i="4"/>
  <c r="I96" i="4"/>
  <c r="I112" i="4"/>
  <c r="I128" i="4"/>
  <c r="I144" i="4"/>
  <c r="I160" i="4"/>
  <c r="I176" i="4"/>
  <c r="I192" i="4"/>
  <c r="I208" i="4"/>
  <c r="I228" i="4"/>
  <c r="O230" i="4"/>
  <c r="O241" i="4"/>
  <c r="I227" i="4"/>
  <c r="O235" i="4"/>
  <c r="O229" i="4"/>
  <c r="O227" i="4"/>
  <c r="O162" i="4" l="1"/>
  <c r="O33" i="4"/>
  <c r="O151" i="4"/>
  <c r="O181" i="4"/>
  <c r="O133" i="4"/>
  <c r="O26" i="4"/>
  <c r="O117" i="4"/>
  <c r="J177" i="4"/>
  <c r="J158" i="4"/>
  <c r="J240" i="4"/>
  <c r="J94" i="4"/>
  <c r="L43" i="4"/>
  <c r="J43" i="4"/>
  <c r="J75" i="4"/>
  <c r="J15" i="4"/>
  <c r="L15" i="4"/>
  <c r="J73" i="4"/>
  <c r="J168" i="4"/>
  <c r="J77" i="4"/>
  <c r="J92" i="4"/>
  <c r="J57" i="4"/>
  <c r="L208" i="4"/>
  <c r="J208" i="4"/>
  <c r="J207" i="4"/>
  <c r="O118" i="4"/>
  <c r="O119" i="4"/>
  <c r="J66" i="4"/>
  <c r="L34" i="4"/>
  <c r="J34" i="4"/>
  <c r="J198" i="4"/>
  <c r="J175" i="4"/>
  <c r="J36" i="4"/>
  <c r="J189" i="4"/>
  <c r="J151" i="4"/>
  <c r="J60" i="4"/>
  <c r="J58" i="4"/>
  <c r="J103" i="4"/>
  <c r="J90" i="4"/>
  <c r="O215" i="4"/>
  <c r="J217" i="4"/>
  <c r="J225" i="4"/>
  <c r="J242" i="4"/>
  <c r="J192" i="4"/>
  <c r="L192" i="4"/>
  <c r="L195" i="4"/>
  <c r="J195" i="4"/>
  <c r="J238" i="4"/>
  <c r="O216" i="4"/>
  <c r="J114" i="4"/>
  <c r="J178" i="4"/>
  <c r="L178" i="4"/>
  <c r="J91" i="4"/>
  <c r="L31" i="4"/>
  <c r="J31" i="4"/>
  <c r="J110" i="4"/>
  <c r="J71" i="4"/>
  <c r="L32" i="4"/>
  <c r="J32" i="4"/>
  <c r="J129" i="4"/>
  <c r="J4" i="4"/>
  <c r="J3" i="4"/>
  <c r="J24" i="4"/>
  <c r="J86" i="4"/>
  <c r="J199" i="4"/>
  <c r="J153" i="4"/>
  <c r="J176" i="4"/>
  <c r="L176" i="4"/>
  <c r="L179" i="4"/>
  <c r="J179" i="4"/>
  <c r="L235" i="4"/>
  <c r="J235" i="4"/>
  <c r="J197" i="4"/>
  <c r="J108" i="4"/>
  <c r="J146" i="4"/>
  <c r="J102" i="4"/>
  <c r="J95" i="4"/>
  <c r="J80" i="4"/>
  <c r="J49" i="4"/>
  <c r="J185" i="4"/>
  <c r="J173" i="4"/>
  <c r="J150" i="4"/>
  <c r="J119" i="4"/>
  <c r="J180" i="4"/>
  <c r="J56" i="4"/>
  <c r="J12" i="4"/>
  <c r="J17" i="4"/>
  <c r="J160" i="4"/>
  <c r="L160" i="4"/>
  <c r="L163" i="4"/>
  <c r="J163" i="4"/>
  <c r="O214" i="4"/>
  <c r="J107" i="4"/>
  <c r="L107" i="4"/>
  <c r="J132" i="4"/>
  <c r="J214" i="4"/>
  <c r="J188" i="4"/>
  <c r="J46" i="4"/>
  <c r="J183" i="4"/>
  <c r="J154" i="4"/>
  <c r="L136" i="4"/>
  <c r="J136" i="4"/>
  <c r="L27" i="4"/>
  <c r="J27" i="4"/>
  <c r="J40" i="4"/>
  <c r="J137" i="4"/>
  <c r="J42" i="4"/>
  <c r="J51" i="4"/>
  <c r="J21" i="4"/>
  <c r="J120" i="4"/>
  <c r="J246" i="4"/>
  <c r="J210" i="4"/>
  <c r="L210" i="4"/>
  <c r="L144" i="4"/>
  <c r="J144" i="4"/>
  <c r="J204" i="4"/>
  <c r="J202" i="4"/>
  <c r="J216" i="4"/>
  <c r="L152" i="4"/>
  <c r="J152" i="4"/>
  <c r="L76" i="4"/>
  <c r="J76" i="4"/>
  <c r="J70" i="4"/>
  <c r="J11" i="4"/>
  <c r="J157" i="4"/>
  <c r="J116" i="4"/>
  <c r="J104" i="4"/>
  <c r="L117" i="4"/>
  <c r="J117" i="4"/>
  <c r="J115" i="4"/>
  <c r="J16" i="4"/>
  <c r="J50" i="4"/>
  <c r="J221" i="4"/>
  <c r="J205" i="4"/>
  <c r="J127" i="4"/>
  <c r="J171" i="4"/>
  <c r="L227" i="4"/>
  <c r="J227" i="4"/>
  <c r="J128" i="4"/>
  <c r="L128" i="4"/>
  <c r="J212" i="4"/>
  <c r="J219" i="4"/>
  <c r="J181" i="4"/>
  <c r="J122" i="4"/>
  <c r="J200" i="4"/>
  <c r="J190" i="4"/>
  <c r="L89" i="4"/>
  <c r="J89" i="4"/>
  <c r="J97" i="4"/>
  <c r="J19" i="4"/>
  <c r="J30" i="4"/>
  <c r="J28" i="4"/>
  <c r="J111" i="4"/>
  <c r="L228" i="4"/>
  <c r="J228" i="4"/>
  <c r="J167" i="4"/>
  <c r="J47" i="4"/>
  <c r="L112" i="4"/>
  <c r="J112" i="4"/>
  <c r="L133" i="4"/>
  <c r="J133" i="4"/>
  <c r="L211" i="4"/>
  <c r="J211" i="4"/>
  <c r="J113" i="4"/>
  <c r="J196" i="4"/>
  <c r="J187" i="4"/>
  <c r="J206" i="4"/>
  <c r="J93" i="4"/>
  <c r="J7" i="4"/>
  <c r="L81" i="4"/>
  <c r="J81" i="4"/>
  <c r="J79" i="4"/>
  <c r="L79" i="4"/>
  <c r="J100" i="4"/>
  <c r="J62" i="4"/>
  <c r="J18" i="4"/>
  <c r="J231" i="4"/>
  <c r="L96" i="4"/>
  <c r="J96" i="4"/>
  <c r="J130" i="4"/>
  <c r="L130" i="4"/>
  <c r="J209" i="4"/>
  <c r="J186" i="4"/>
  <c r="J191" i="4"/>
  <c r="J162" i="4"/>
  <c r="L162" i="4"/>
  <c r="J169" i="4"/>
  <c r="J118" i="4"/>
  <c r="J141" i="4"/>
  <c r="J39" i="4"/>
  <c r="J234" i="4"/>
  <c r="J121" i="4"/>
  <c r="J170" i="4"/>
  <c r="J87" i="4"/>
  <c r="J72" i="4"/>
  <c r="L72" i="4"/>
  <c r="J124" i="4"/>
  <c r="J6" i="4"/>
  <c r="J52" i="4"/>
  <c r="J9" i="4"/>
  <c r="J135" i="4"/>
  <c r="L135" i="4"/>
  <c r="O65" i="4"/>
  <c r="L184" i="4"/>
  <c r="J184" i="4"/>
  <c r="J148" i="4"/>
  <c r="J88" i="4"/>
  <c r="J138" i="4"/>
  <c r="J215" i="4"/>
  <c r="J78" i="4"/>
  <c r="J99" i="4"/>
  <c r="J65" i="4"/>
  <c r="O78" i="4"/>
  <c r="J54" i="4"/>
  <c r="J2" i="4"/>
  <c r="J26" i="4"/>
  <c r="J161" i="4"/>
  <c r="J237" i="4"/>
  <c r="J164" i="4"/>
  <c r="J142" i="4"/>
  <c r="J182" i="4"/>
  <c r="L165" i="4"/>
  <c r="J165" i="4"/>
  <c r="J222" i="4"/>
  <c r="J61" i="4"/>
  <c r="J69" i="4"/>
  <c r="J140" i="4"/>
  <c r="J23" i="4"/>
  <c r="J55" i="4"/>
  <c r="J35" i="4"/>
  <c r="L131" i="4"/>
  <c r="J131" i="4"/>
  <c r="J156" i="4"/>
  <c r="J109" i="4"/>
  <c r="J220" i="4"/>
  <c r="O58" i="4"/>
  <c r="J68" i="4"/>
  <c r="J33" i="4"/>
  <c r="J45" i="4"/>
  <c r="J38" i="4"/>
  <c r="J10" i="4"/>
  <c r="J53" i="4"/>
  <c r="J82" i="4"/>
  <c r="J245" i="4"/>
  <c r="J241" i="4"/>
  <c r="J226" i="4"/>
  <c r="J223" i="4"/>
  <c r="L83" i="4"/>
  <c r="J83" i="4"/>
  <c r="O165" i="4"/>
  <c r="J213" i="4"/>
  <c r="J126" i="4"/>
  <c r="J159" i="4"/>
  <c r="J174" i="4"/>
  <c r="J143" i="4"/>
  <c r="J105" i="4"/>
  <c r="J224" i="4"/>
  <c r="J41" i="4"/>
  <c r="J29" i="4"/>
  <c r="L44" i="4"/>
  <c r="J44" i="4"/>
  <c r="J125" i="4"/>
  <c r="J13" i="4"/>
  <c r="L123" i="4"/>
  <c r="J123" i="4"/>
  <c r="J243" i="4"/>
  <c r="J194" i="4"/>
  <c r="J239" i="4"/>
  <c r="J236" i="4"/>
  <c r="J244" i="4"/>
  <c r="J230" i="4"/>
  <c r="L101" i="4"/>
  <c r="J101" i="4"/>
  <c r="J155" i="4"/>
  <c r="O116" i="4"/>
  <c r="L147" i="4"/>
  <c r="J147" i="4"/>
  <c r="J145" i="4"/>
  <c r="J201" i="4"/>
  <c r="J232" i="4"/>
  <c r="L64" i="4"/>
  <c r="J64" i="4"/>
  <c r="J5" i="4"/>
  <c r="L25" i="4"/>
  <c r="J25" i="4"/>
  <c r="J85" i="4"/>
  <c r="J22" i="4"/>
  <c r="J106" i="4"/>
  <c r="J84" i="4"/>
  <c r="L84" i="4"/>
  <c r="J193" i="4"/>
  <c r="J229" i="4"/>
  <c r="J218" i="4"/>
  <c r="J166" i="4"/>
  <c r="J172" i="4"/>
  <c r="J98" i="4"/>
  <c r="L98" i="4"/>
  <c r="L149" i="4"/>
  <c r="J149" i="4"/>
  <c r="L139" i="4"/>
  <c r="J139" i="4"/>
  <c r="J134" i="4"/>
  <c r="J74" i="4"/>
  <c r="J203" i="4"/>
  <c r="J233" i="4"/>
  <c r="L59" i="4"/>
  <c r="J59" i="4"/>
  <c r="J37" i="4"/>
  <c r="J20" i="4"/>
  <c r="J67" i="4"/>
  <c r="J8" i="4"/>
  <c r="J63" i="4"/>
  <c r="J48" i="4"/>
  <c r="J14" i="4"/>
  <c r="Y5" i="4" l="1"/>
  <c r="Y1" i="4"/>
  <c r="K177" i="4"/>
  <c r="Y4" i="4"/>
  <c r="K13" i="4"/>
  <c r="A13" i="4"/>
  <c r="A20" i="4"/>
  <c r="K20" i="4"/>
  <c r="K59" i="4"/>
  <c r="A59" i="4"/>
  <c r="K245" i="4"/>
  <c r="A245" i="4"/>
  <c r="A65" i="4"/>
  <c r="K65" i="4"/>
  <c r="A155" i="4"/>
  <c r="K155" i="4"/>
  <c r="A29" i="4"/>
  <c r="K29" i="4"/>
  <c r="K82" i="4"/>
  <c r="A82" i="4"/>
  <c r="K140" i="4"/>
  <c r="A140" i="4"/>
  <c r="K99" i="4"/>
  <c r="A99" i="4"/>
  <c r="K72" i="4"/>
  <c r="A72" i="4"/>
  <c r="K96" i="4"/>
  <c r="A96" i="4"/>
  <c r="K196" i="4"/>
  <c r="A196" i="4"/>
  <c r="A97" i="4"/>
  <c r="K97" i="4"/>
  <c r="A221" i="4"/>
  <c r="K221" i="4"/>
  <c r="A17" i="4"/>
  <c r="K17" i="4"/>
  <c r="K31" i="4"/>
  <c r="A31" i="4"/>
  <c r="A90" i="4"/>
  <c r="K90" i="4"/>
  <c r="A53" i="4"/>
  <c r="K53" i="4"/>
  <c r="K179" i="4"/>
  <c r="A179" i="4"/>
  <c r="A103" i="4"/>
  <c r="K103" i="4"/>
  <c r="K57" i="4"/>
  <c r="A57" i="4"/>
  <c r="A203" i="4"/>
  <c r="K203" i="4"/>
  <c r="A106" i="4"/>
  <c r="K106" i="4"/>
  <c r="A224" i="4"/>
  <c r="K224" i="4"/>
  <c r="K10" i="4"/>
  <c r="A10" i="4"/>
  <c r="A61" i="4"/>
  <c r="K61" i="4"/>
  <c r="K215" i="4"/>
  <c r="A215" i="4"/>
  <c r="A170" i="4"/>
  <c r="K170" i="4"/>
  <c r="A231" i="4"/>
  <c r="K231" i="4"/>
  <c r="K211" i="4"/>
  <c r="A211" i="4"/>
  <c r="A16" i="4"/>
  <c r="K16" i="4"/>
  <c r="A202" i="4"/>
  <c r="K202" i="4"/>
  <c r="K56" i="4"/>
  <c r="A56" i="4"/>
  <c r="A91" i="4"/>
  <c r="K91" i="4"/>
  <c r="K58" i="4"/>
  <c r="A58" i="4"/>
  <c r="K92" i="4"/>
  <c r="A92" i="4"/>
  <c r="A136" i="4"/>
  <c r="K136" i="4"/>
  <c r="K74" i="4"/>
  <c r="A74" i="4"/>
  <c r="K22" i="4"/>
  <c r="A22" i="4"/>
  <c r="K230" i="4"/>
  <c r="A230" i="4"/>
  <c r="A105" i="4"/>
  <c r="K105" i="4"/>
  <c r="A38" i="4"/>
  <c r="K38" i="4"/>
  <c r="K222" i="4"/>
  <c r="A222" i="4"/>
  <c r="A138" i="4"/>
  <c r="K138" i="4"/>
  <c r="A121" i="4"/>
  <c r="K121" i="4"/>
  <c r="A177" i="4"/>
  <c r="A190" i="4"/>
  <c r="K190" i="4"/>
  <c r="K115" i="4"/>
  <c r="A115" i="4"/>
  <c r="A204" i="4"/>
  <c r="K204" i="4"/>
  <c r="A154" i="4"/>
  <c r="K154" i="4"/>
  <c r="K180" i="4"/>
  <c r="A180" i="4"/>
  <c r="A60" i="4"/>
  <c r="K60" i="4"/>
  <c r="K77" i="4"/>
  <c r="A77" i="4"/>
  <c r="K101" i="4"/>
  <c r="A101" i="4"/>
  <c r="A50" i="4"/>
  <c r="K50" i="4"/>
  <c r="K143" i="4"/>
  <c r="A143" i="4"/>
  <c r="K45" i="4"/>
  <c r="A45" i="4"/>
  <c r="K165" i="4"/>
  <c r="A165" i="4"/>
  <c r="A88" i="4"/>
  <c r="K88" i="4"/>
  <c r="A234" i="4"/>
  <c r="K234" i="4"/>
  <c r="K133" i="4"/>
  <c r="A133" i="4"/>
  <c r="A200" i="4"/>
  <c r="K200" i="4"/>
  <c r="K117" i="4"/>
  <c r="A117" i="4"/>
  <c r="A144" i="4"/>
  <c r="K144" i="4"/>
  <c r="K183" i="4"/>
  <c r="A183" i="4"/>
  <c r="K119" i="4"/>
  <c r="A119" i="4"/>
  <c r="K176" i="4"/>
  <c r="A176" i="4"/>
  <c r="K178" i="4"/>
  <c r="A178" i="4"/>
  <c r="K151" i="4"/>
  <c r="A151" i="4"/>
  <c r="A168" i="4"/>
  <c r="K168" i="4"/>
  <c r="A87" i="4"/>
  <c r="K87" i="4"/>
  <c r="A134" i="4"/>
  <c r="K134" i="4"/>
  <c r="A25" i="4"/>
  <c r="K25" i="4"/>
  <c r="A236" i="4"/>
  <c r="K236" i="4"/>
  <c r="K174" i="4"/>
  <c r="A174" i="4"/>
  <c r="A33" i="4"/>
  <c r="K33" i="4"/>
  <c r="K148" i="4"/>
  <c r="A148" i="4"/>
  <c r="A39" i="4"/>
  <c r="K39" i="4"/>
  <c r="K18" i="4"/>
  <c r="A18" i="4"/>
  <c r="A122" i="4"/>
  <c r="K122" i="4"/>
  <c r="A46" i="4"/>
  <c r="K46" i="4"/>
  <c r="A150" i="4"/>
  <c r="K150" i="4"/>
  <c r="A153" i="4"/>
  <c r="K153" i="4"/>
  <c r="K114" i="4"/>
  <c r="A114" i="4"/>
  <c r="K189" i="4"/>
  <c r="A189" i="4"/>
  <c r="K73" i="4"/>
  <c r="A73" i="4"/>
  <c r="A113" i="4"/>
  <c r="K113" i="4"/>
  <c r="K244" i="4"/>
  <c r="A244" i="4"/>
  <c r="A159" i="4"/>
  <c r="K159" i="4"/>
  <c r="A68" i="4"/>
  <c r="K68" i="4"/>
  <c r="A182" i="4"/>
  <c r="K182" i="4"/>
  <c r="A184" i="4"/>
  <c r="K184" i="4"/>
  <c r="K141" i="4"/>
  <c r="A141" i="4"/>
  <c r="A62" i="4"/>
  <c r="K62" i="4"/>
  <c r="K112" i="4"/>
  <c r="A112" i="4"/>
  <c r="K181" i="4"/>
  <c r="A181" i="4"/>
  <c r="A104" i="4"/>
  <c r="K104" i="4"/>
  <c r="A188" i="4"/>
  <c r="K188" i="4"/>
  <c r="K173" i="4"/>
  <c r="A173" i="4"/>
  <c r="K199" i="4"/>
  <c r="A199" i="4"/>
  <c r="A36" i="4"/>
  <c r="K36" i="4"/>
  <c r="K69" i="4"/>
  <c r="A69" i="4"/>
  <c r="K85" i="4"/>
  <c r="A85" i="4"/>
  <c r="K149" i="4"/>
  <c r="A149" i="4"/>
  <c r="K126" i="4"/>
  <c r="A126" i="4"/>
  <c r="A118" i="4"/>
  <c r="K118" i="4"/>
  <c r="K100" i="4"/>
  <c r="A100" i="4"/>
  <c r="A219" i="4"/>
  <c r="K219" i="4"/>
  <c r="K116" i="4"/>
  <c r="A116" i="4"/>
  <c r="K210" i="4"/>
  <c r="A210" i="4"/>
  <c r="A214" i="4"/>
  <c r="K214" i="4"/>
  <c r="A185" i="4"/>
  <c r="K185" i="4"/>
  <c r="A86" i="4"/>
  <c r="K86" i="4"/>
  <c r="A238" i="4"/>
  <c r="K238" i="4"/>
  <c r="A175" i="4"/>
  <c r="K175" i="4"/>
  <c r="A15" i="4"/>
  <c r="K15" i="4"/>
  <c r="A89" i="4"/>
  <c r="K89" i="4"/>
  <c r="A139" i="4"/>
  <c r="K139" i="4"/>
  <c r="K194" i="4"/>
  <c r="A194" i="4"/>
  <c r="A14" i="4"/>
  <c r="K14" i="4"/>
  <c r="K243" i="4"/>
  <c r="A243" i="4"/>
  <c r="K213" i="4"/>
  <c r="A213" i="4"/>
  <c r="A220" i="4"/>
  <c r="K220" i="4"/>
  <c r="K164" i="4"/>
  <c r="A164" i="4"/>
  <c r="A169" i="4"/>
  <c r="K169" i="4"/>
  <c r="K47" i="4"/>
  <c r="A47" i="4"/>
  <c r="K212" i="4"/>
  <c r="A212" i="4"/>
  <c r="Y2" i="4"/>
  <c r="Y3" i="4" s="1"/>
  <c r="K246" i="4"/>
  <c r="A246" i="4"/>
  <c r="K132" i="4"/>
  <c r="A132" i="4"/>
  <c r="A49" i="4"/>
  <c r="K49" i="4"/>
  <c r="K24" i="4"/>
  <c r="A24" i="4"/>
  <c r="K195" i="4"/>
  <c r="A195" i="4"/>
  <c r="A198" i="4"/>
  <c r="K198" i="4"/>
  <c r="K75" i="4"/>
  <c r="A75" i="4"/>
  <c r="A233" i="4"/>
  <c r="K233" i="4"/>
  <c r="A216" i="4"/>
  <c r="K216" i="4"/>
  <c r="A5" i="4"/>
  <c r="K5" i="4"/>
  <c r="A142" i="4"/>
  <c r="K142" i="4"/>
  <c r="K64" i="4"/>
  <c r="A64" i="4"/>
  <c r="A48" i="4"/>
  <c r="K48" i="4"/>
  <c r="A123" i="4"/>
  <c r="K123" i="4"/>
  <c r="K109" i="4"/>
  <c r="A109" i="4"/>
  <c r="A237" i="4"/>
  <c r="K237" i="4"/>
  <c r="K79" i="4"/>
  <c r="A79" i="4"/>
  <c r="K167" i="4"/>
  <c r="A167" i="4"/>
  <c r="A120" i="4"/>
  <c r="K120" i="4"/>
  <c r="A80" i="4"/>
  <c r="K80" i="4"/>
  <c r="K3" i="4"/>
  <c r="A3" i="4"/>
  <c r="K34" i="4"/>
  <c r="A34" i="4"/>
  <c r="K43" i="4"/>
  <c r="A43" i="4"/>
  <c r="K41" i="4"/>
  <c r="A41" i="4"/>
  <c r="A12" i="4"/>
  <c r="K12" i="4"/>
  <c r="A239" i="4"/>
  <c r="K239" i="4"/>
  <c r="K63" i="4"/>
  <c r="A63" i="4"/>
  <c r="K98" i="4"/>
  <c r="A98" i="4"/>
  <c r="A232" i="4"/>
  <c r="K232" i="4"/>
  <c r="A83" i="4"/>
  <c r="K83" i="4"/>
  <c r="A156" i="4"/>
  <c r="K156" i="4"/>
  <c r="K161" i="4"/>
  <c r="A161" i="4"/>
  <c r="K135" i="4"/>
  <c r="A135" i="4"/>
  <c r="K162" i="4"/>
  <c r="A162" i="4"/>
  <c r="A81" i="4"/>
  <c r="K81" i="4"/>
  <c r="K228" i="4"/>
  <c r="A228" i="4"/>
  <c r="A128" i="4"/>
  <c r="K128" i="4"/>
  <c r="K157" i="4"/>
  <c r="A157" i="4"/>
  <c r="K21" i="4"/>
  <c r="A21" i="4"/>
  <c r="A107" i="4"/>
  <c r="K107" i="4"/>
  <c r="K95" i="4"/>
  <c r="A95" i="4"/>
  <c r="A4" i="4"/>
  <c r="K4" i="4"/>
  <c r="A172" i="4"/>
  <c r="K172" i="4"/>
  <c r="K131" i="4"/>
  <c r="A131" i="4"/>
  <c r="K26" i="4"/>
  <c r="A26" i="4"/>
  <c r="A9" i="4"/>
  <c r="K9" i="4"/>
  <c r="K191" i="4"/>
  <c r="A191" i="4"/>
  <c r="K227" i="4"/>
  <c r="A227" i="4"/>
  <c r="K11" i="4"/>
  <c r="A11" i="4"/>
  <c r="A51" i="4"/>
  <c r="K51" i="4"/>
  <c r="K102" i="4"/>
  <c r="A102" i="4"/>
  <c r="K129" i="4"/>
  <c r="A129" i="4"/>
  <c r="K192" i="4"/>
  <c r="A192" i="4"/>
  <c r="K66" i="4"/>
  <c r="A66" i="4"/>
  <c r="A94" i="4"/>
  <c r="K94" i="4"/>
  <c r="A8" i="4"/>
  <c r="K8" i="4"/>
  <c r="A223" i="4"/>
  <c r="K223" i="4"/>
  <c r="K2" i="4"/>
  <c r="A2" i="4"/>
  <c r="A52" i="4"/>
  <c r="K52" i="4"/>
  <c r="A186" i="4"/>
  <c r="K186" i="4"/>
  <c r="K7" i="4"/>
  <c r="A7" i="4"/>
  <c r="K111" i="4"/>
  <c r="A111" i="4"/>
  <c r="A70" i="4"/>
  <c r="K70" i="4"/>
  <c r="A42" i="4"/>
  <c r="K42" i="4"/>
  <c r="K163" i="4"/>
  <c r="A163" i="4"/>
  <c r="K146" i="4"/>
  <c r="A146" i="4"/>
  <c r="K32" i="4"/>
  <c r="A32" i="4"/>
  <c r="K242" i="4"/>
  <c r="A242" i="4"/>
  <c r="A240" i="4"/>
  <c r="K240" i="4"/>
  <c r="K84" i="4"/>
  <c r="A84" i="4"/>
  <c r="A67" i="4"/>
  <c r="K67" i="4"/>
  <c r="A218" i="4"/>
  <c r="K218" i="4"/>
  <c r="K147" i="4"/>
  <c r="A147" i="4"/>
  <c r="K125" i="4"/>
  <c r="A125" i="4"/>
  <c r="K226" i="4"/>
  <c r="A226" i="4"/>
  <c r="A35" i="4"/>
  <c r="K35" i="4"/>
  <c r="A54" i="4"/>
  <c r="K54" i="4"/>
  <c r="A6" i="4"/>
  <c r="K6" i="4"/>
  <c r="A209" i="4"/>
  <c r="K209" i="4"/>
  <c r="K93" i="4"/>
  <c r="A93" i="4"/>
  <c r="A28" i="4"/>
  <c r="K28" i="4"/>
  <c r="A171" i="4"/>
  <c r="K171" i="4"/>
  <c r="A76" i="4"/>
  <c r="K76" i="4"/>
  <c r="A137" i="4"/>
  <c r="K137" i="4"/>
  <c r="A108" i="4"/>
  <c r="K108" i="4"/>
  <c r="A225" i="4"/>
  <c r="K225" i="4"/>
  <c r="A158" i="4"/>
  <c r="A78" i="4"/>
  <c r="K78" i="4"/>
  <c r="A166" i="4"/>
  <c r="K166" i="4"/>
  <c r="A37" i="4"/>
  <c r="K37" i="4"/>
  <c r="A44" i="4"/>
  <c r="K44" i="4"/>
  <c r="A241" i="4"/>
  <c r="K241" i="4"/>
  <c r="K55" i="4"/>
  <c r="A55" i="4"/>
  <c r="A124" i="4"/>
  <c r="K124" i="4"/>
  <c r="A206" i="4"/>
  <c r="K206" i="4"/>
  <c r="A30" i="4"/>
  <c r="K30" i="4"/>
  <c r="K127" i="4"/>
  <c r="A127" i="4"/>
  <c r="K40" i="4"/>
  <c r="A40" i="4"/>
  <c r="K197" i="4"/>
  <c r="A197" i="4"/>
  <c r="A71" i="4"/>
  <c r="K71" i="4"/>
  <c r="A217" i="4"/>
  <c r="K217" i="4"/>
  <c r="K207" i="4"/>
  <c r="A207" i="4"/>
  <c r="K158" i="4"/>
  <c r="A201" i="4"/>
  <c r="K201" i="4"/>
  <c r="K145" i="4"/>
  <c r="A145" i="4"/>
  <c r="K229" i="4"/>
  <c r="A229" i="4"/>
  <c r="K193" i="4"/>
  <c r="A193" i="4"/>
  <c r="K23" i="4"/>
  <c r="A23" i="4"/>
  <c r="K130" i="4"/>
  <c r="A130" i="4"/>
  <c r="A187" i="4"/>
  <c r="K187" i="4"/>
  <c r="A19" i="4"/>
  <c r="K19" i="4"/>
  <c r="K205" i="4"/>
  <c r="A205" i="4"/>
  <c r="A152" i="4"/>
  <c r="K152" i="4"/>
  <c r="K27" i="4"/>
  <c r="A27" i="4"/>
  <c r="K160" i="4"/>
  <c r="A160" i="4"/>
  <c r="A235" i="4"/>
  <c r="K235" i="4"/>
  <c r="K110" i="4"/>
  <c r="A110" i="4"/>
  <c r="K208" i="4"/>
  <c r="A208" i="4"/>
  <c r="P10" i="4" l="1"/>
  <c r="R10" i="4" s="1"/>
  <c r="P4" i="4"/>
  <c r="R4" i="4" s="1"/>
  <c r="P6" i="4"/>
  <c r="R6" i="4" s="1"/>
  <c r="P9" i="4"/>
  <c r="R9" i="4" s="1"/>
  <c r="P8" i="4"/>
  <c r="R8" i="4" s="1"/>
  <c r="P7" i="4"/>
  <c r="R7" i="4" s="1"/>
  <c r="P2" i="4"/>
  <c r="R2" i="4" s="1"/>
  <c r="P5" i="4"/>
  <c r="R5" i="4" s="1"/>
  <c r="P3" i="4"/>
  <c r="R3" i="4" s="1"/>
  <c r="P11" i="4"/>
  <c r="R11" i="4" s="1"/>
  <c r="S11" i="4" l="1"/>
  <c r="V11" i="4"/>
  <c r="U11" i="4"/>
  <c r="T11" i="4"/>
  <c r="T3" i="4"/>
  <c r="S3" i="4"/>
  <c r="V3" i="4"/>
  <c r="U3" i="4"/>
  <c r="V5" i="4"/>
  <c r="U5" i="4"/>
  <c r="T5" i="4"/>
  <c r="S5" i="4"/>
  <c r="T2" i="4"/>
  <c r="V2" i="4"/>
  <c r="S2" i="4"/>
  <c r="U2" i="4"/>
  <c r="V7" i="4"/>
  <c r="U7" i="4"/>
  <c r="T7" i="4"/>
  <c r="S7" i="4"/>
  <c r="T8" i="4"/>
  <c r="S8" i="4"/>
  <c r="V8" i="4"/>
  <c r="U8" i="4"/>
  <c r="V9" i="4"/>
  <c r="S9" i="4"/>
  <c r="U9" i="4"/>
  <c r="T9" i="4"/>
  <c r="U6" i="4"/>
  <c r="V6" i="4"/>
  <c r="T6" i="4"/>
  <c r="S6" i="4"/>
  <c r="V4" i="4"/>
  <c r="U4" i="4"/>
  <c r="T4" i="4"/>
  <c r="S4" i="4"/>
  <c r="T10" i="4"/>
  <c r="V10" i="4"/>
  <c r="U10" i="4"/>
  <c r="S10" i="4"/>
</calcChain>
</file>

<file path=xl/sharedStrings.xml><?xml version="1.0" encoding="utf-8"?>
<sst xmlns="http://schemas.openxmlformats.org/spreadsheetml/2006/main" count="1107" uniqueCount="579">
  <si>
    <t>格式：一般排行//特殊02009/文字///日期//否//否</t>
    <phoneticPr fontId="4" type="noConversion"/>
  </si>
  <si>
    <t>表格欄位/代號種類^=^S^;^週期編號^=^D^;^AllCMenuIDs^=^M002,M002,M002,M014,M014,M014,M014^;^是否轉置^=^False^;^檢視方式^=^2^;^AllFields^=^收盤價,漲跌,漲幅(%),除息開盤競價基準,除息參考價,除息前股價,除息前市值比重(%)^;^MainTable^=^^;^ListType^=^^;^SelectDate^=^TOP 1|TOP 1|TOP 1|TOP 1|TOP 1|TOP 1|TOP 1^;^SelectCMenuID^=^M002|M014^;^SelectDate種類^=^1|1|1|1|1|1|1^;^AllFieldsNO^=^,,,,,,^;^自訂欄位公式^=^||||||^;^自訂欄位Where條件^=^||||||^;^多期數值處理方式^=^1|1|1|1|1|1|1^;^多欄指定個股方式^=^^;^多欄指定個股^=^^;^多欄指定群組名稱^=^^;^欄位顯示狀態^=^1|1|1|1|1|1|1^;^欄位轉換日期方式^=^||||||^;^欄位排序方式^=^||||||^;^欄位採用各期最新^=^||||||^;^樣本表系統定義全部代號^=^^;^單項目比較欄位^=^^;^單項目比較欄位編號^=^^;^表格類型^=^</t>
    <phoneticPr fontId="4" type="noConversion"/>
  </si>
  <si>
    <t>日收盤表排行.收盤價/每一期/最近/1/遞增/日//</t>
    <phoneticPr fontId="4" type="noConversion"/>
  </si>
  <si>
    <t>日收盤表排行.漲跌/每一期/最近/1/遞增/日//</t>
  </si>
  <si>
    <t>日收盤表排行.漲幅(%)/每一期/最近/1/遞增/日//</t>
    <phoneticPr fontId="4" type="noConversion"/>
  </si>
  <si>
    <t>股利政策表.除息開盤競價基準/每一期/最近/1/遞增/年//</t>
  </si>
  <si>
    <t>股利政策表.除息參考價/每一期/最近/1/遞增/年//</t>
    <phoneticPr fontId="4" type="noConversion"/>
  </si>
  <si>
    <t>股利政策表.除息前股價/每一期/最近/1/遞增/年//</t>
  </si>
  <si>
    <t>股利政策表.除息前市值比重(%)/每一期/最近/1/遞增/年//</t>
    <phoneticPr fontId="4" type="noConversion"/>
  </si>
  <si>
    <t>基準日:最近一日</t>
    <phoneticPr fontId="4" type="noConversion"/>
  </si>
  <si>
    <t>資料日期/</t>
    <phoneticPr fontId="4" type="noConversion"/>
  </si>
  <si>
    <t>更新標題:是</t>
    <phoneticPr fontId="4" type="noConversion"/>
  </si>
  <si>
    <t>參考標題</t>
    <phoneticPr fontId="4" type="noConversion"/>
  </si>
  <si>
    <t>20240628收盤價</t>
  </si>
  <si>
    <t>20240628漲跌</t>
  </si>
  <si>
    <t>20240628漲幅(%)</t>
  </si>
  <si>
    <t>2023除息開盤競價基準</t>
  </si>
  <si>
    <t>2023除息參考價</t>
  </si>
  <si>
    <t>2023除息前股價</t>
  </si>
  <si>
    <t>2023除息前市值比重(%)</t>
  </si>
  <si>
    <t>股票代號</t>
    <phoneticPr fontId="4" type="noConversion"/>
  </si>
  <si>
    <t>股票名稱</t>
    <phoneticPr fontId="4" type="noConversion"/>
  </si>
  <si>
    <t>0050</t>
  </si>
  <si>
    <t>元大台灣50</t>
  </si>
  <si>
    <t>0056</t>
  </si>
  <si>
    <t>元大高股息</t>
  </si>
  <si>
    <t>006205</t>
  </si>
  <si>
    <t>富邦上証</t>
  </si>
  <si>
    <t>006206</t>
  </si>
  <si>
    <t>元大上證50</t>
  </si>
  <si>
    <t>00636</t>
  </si>
  <si>
    <t>國泰中國A50</t>
  </si>
  <si>
    <t>00639</t>
  </si>
  <si>
    <t>富邦深100</t>
  </si>
  <si>
    <t>00643</t>
  </si>
  <si>
    <t>群益深証中小</t>
  </si>
  <si>
    <t>00679B</t>
  </si>
  <si>
    <t>元大美債20年</t>
  </si>
  <si>
    <t>00719B</t>
  </si>
  <si>
    <t>元大美債1-3</t>
  </si>
  <si>
    <t>00772B</t>
  </si>
  <si>
    <t>中信高評級公司債</t>
  </si>
  <si>
    <t>00878</t>
  </si>
  <si>
    <t>國泰永續高股息</t>
  </si>
  <si>
    <t>00885</t>
  </si>
  <si>
    <t>富邦越南</t>
  </si>
  <si>
    <t>00893</t>
  </si>
  <si>
    <t>國泰智能電動車</t>
  </si>
  <si>
    <t>00919</t>
  </si>
  <si>
    <t>群益台灣精選高息</t>
  </si>
  <si>
    <t>00923</t>
  </si>
  <si>
    <t>群益台ESG低碳50</t>
  </si>
  <si>
    <t>00929</t>
  </si>
  <si>
    <t>復華台灣科技優息</t>
  </si>
  <si>
    <t>1101</t>
  </si>
  <si>
    <t>台泥</t>
  </si>
  <si>
    <t>1102</t>
  </si>
  <si>
    <t>亞泥</t>
  </si>
  <si>
    <t>1210</t>
  </si>
  <si>
    <t>大成</t>
  </si>
  <si>
    <t>1216</t>
  </si>
  <si>
    <t>統一</t>
  </si>
  <si>
    <t>1301</t>
  </si>
  <si>
    <t>台塑</t>
  </si>
  <si>
    <t>1303</t>
  </si>
  <si>
    <t>南亞</t>
  </si>
  <si>
    <t>1312</t>
  </si>
  <si>
    <t>國喬</t>
  </si>
  <si>
    <t>1314</t>
  </si>
  <si>
    <t>中石化</t>
  </si>
  <si>
    <t>1319</t>
  </si>
  <si>
    <t>東陽</t>
  </si>
  <si>
    <t>1326</t>
  </si>
  <si>
    <t>台化</t>
  </si>
  <si>
    <t>1402</t>
  </si>
  <si>
    <t>遠東新</t>
  </si>
  <si>
    <t>1440</t>
  </si>
  <si>
    <t>南紡</t>
  </si>
  <si>
    <t>1476</t>
  </si>
  <si>
    <t>儒鴻</t>
  </si>
  <si>
    <t>1477</t>
  </si>
  <si>
    <t>聚陽</t>
  </si>
  <si>
    <t>1504</t>
  </si>
  <si>
    <t>東元</t>
  </si>
  <si>
    <t>1513</t>
  </si>
  <si>
    <t>中興電</t>
  </si>
  <si>
    <t>1536</t>
  </si>
  <si>
    <t>和大</t>
  </si>
  <si>
    <t>1565</t>
  </si>
  <si>
    <t>精華</t>
  </si>
  <si>
    <t>1590</t>
  </si>
  <si>
    <t>亞德客-KY</t>
  </si>
  <si>
    <t>1605</t>
  </si>
  <si>
    <t>華新</t>
  </si>
  <si>
    <t>1609</t>
  </si>
  <si>
    <t>大亞</t>
  </si>
  <si>
    <t>1707</t>
  </si>
  <si>
    <t>葡萄王</t>
  </si>
  <si>
    <t>1717</t>
  </si>
  <si>
    <t>長興</t>
  </si>
  <si>
    <t>1718</t>
  </si>
  <si>
    <t>中纖</t>
  </si>
  <si>
    <t>1722</t>
  </si>
  <si>
    <t>台肥</t>
  </si>
  <si>
    <t>1795</t>
  </si>
  <si>
    <t>美時</t>
  </si>
  <si>
    <t>1802</t>
  </si>
  <si>
    <t>台玻</t>
  </si>
  <si>
    <t>1904</t>
  </si>
  <si>
    <t>正隆</t>
  </si>
  <si>
    <t>1905</t>
  </si>
  <si>
    <t>華紙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</si>
  <si>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</si>
  <si>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</si>
  <si>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</si>
  <si>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</si>
  <si>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</si>
  <si>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</si>
  <si>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</si>
  <si>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</si>
  <si>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2014</t>
  </si>
  <si>
    <t>中鴻</t>
  </si>
  <si>
    <t>2027</t>
  </si>
  <si>
    <t>大成鋼</t>
  </si>
  <si>
    <t>2049</t>
  </si>
  <si>
    <t>上銀</t>
  </si>
  <si>
    <t>2059</t>
  </si>
  <si>
    <t>川湖</t>
  </si>
  <si>
    <t>2105</t>
  </si>
  <si>
    <t>正新</t>
  </si>
  <si>
    <t>2201</t>
  </si>
  <si>
    <t>裕隆</t>
  </si>
  <si>
    <t>2231</t>
  </si>
  <si>
    <t>為升</t>
  </si>
  <si>
    <t>2301</t>
  </si>
  <si>
    <t>光寶科</t>
  </si>
  <si>
    <t>2303</t>
  </si>
  <si>
    <t>聯電</t>
  </si>
  <si>
    <t>2308</t>
  </si>
  <si>
    <t>台達電</t>
  </si>
  <si>
    <t>2312</t>
  </si>
  <si>
    <t>金寶</t>
  </si>
  <si>
    <t>2313</t>
  </si>
  <si>
    <t>華通</t>
  </si>
  <si>
    <t>2317</t>
  </si>
  <si>
    <t>鴻海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</si>
  <si>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</si>
  <si>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</si>
  <si>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</si>
  <si>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</si>
  <si>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</si>
  <si>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</si>
  <si>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</si>
  <si>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</si>
  <si>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</si>
  <si>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</si>
  <si>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</si>
  <si>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</si>
  <si>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</si>
  <si>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</si>
  <si>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</si>
  <si>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</si>
  <si>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</si>
  <si>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</si>
  <si>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</si>
  <si>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</si>
  <si>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2344</t>
  </si>
  <si>
    <t>華邦電</t>
  </si>
  <si>
    <t>2345</t>
  </si>
  <si>
    <t>智邦</t>
  </si>
  <si>
    <t>2347</t>
  </si>
  <si>
    <t>聯強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</si>
  <si>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</si>
  <si>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</si>
  <si>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</si>
  <si>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</si>
  <si>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</si>
  <si>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</si>
  <si>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</si>
  <si>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</si>
  <si>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</si>
  <si>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</si>
  <si>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</si>
  <si>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</si>
  <si>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2360</t>
  </si>
  <si>
    <t>致茂</t>
  </si>
  <si>
    <t>2368</t>
  </si>
  <si>
    <t>金像電</t>
  </si>
  <si>
    <t>2371</t>
  </si>
  <si>
    <t>大同</t>
  </si>
  <si>
    <t>2376</t>
  </si>
  <si>
    <t>技嘉</t>
  </si>
  <si>
    <t>2377</t>
  </si>
  <si>
    <t>微星</t>
  </si>
  <si>
    <t>2379</t>
  </si>
  <si>
    <t>瑞昱</t>
  </si>
  <si>
    <t>2382</t>
  </si>
  <si>
    <t>廣達</t>
  </si>
  <si>
    <t>2383</t>
  </si>
  <si>
    <t>台光電</t>
  </si>
  <si>
    <t>2385</t>
  </si>
  <si>
    <t>群光</t>
  </si>
  <si>
    <t>2388</t>
  </si>
  <si>
    <t>威盛</t>
  </si>
  <si>
    <t>2392</t>
  </si>
  <si>
    <t>正崴</t>
  </si>
  <si>
    <t>2393</t>
  </si>
  <si>
    <t>億光</t>
  </si>
  <si>
    <t>2401</t>
  </si>
  <si>
    <t>凌陽</t>
  </si>
  <si>
    <t>2404</t>
  </si>
  <si>
    <t>漢唐</t>
  </si>
  <si>
    <t>2408</t>
  </si>
  <si>
    <t>南亞科</t>
  </si>
  <si>
    <t>2409</t>
  </si>
  <si>
    <t>友達</t>
  </si>
  <si>
    <t>2412</t>
  </si>
  <si>
    <t>中華電</t>
  </si>
  <si>
    <t>2439</t>
  </si>
  <si>
    <t>美律</t>
  </si>
  <si>
    <t>2441</t>
  </si>
  <si>
    <t>超豐</t>
  </si>
  <si>
    <t>2449</t>
  </si>
  <si>
    <t>京元電子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</si>
  <si>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</si>
  <si>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</si>
  <si>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</si>
  <si>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</si>
  <si>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</si>
  <si>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</si>
  <si>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</si>
  <si>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</si>
  <si>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2474</t>
  </si>
  <si>
    <t>可成</t>
  </si>
  <si>
    <t>2481</t>
  </si>
  <si>
    <t>強茂</t>
  </si>
  <si>
    <t>2485</t>
  </si>
  <si>
    <t>兆赫</t>
  </si>
  <si>
    <t>2489</t>
  </si>
  <si>
    <t>瑞軒</t>
  </si>
  <si>
    <t>2492</t>
  </si>
  <si>
    <t>華新科</t>
  </si>
  <si>
    <t>2498</t>
  </si>
  <si>
    <t>宏達電</t>
  </si>
  <si>
    <t>2515</t>
  </si>
  <si>
    <t>中工</t>
  </si>
  <si>
    <t>2520</t>
  </si>
  <si>
    <t>冠德</t>
  </si>
  <si>
    <t>2542</t>
  </si>
  <si>
    <t>興富發</t>
  </si>
  <si>
    <t>2548</t>
  </si>
  <si>
    <t>華固</t>
  </si>
  <si>
    <t>2603</t>
  </si>
  <si>
    <t>長榮</t>
  </si>
  <si>
    <t>2605</t>
  </si>
  <si>
    <t>新興</t>
  </si>
  <si>
    <t>2606</t>
  </si>
  <si>
    <t>裕民</t>
  </si>
  <si>
    <t>2609</t>
  </si>
  <si>
    <t>陽明</t>
  </si>
  <si>
    <t>2610</t>
  </si>
  <si>
    <t>華航</t>
  </si>
  <si>
    <t>2615</t>
  </si>
  <si>
    <t>萬海</t>
  </si>
  <si>
    <t>2618</t>
  </si>
  <si>
    <t>長榮航</t>
  </si>
  <si>
    <t>2633</t>
  </si>
  <si>
    <t>台灣高鐵</t>
  </si>
  <si>
    <t>2634</t>
  </si>
  <si>
    <t>漢翔</t>
  </si>
  <si>
    <t>2801</t>
  </si>
  <si>
    <t>彰銀</t>
  </si>
  <si>
    <t>2834</t>
  </si>
  <si>
    <t>臺企銀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</si>
  <si>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</si>
  <si>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</si>
  <si>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</si>
  <si>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</si>
  <si>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</si>
  <si>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</si>
  <si>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</si>
  <si>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</si>
  <si>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</si>
  <si>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</si>
  <si>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</si>
  <si>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</si>
  <si>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</si>
  <si>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</si>
  <si>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</si>
  <si>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</si>
  <si>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</si>
  <si>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</si>
  <si>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2890</t>
  </si>
  <si>
    <t>永豐金</t>
  </si>
  <si>
    <t>2891</t>
  </si>
  <si>
    <t>中信金</t>
  </si>
  <si>
    <t>2892</t>
  </si>
  <si>
    <t>第一金</t>
  </si>
  <si>
    <t>2913</t>
  </si>
  <si>
    <t>農林</t>
  </si>
  <si>
    <t>2915</t>
  </si>
  <si>
    <t>潤泰全</t>
  </si>
  <si>
    <t>3005</t>
  </si>
  <si>
    <t>神基</t>
  </si>
  <si>
    <t>3006</t>
  </si>
  <si>
    <t>晶豪科</t>
  </si>
  <si>
    <t>3008</t>
  </si>
  <si>
    <t>大立光</t>
  </si>
  <si>
    <t>3017</t>
  </si>
  <si>
    <t>奇鋐</t>
  </si>
  <si>
    <t>3019</t>
  </si>
  <si>
    <t>亞光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</si>
  <si>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</si>
  <si>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</si>
  <si>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</si>
  <si>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</si>
  <si>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</si>
  <si>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</si>
  <si>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</si>
  <si>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</si>
  <si>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3042</t>
  </si>
  <si>
    <t>晶技</t>
  </si>
  <si>
    <t>3044</t>
  </si>
  <si>
    <t>健鼎</t>
  </si>
  <si>
    <t>3045</t>
  </si>
  <si>
    <t>台灣大</t>
  </si>
  <si>
    <t>3078</t>
  </si>
  <si>
    <t>僑威</t>
  </si>
  <si>
    <t>3081</t>
  </si>
  <si>
    <t>聯亞</t>
  </si>
  <si>
    <t>3105</t>
  </si>
  <si>
    <t>穩懋</t>
  </si>
  <si>
    <t>3152</t>
  </si>
  <si>
    <t>璟德</t>
  </si>
  <si>
    <t>3189</t>
  </si>
  <si>
    <t>景碩</t>
  </si>
  <si>
    <t>3227</t>
  </si>
  <si>
    <t>原相</t>
  </si>
  <si>
    <t>3231</t>
  </si>
  <si>
    <t>緯創</t>
  </si>
  <si>
    <t>3260</t>
  </si>
  <si>
    <t>威剛</t>
  </si>
  <si>
    <t>3264</t>
  </si>
  <si>
    <t>欣銓</t>
  </si>
  <si>
    <t>3293</t>
  </si>
  <si>
    <t>鈊象</t>
  </si>
  <si>
    <t>3324</t>
  </si>
  <si>
    <t>雙鴻</t>
  </si>
  <si>
    <t>3374</t>
  </si>
  <si>
    <t>精材</t>
  </si>
  <si>
    <t>3376</t>
  </si>
  <si>
    <t>新日興</t>
  </si>
  <si>
    <t>3380</t>
  </si>
  <si>
    <t>明泰</t>
  </si>
  <si>
    <t>3406</t>
  </si>
  <si>
    <t>玉晶光</t>
  </si>
  <si>
    <t>3443</t>
  </si>
  <si>
    <t>創意</t>
  </si>
  <si>
    <t>3481</t>
  </si>
  <si>
    <t>群創</t>
  </si>
  <si>
    <t>3529</t>
  </si>
  <si>
    <t>力旺</t>
  </si>
  <si>
    <t>3532</t>
  </si>
  <si>
    <t>台勝科</t>
  </si>
  <si>
    <t>3533</t>
  </si>
  <si>
    <t>嘉澤</t>
  </si>
  <si>
    <t>3552</t>
  </si>
  <si>
    <t>同致</t>
  </si>
  <si>
    <t>3653</t>
  </si>
  <si>
    <t>健策</t>
  </si>
  <si>
    <t>3673</t>
  </si>
  <si>
    <t>TPK-KY</t>
  </si>
  <si>
    <t>3691</t>
  </si>
  <si>
    <t>碩禾</t>
  </si>
  <si>
    <t>3702</t>
  </si>
  <si>
    <t>大聯大</t>
  </si>
  <si>
    <t>3706</t>
  </si>
  <si>
    <t>神達</t>
  </si>
  <si>
    <t>3711</t>
  </si>
  <si>
    <t>日月光投控</t>
  </si>
  <si>
    <t>3714</t>
  </si>
  <si>
    <t>富采</t>
  </si>
  <si>
    <t>4123</t>
  </si>
  <si>
    <t>晟德</t>
  </si>
  <si>
    <t>4128</t>
  </si>
  <si>
    <t>中天</t>
  </si>
  <si>
    <t>4162</t>
  </si>
  <si>
    <t>智擎</t>
  </si>
  <si>
    <t>4736</t>
  </si>
  <si>
    <t>泰博</t>
  </si>
  <si>
    <t>4743</t>
  </si>
  <si>
    <t>合一</t>
  </si>
  <si>
    <t>4904</t>
  </si>
  <si>
    <t>遠傳</t>
  </si>
  <si>
    <t>4919</t>
  </si>
  <si>
    <t>新唐</t>
  </si>
  <si>
    <t>4938</t>
  </si>
  <si>
    <t>和碩</t>
  </si>
  <si>
    <t>4958</t>
  </si>
  <si>
    <t>臻鼎-KY</t>
  </si>
  <si>
    <t>5009</t>
  </si>
  <si>
    <t>榮剛</t>
  </si>
  <si>
    <t>5269</t>
  </si>
  <si>
    <t>祥碩</t>
  </si>
  <si>
    <t>5274</t>
  </si>
  <si>
    <t>信驊</t>
  </si>
  <si>
    <t>5347</t>
  </si>
  <si>
    <t>世界</t>
  </si>
  <si>
    <t>5371</t>
  </si>
  <si>
    <t>中光電</t>
  </si>
  <si>
    <t>5388</t>
  </si>
  <si>
    <t>中磊</t>
  </si>
  <si>
    <t>5425</t>
  </si>
  <si>
    <t>台半</t>
  </si>
  <si>
    <t>5457</t>
  </si>
  <si>
    <t>宣德</t>
  </si>
  <si>
    <t>5483</t>
  </si>
  <si>
    <t>中美晶</t>
  </si>
  <si>
    <t>5534</t>
  </si>
  <si>
    <t>長虹</t>
  </si>
  <si>
    <t>5871</t>
  </si>
  <si>
    <t>中租-KY</t>
  </si>
  <si>
    <t>5880</t>
  </si>
  <si>
    <t>合庫金</t>
  </si>
  <si>
    <t>5904</t>
  </si>
  <si>
    <t>寶雅</t>
  </si>
  <si>
    <t>6116</t>
  </si>
  <si>
    <t>彩晶</t>
  </si>
  <si>
    <t>6121</t>
  </si>
  <si>
    <t>新普</t>
  </si>
  <si>
    <t>6147</t>
  </si>
  <si>
    <t>頎邦</t>
  </si>
  <si>
    <t>6153</t>
  </si>
  <si>
    <t>嘉聯益</t>
  </si>
  <si>
    <t>6173</t>
  </si>
  <si>
    <t>信昌電</t>
  </si>
  <si>
    <t>6176</t>
  </si>
  <si>
    <t>瑞儀</t>
  </si>
  <si>
    <t>6182</t>
  </si>
  <si>
    <t>合晶</t>
  </si>
  <si>
    <t>6213</t>
  </si>
  <si>
    <t>聯茂</t>
  </si>
  <si>
    <t>6239</t>
  </si>
  <si>
    <t>力成</t>
  </si>
  <si>
    <t>6245</t>
  </si>
  <si>
    <t>立端</t>
  </si>
  <si>
    <t>6257</t>
  </si>
  <si>
    <t>矽格</t>
  </si>
  <si>
    <t>6269</t>
  </si>
  <si>
    <t>台郡</t>
  </si>
  <si>
    <t>6271</t>
  </si>
  <si>
    <t>同欣電</t>
  </si>
  <si>
    <t>6274</t>
  </si>
  <si>
    <t>台燿</t>
  </si>
  <si>
    <t>6278</t>
  </si>
  <si>
    <t>台表科</t>
  </si>
  <si>
    <t>6279</t>
  </si>
  <si>
    <t>胡連</t>
  </si>
  <si>
    <t>6282</t>
  </si>
  <si>
    <t>康舒</t>
  </si>
  <si>
    <t>6285</t>
  </si>
  <si>
    <t>啟碁</t>
  </si>
  <si>
    <t>6414</t>
  </si>
  <si>
    <t>樺漢</t>
  </si>
  <si>
    <t>6443</t>
  </si>
  <si>
    <t>元晶</t>
  </si>
  <si>
    <t>6488</t>
  </si>
  <si>
    <t>環球晶</t>
  </si>
  <si>
    <t>6510</t>
  </si>
  <si>
    <t>精測</t>
  </si>
  <si>
    <t>6547</t>
  </si>
  <si>
    <t>高端疫苗</t>
  </si>
  <si>
    <t>6669</t>
  </si>
  <si>
    <t>緯穎</t>
  </si>
  <si>
    <t>6770</t>
  </si>
  <si>
    <t>力積電</t>
  </si>
  <si>
    <t>8039</t>
  </si>
  <si>
    <t>台虹</t>
  </si>
  <si>
    <t>8044</t>
  </si>
  <si>
    <t>網家</t>
  </si>
  <si>
    <t>8046</t>
  </si>
  <si>
    <t>南電</t>
  </si>
  <si>
    <t>8069</t>
  </si>
  <si>
    <t>元太</t>
  </si>
  <si>
    <t>8086</t>
  </si>
  <si>
    <t>宏捷科</t>
  </si>
  <si>
    <t>8112</t>
  </si>
  <si>
    <t>至上</t>
  </si>
  <si>
    <t>8150</t>
  </si>
  <si>
    <t>南茂</t>
  </si>
  <si>
    <t>8163</t>
  </si>
  <si>
    <t>達方</t>
  </si>
  <si>
    <t>8299</t>
  </si>
  <si>
    <t>群聯</t>
  </si>
  <si>
    <t>8358</t>
  </si>
  <si>
    <t>金居</t>
  </si>
  <si>
    <t>8436</t>
  </si>
  <si>
    <t>大江</t>
  </si>
  <si>
    <t>8454</t>
  </si>
  <si>
    <t>富邦媒</t>
  </si>
  <si>
    <t>9904</t>
  </si>
  <si>
    <t>寶成</t>
  </si>
  <si>
    <t>9914</t>
  </si>
  <si>
    <t>美利達</t>
  </si>
  <si>
    <t>9938</t>
  </si>
  <si>
    <t>百和</t>
  </si>
  <si>
    <t>9939</t>
  </si>
  <si>
    <t>宏全</t>
  </si>
  <si>
    <t>9945</t>
  </si>
  <si>
    <t>潤泰新</t>
  </si>
  <si>
    <t>9958</t>
  </si>
  <si>
    <t>世紀鋼</t>
  </si>
  <si>
    <t>表格欄位/代號種類^=^S^;^週期編號^=^D^;^AllCMenuIDs^=^M810,M828,M810,M828^;^是否轉置^=^False^;^檢視方式^=^2^;^AllFields^=^除息日,除息至當年底漲跌幅(%),現金股利殖利率(%),填息天數^;^MainTable^=^^;^ListType^=^^;^SelectDate^=^TOP 4|TOP 4|TOP 4|TOP 20^;^SelectCMenuID^=^M810|M828^;^SelectDate種類^=^1|1|1|1^;^AllFieldsNO^=^,,,^;^自訂欄位公式^=^|||^;^自訂欄位Where條件^=^|||^;^多期數值處理方式^=^1|1|1|1^;^多欄指定個股方式^=^^;^多欄指定個股^=^^;^多欄指定群組名稱^=^^;^欄位顯示狀態^=^1|1|1|1^;^欄位轉換日期方式^=^季|季|季|季^;^欄位排序方式^=^|||^;^欄位採用各期最新^=^|||^;^樣本表系統定義全部代號^=^^;^單項目比較欄位^=^^;^單項目比較欄位編號^=^^;^表格類型^=^</t>
    <phoneticPr fontId="4" type="noConversion"/>
  </si>
  <si>
    <t>季股利政策表.除息日/每一期/最近/4/遞增/季//</t>
    <phoneticPr fontId="4" type="noConversion"/>
  </si>
  <si>
    <t>季股利政策表.除息日</t>
    <phoneticPr fontId="4" type="noConversion"/>
  </si>
  <si>
    <t>填權息統計表(收盤價).除息至當年底漲跌幅(%)/每一期/最近/4/遞增/季//</t>
    <phoneticPr fontId="4" type="noConversion"/>
  </si>
  <si>
    <t>填權息統計表(收盤價).除息至當年底漲跌幅(%)</t>
    <phoneticPr fontId="4" type="noConversion"/>
  </si>
  <si>
    <t>填權息統計表(收盤價).除息至當年底漲跌幅(%)</t>
  </si>
  <si>
    <t>季股利政策表.現金股利殖利率(%)/每一期/最近/4/遞增/季//</t>
  </si>
  <si>
    <t>季股利政策表.現金股利殖利率(%)</t>
  </si>
  <si>
    <t>填權息統計表(收盤價).填息天數/每一期/最近/20/遞增/季//</t>
  </si>
  <si>
    <t>填權息統計表(收盤價).填息天數</t>
  </si>
  <si>
    <t>更新標題:否</t>
    <phoneticPr fontId="4" type="noConversion"/>
  </si>
  <si>
    <t>2023Q3除息日</t>
  </si>
  <si>
    <t>2023Q4除息日</t>
  </si>
  <si>
    <t>2024Q1除息日</t>
  </si>
  <si>
    <t>2024Q2除息日</t>
  </si>
  <si>
    <t>2023Q3除息至當年底漲跌幅(%)</t>
  </si>
  <si>
    <t>2023Q4除息至當年底漲跌幅(%)</t>
  </si>
  <si>
    <t>2024Q1除息至當年底漲跌幅(%)</t>
  </si>
  <si>
    <t>2024Q2除息至當年底漲跌幅(%)</t>
  </si>
  <si>
    <t>2023Q3現金股利殖利率(%)</t>
  </si>
  <si>
    <t>2023Q4現金股利殖利率(%)</t>
  </si>
  <si>
    <t>2024Q1現金股利殖利率(%)</t>
  </si>
  <si>
    <t>2024Q2現金股利殖利率(%)</t>
  </si>
  <si>
    <t>2019Q3填息天數</t>
  </si>
  <si>
    <t>2019Q4填息天數</t>
  </si>
  <si>
    <t>2020Q1填息天數</t>
  </si>
  <si>
    <t>2020Q2填息天數</t>
  </si>
  <si>
    <t>2020Q3填息天數</t>
  </si>
  <si>
    <t>2020Q4填息天數</t>
  </si>
  <si>
    <t>2021Q1填息天數</t>
  </si>
  <si>
    <t>2021Q2填息天數</t>
  </si>
  <si>
    <t>2021Q3填息天數</t>
  </si>
  <si>
    <t>2021Q4填息天數</t>
  </si>
  <si>
    <t>2022Q1填息天數</t>
  </si>
  <si>
    <t>2022Q2填息天數</t>
  </si>
  <si>
    <t>2022Q3填息天數</t>
  </si>
  <si>
    <t>2022Q4填息天數</t>
  </si>
  <si>
    <t>2023Q1填息天數</t>
  </si>
  <si>
    <t>2023Q2填息天數</t>
  </si>
  <si>
    <t>2023Q3填息天數</t>
  </si>
  <si>
    <t>2023Q4填息天數</t>
  </si>
  <si>
    <t>2024Q1填息天數</t>
  </si>
  <si>
    <t>2024Q2填息天數</t>
  </si>
  <si>
    <t>近五年平均除息時間</t>
    <phoneticPr fontId="4" type="noConversion"/>
  </si>
  <si>
    <t>最新殖利率</t>
    <phoneticPr fontId="4" type="noConversion"/>
  </si>
  <si>
    <t>最新除息日期</t>
    <phoneticPr fontId="4" type="noConversion"/>
  </si>
  <si>
    <t>最新除息至當年底漲跌幅</t>
    <phoneticPr fontId="4" type="noConversion"/>
  </si>
  <si>
    <t>最新填息</t>
    <phoneticPr fontId="4" type="noConversion"/>
  </si>
  <si>
    <t>排名UNIQUE</t>
    <phoneticPr fontId="4" type="noConversion"/>
  </si>
  <si>
    <t>今日之後</t>
    <phoneticPr fontId="4" type="noConversion"/>
  </si>
  <si>
    <t>排名</t>
    <phoneticPr fontId="4" type="noConversion"/>
  </si>
  <si>
    <t>可填息</t>
    <phoneticPr fontId="4" type="noConversion"/>
  </si>
  <si>
    <t>當前價格</t>
    <phoneticPr fontId="4" type="noConversion"/>
  </si>
  <si>
    <t>除息時股價</t>
    <phoneticPr fontId="4" type="noConversion"/>
  </si>
  <si>
    <t>需要的%</t>
    <phoneticPr fontId="4" type="noConversion"/>
  </si>
  <si>
    <t>rank</t>
    <phoneticPr fontId="4" type="noConversion"/>
  </si>
  <si>
    <t>個股代號</t>
  </si>
  <si>
    <t>個股名稱</t>
  </si>
  <si>
    <t>除息日期</t>
  </si>
  <si>
    <t>殖利率(%)</t>
    <phoneticPr fontId="4" type="noConversion"/>
  </si>
  <si>
    <t>近五年平均除息時間(日)</t>
  </si>
  <si>
    <t>除息總家數</t>
    <phoneticPr fontId="4" type="noConversion"/>
  </si>
  <si>
    <t>填息家數</t>
    <phoneticPr fontId="4" type="noConversion"/>
  </si>
  <si>
    <t>填息比例</t>
    <phoneticPr fontId="4" type="noConversion"/>
  </si>
  <si>
    <t>平均填息天數(日)</t>
    <phoneticPr fontId="4" type="noConversion"/>
  </si>
  <si>
    <t>除息以來平均漲跌幅</t>
    <phoneticPr fontId="4" type="noConversion"/>
  </si>
  <si>
    <t>殖利率門檻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</si>
</sst>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0.0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indexed="23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indexed="23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12"/>
      <name val="新細明體"/>
      <family val="2"/>
      <charset val="136"/>
      <scheme val="minor"/>
    </font>
    <font>
      <sz val="11"/>
      <color theme="1"/>
      <name val="新細明體"/>
      <family val="2"/>
      <charset val="136"/>
    </font>
    <font>
      <b/>
      <sz val="14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49" fontId="0" fillId="0" borderId="0" xfId="0" applyNumberFormat="1" applyAlignment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10" fontId="8" fillId="0" borderId="0" xfId="2" applyNumberFormat="1" applyFont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2" fontId="9" fillId="5" borderId="1" xfId="0" applyNumberFormat="1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10" fontId="10" fillId="2" borderId="1" xfId="2" applyNumberFormat="1" applyFont="1" applyFill="1" applyBorder="1" applyAlignment="1">
      <alignment horizontal="center" vertical="center"/>
    </xf>
    <xf numFmtId="2" fontId="10" fillId="2" borderId="1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1" applyNumberFormat="1" applyFont="1" applyAlignment="1">
      <alignment horizont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47625</xdr:rowOff>
    </xdr:from>
    <xdr:to>
      <xdr:col>5</xdr:col>
      <xdr:colOff>114300</xdr:colOff>
      <xdr:row>3</xdr:row>
      <xdr:rowOff>9525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4BB469F2-2366-4434-B557-D61855B1C03B}"/>
            </a:ext>
          </a:extLst>
        </xdr:cNvPr>
        <xdr:cNvSpPr txBox="1"/>
      </xdr:nvSpPr>
      <xdr:spPr>
        <a:xfrm>
          <a:off x="1600200" y="257175"/>
          <a:ext cx="15621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the </a:t>
          </a:r>
          <a:r>
            <a:rPr lang="zh-TW" altLang="en-US" sz="1100"/>
            <a:t>除息日</a:t>
          </a:r>
        </a:p>
      </xdr:txBody>
    </xdr:sp>
    <xdr:clientData/>
  </xdr:twoCellAnchor>
  <xdr:twoCellAnchor>
    <xdr:from>
      <xdr:col>6</xdr:col>
      <xdr:colOff>38100</xdr:colOff>
      <xdr:row>1</xdr:row>
      <xdr:rowOff>47625</xdr:rowOff>
    </xdr:from>
    <xdr:to>
      <xdr:col>9</xdr:col>
      <xdr:colOff>476250</xdr:colOff>
      <xdr:row>3</xdr:row>
      <xdr:rowOff>9525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48789151-0763-4623-925B-A3CE784CDC90}"/>
            </a:ext>
          </a:extLst>
        </xdr:cNvPr>
        <xdr:cNvSpPr txBox="1"/>
      </xdr:nvSpPr>
      <xdr:spPr>
        <a:xfrm>
          <a:off x="3695700" y="257175"/>
          <a:ext cx="22669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the </a:t>
          </a:r>
          <a:r>
            <a:rPr lang="zh-TW" altLang="en-US" sz="1100"/>
            <a:t> 除息至當年底漲跌幅</a:t>
          </a:r>
          <a:r>
            <a:rPr lang="en-US" altLang="zh-TW" sz="1100"/>
            <a:t>(%)</a:t>
          </a:r>
          <a:endParaRPr lang="zh-TW" altLang="en-US" sz="1100"/>
        </a:p>
      </xdr:txBody>
    </xdr:sp>
    <xdr:clientData/>
  </xdr:twoCellAnchor>
  <xdr:twoCellAnchor>
    <xdr:from>
      <xdr:col>10</xdr:col>
      <xdr:colOff>142875</xdr:colOff>
      <xdr:row>1</xdr:row>
      <xdr:rowOff>47625</xdr:rowOff>
    </xdr:from>
    <xdr:to>
      <xdr:col>13</xdr:col>
      <xdr:colOff>152400</xdr:colOff>
      <xdr:row>3</xdr:row>
      <xdr:rowOff>9525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8A4DFDEF-D318-4324-B0E3-02875FCAE38B}"/>
            </a:ext>
          </a:extLst>
        </xdr:cNvPr>
        <xdr:cNvSpPr txBox="1"/>
      </xdr:nvSpPr>
      <xdr:spPr>
        <a:xfrm>
          <a:off x="6238875" y="257175"/>
          <a:ext cx="18383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the </a:t>
          </a:r>
          <a:r>
            <a:rPr lang="zh-TW" altLang="en-US" sz="1100"/>
            <a:t>現金股利殖利率</a:t>
          </a:r>
          <a:r>
            <a:rPr lang="en-US" altLang="zh-TW" sz="1100"/>
            <a:t>(%)</a:t>
          </a:r>
          <a:endParaRPr lang="zh-TW" altLang="en-US" sz="1100"/>
        </a:p>
      </xdr:txBody>
    </xdr:sp>
    <xdr:clientData/>
  </xdr:twoCellAnchor>
  <xdr:twoCellAnchor>
    <xdr:from>
      <xdr:col>14</xdr:col>
      <xdr:colOff>352425</xdr:colOff>
      <xdr:row>1</xdr:row>
      <xdr:rowOff>95250</xdr:rowOff>
    </xdr:from>
    <xdr:to>
      <xdr:col>17</xdr:col>
      <xdr:colOff>361950</xdr:colOff>
      <xdr:row>3</xdr:row>
      <xdr:rowOff>57150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A0E76A82-0258-4ADD-8B3C-BAD2894AF238}"/>
            </a:ext>
          </a:extLst>
        </xdr:cNvPr>
        <xdr:cNvSpPr txBox="1"/>
      </xdr:nvSpPr>
      <xdr:spPr>
        <a:xfrm>
          <a:off x="8886825" y="304800"/>
          <a:ext cx="18383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the </a:t>
          </a:r>
          <a:r>
            <a:rPr lang="zh-TW" altLang="en-US" sz="1100"/>
            <a:t>填息日數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ulip/&#20839;&#30436;&#36039;&#26009;&#24235;/_1610&#20491;&#32929;&#26399;&#36008;&#26085;&#22577;/&#32929;&#26399;&#26085;&#22577;-&#21047;&#34920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ulip/&#31574;&#30053;&#32068;&#30340;&#22577;&#21578;/&#20491;&#32929;&#26399;/&#20491;&#32929;&#26399;&#36913;&#22577;/new_&#22635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整說明"/>
      <sheetName val="Cmoney - 股票"/>
      <sheetName val="Cmoney - 期貨"/>
      <sheetName val="Cmoney - 期貨保證金"/>
      <sheetName val="除權息用"/>
      <sheetName val="貼表用"/>
      <sheetName val="強勢股標的"/>
      <sheetName val="股期保證金"/>
      <sheetName val="成交量活絡圖"/>
      <sheetName val="前10大交易量"/>
      <sheetName val="買賣超圖"/>
      <sheetName val="Cmoney - 前十大交易人"/>
    </sheetNames>
    <sheetDataSet>
      <sheetData sheetId="0"/>
      <sheetData sheetId="1">
        <row r="5">
          <cell r="A5" t="str">
            <v>股票代號</v>
          </cell>
          <cell r="B5" t="str">
            <v>股票名稱</v>
          </cell>
          <cell r="C5" t="str">
            <v>20240628收盤價</v>
          </cell>
          <cell r="D5" t="str">
            <v>20240628漲跌</v>
          </cell>
          <cell r="E5" t="str">
            <v>20240628漲幅(%)</v>
          </cell>
          <cell r="F5" t="str">
            <v>20240627K(9)</v>
          </cell>
          <cell r="G5" t="str">
            <v>20240628K(9)</v>
          </cell>
          <cell r="H5" t="str">
            <v>20240627RSI(5)</v>
          </cell>
          <cell r="I5" t="str">
            <v>20240628RSI(5)</v>
          </cell>
          <cell r="J5" t="str">
            <v>20240627DIF-MACD</v>
          </cell>
          <cell r="K5" t="str">
            <v>20240628DIF-MACD</v>
          </cell>
          <cell r="L5" t="str">
            <v>20240627乖離率(20日)</v>
          </cell>
          <cell r="M5" t="str">
            <v>20240628乖離率(20日)</v>
          </cell>
          <cell r="N5" t="str">
            <v>20240627外資買賣超金額(千)</v>
          </cell>
          <cell r="O5" t="str">
            <v>20240627外資買賣超</v>
          </cell>
          <cell r="P5" t="str">
            <v>20240628近1日漲跌幅%</v>
          </cell>
          <cell r="Q5" t="str">
            <v>20240628近5日漲跌幅%</v>
          </cell>
          <cell r="R5" t="str">
            <v>20240628近10日漲跌幅%</v>
          </cell>
          <cell r="S5" t="str">
            <v>20240628近20日漲跌幅%</v>
          </cell>
          <cell r="T5" t="str">
            <v>20240628近60日漲跌幅%</v>
          </cell>
        </row>
        <row r="6">
          <cell r="A6" t="str">
            <v>0050</v>
          </cell>
          <cell r="B6" t="str">
            <v>元大台灣50</v>
          </cell>
          <cell r="C6">
            <v>186.45</v>
          </cell>
          <cell r="D6">
            <v>1.1499999999999999</v>
          </cell>
          <cell r="E6">
            <v>0.62</v>
          </cell>
          <cell r="F6">
            <v>66.569999999999993</v>
          </cell>
          <cell r="G6">
            <v>65.42</v>
          </cell>
          <cell r="H6">
            <v>60.12</v>
          </cell>
          <cell r="I6">
            <v>66.17</v>
          </cell>
          <cell r="J6">
            <v>0.13800000000000001</v>
          </cell>
          <cell r="K6">
            <v>3.9E-2</v>
          </cell>
          <cell r="L6">
            <v>4.03</v>
          </cell>
          <cell r="M6">
            <v>4.1399999999999997</v>
          </cell>
          <cell r="N6">
            <v>-457645</v>
          </cell>
          <cell r="O6">
            <v>-2483.5610000000001</v>
          </cell>
          <cell r="P6"/>
          <cell r="Q6"/>
          <cell r="R6"/>
          <cell r="S6"/>
          <cell r="T6"/>
        </row>
        <row r="7">
          <cell r="A7" t="str">
            <v>0056</v>
          </cell>
          <cell r="B7" t="str">
            <v>元大高股息</v>
          </cell>
          <cell r="C7">
            <v>41.12</v>
          </cell>
          <cell r="D7">
            <v>0.21</v>
          </cell>
          <cell r="E7">
            <v>0.51</v>
          </cell>
          <cell r="F7">
            <v>54.72</v>
          </cell>
          <cell r="G7">
            <v>45.68</v>
          </cell>
          <cell r="H7">
            <v>38.04</v>
          </cell>
          <cell r="I7">
            <v>49.14</v>
          </cell>
          <cell r="J7">
            <v>-8.9999999999999993E-3</v>
          </cell>
          <cell r="K7">
            <v>-2.8000000000000001E-2</v>
          </cell>
          <cell r="L7">
            <v>0.63</v>
          </cell>
          <cell r="M7">
            <v>1.02</v>
          </cell>
          <cell r="N7">
            <v>-164357</v>
          </cell>
          <cell r="O7">
            <v>-4015.5720000000001</v>
          </cell>
          <cell r="P7"/>
          <cell r="Q7"/>
          <cell r="R7"/>
          <cell r="S7"/>
          <cell r="T7"/>
        </row>
        <row r="8">
          <cell r="A8" t="str">
            <v>006205</v>
          </cell>
          <cell r="B8" t="str">
            <v>富邦上証</v>
          </cell>
          <cell r="C8">
            <v>29.29</v>
          </cell>
          <cell r="D8">
            <v>0.11</v>
          </cell>
          <cell r="E8">
            <v>0.38</v>
          </cell>
          <cell r="F8">
            <v>19.670000000000002</v>
          </cell>
          <cell r="G8">
            <v>26.54</v>
          </cell>
          <cell r="H8">
            <v>34.159999999999997</v>
          </cell>
          <cell r="I8">
            <v>49.5</v>
          </cell>
          <cell r="J8">
            <v>-5.0999999999999997E-2</v>
          </cell>
          <cell r="K8">
            <v>-3.4000000000000002E-2</v>
          </cell>
          <cell r="L8">
            <v>-1.46</v>
          </cell>
          <cell r="M8">
            <v>-0.95</v>
          </cell>
          <cell r="N8">
            <v>-175</v>
          </cell>
          <cell r="O8">
            <v>-6</v>
          </cell>
          <cell r="P8"/>
          <cell r="Q8"/>
          <cell r="R8"/>
          <cell r="S8"/>
          <cell r="T8"/>
        </row>
        <row r="9">
          <cell r="A9" t="str">
            <v>006206</v>
          </cell>
          <cell r="B9" t="str">
            <v>元大上證50</v>
          </cell>
          <cell r="C9">
            <v>28</v>
          </cell>
          <cell r="D9">
            <v>0.04</v>
          </cell>
          <cell r="E9">
            <v>0.14000000000000001</v>
          </cell>
          <cell r="F9">
            <v>44.15</v>
          </cell>
          <cell r="G9">
            <v>51.29</v>
          </cell>
          <cell r="H9">
            <v>40.79</v>
          </cell>
          <cell r="I9">
            <v>46.78</v>
          </cell>
          <cell r="J9">
            <v>-2.1000000000000001E-2</v>
          </cell>
          <cell r="K9">
            <v>-6.0000000000000001E-3</v>
          </cell>
          <cell r="L9">
            <v>-1.04</v>
          </cell>
          <cell r="M9">
            <v>-0.76</v>
          </cell>
          <cell r="N9">
            <v>-56</v>
          </cell>
          <cell r="O9">
            <v>-2</v>
          </cell>
          <cell r="P9"/>
          <cell r="Q9"/>
          <cell r="R9"/>
          <cell r="S9"/>
          <cell r="T9"/>
        </row>
        <row r="10">
          <cell r="A10" t="str">
            <v>00636</v>
          </cell>
          <cell r="B10" t="str">
            <v>國泰中國A50</v>
          </cell>
          <cell r="C10">
            <v>20.41</v>
          </cell>
          <cell r="D10">
            <v>0.08</v>
          </cell>
          <cell r="E10">
            <v>0.39</v>
          </cell>
          <cell r="F10">
            <v>38.19</v>
          </cell>
          <cell r="G10">
            <v>44.05</v>
          </cell>
          <cell r="H10">
            <v>40.71</v>
          </cell>
          <cell r="I10">
            <v>50.32</v>
          </cell>
          <cell r="J10">
            <v>-2.7E-2</v>
          </cell>
          <cell r="K10">
            <v>-1.6E-2</v>
          </cell>
          <cell r="L10">
            <v>-1.27</v>
          </cell>
          <cell r="M10">
            <v>-0.77</v>
          </cell>
          <cell r="N10">
            <v>3451</v>
          </cell>
          <cell r="O10">
            <v>170</v>
          </cell>
          <cell r="P10"/>
          <cell r="Q10"/>
          <cell r="R10"/>
          <cell r="S10"/>
          <cell r="T10"/>
        </row>
        <row r="11">
          <cell r="A11" t="str">
            <v>00639</v>
          </cell>
          <cell r="B11" t="str">
            <v>富邦深100</v>
          </cell>
          <cell r="C11">
            <v>10.220000000000001</v>
          </cell>
          <cell r="D11">
            <v>0</v>
          </cell>
          <cell r="E11">
            <v>0</v>
          </cell>
          <cell r="F11">
            <v>14.01</v>
          </cell>
          <cell r="G11">
            <v>13.89</v>
          </cell>
          <cell r="H11">
            <v>19.59</v>
          </cell>
          <cell r="I11">
            <v>19.59</v>
          </cell>
          <cell r="J11">
            <v>-2.8000000000000001E-2</v>
          </cell>
          <cell r="K11">
            <v>-2.4E-2</v>
          </cell>
          <cell r="L11">
            <v>-2.4900000000000002</v>
          </cell>
          <cell r="M11">
            <v>-2.29</v>
          </cell>
          <cell r="N11">
            <v>103</v>
          </cell>
          <cell r="O11">
            <v>10</v>
          </cell>
          <cell r="P11"/>
          <cell r="Q11"/>
          <cell r="R11"/>
          <cell r="S11"/>
          <cell r="T11"/>
        </row>
        <row r="12">
          <cell r="A12" t="str">
            <v>00643</v>
          </cell>
          <cell r="B12" t="str">
            <v>群益深証中小</v>
          </cell>
          <cell r="C12">
            <v>11.35</v>
          </cell>
          <cell r="D12">
            <v>7.0000000000000007E-2</v>
          </cell>
          <cell r="E12">
            <v>0.62</v>
          </cell>
          <cell r="F12">
            <v>20.03</v>
          </cell>
          <cell r="G12">
            <v>25.33</v>
          </cell>
          <cell r="H12">
            <v>33.770000000000003</v>
          </cell>
          <cell r="I12">
            <v>46.89</v>
          </cell>
          <cell r="J12">
            <v>-3.7999999999999999E-2</v>
          </cell>
          <cell r="K12">
            <v>-0.03</v>
          </cell>
          <cell r="L12">
            <v>-2.1</v>
          </cell>
          <cell r="M12">
            <v>-1.4</v>
          </cell>
          <cell r="N12">
            <v>1233</v>
          </cell>
          <cell r="O12">
            <v>109</v>
          </cell>
          <cell r="P12"/>
          <cell r="Q12"/>
          <cell r="R12"/>
          <cell r="S12"/>
          <cell r="T12"/>
        </row>
        <row r="13">
          <cell r="A13" t="str">
            <v>00679B</v>
          </cell>
          <cell r="B13" t="str">
            <v>元大美債20年</v>
          </cell>
          <cell r="C13">
            <v>29.93</v>
          </cell>
          <cell r="D13">
            <v>-0.01</v>
          </cell>
          <cell r="E13">
            <v>-0.03</v>
          </cell>
          <cell r="F13">
            <v>63.72</v>
          </cell>
          <cell r="G13">
            <v>45.26</v>
          </cell>
          <cell r="H13">
            <v>44.14</v>
          </cell>
          <cell r="I13">
            <v>43.48</v>
          </cell>
          <cell r="J13">
            <v>1.4E-2</v>
          </cell>
          <cell r="K13">
            <v>-6.0000000000000001E-3</v>
          </cell>
          <cell r="L13">
            <v>0.9</v>
          </cell>
          <cell r="M13">
            <v>0.63</v>
          </cell>
          <cell r="N13">
            <v>-329883</v>
          </cell>
          <cell r="O13">
            <v>-11021.81</v>
          </cell>
          <cell r="P13"/>
          <cell r="Q13"/>
          <cell r="R13"/>
          <cell r="S13"/>
          <cell r="T13"/>
        </row>
        <row r="14">
          <cell r="A14" t="str">
            <v>00719B</v>
          </cell>
          <cell r="B14" t="str">
            <v>元大美債1-3</v>
          </cell>
          <cell r="C14">
            <v>31.94</v>
          </cell>
          <cell r="D14">
            <v>-0.06</v>
          </cell>
          <cell r="E14">
            <v>-0.19</v>
          </cell>
          <cell r="F14">
            <v>88.15</v>
          </cell>
          <cell r="G14">
            <v>80.56</v>
          </cell>
          <cell r="H14">
            <v>87.71</v>
          </cell>
          <cell r="I14">
            <v>65.569999999999993</v>
          </cell>
          <cell r="J14">
            <v>1.7000000000000001E-2</v>
          </cell>
          <cell r="K14">
            <v>1.6E-2</v>
          </cell>
          <cell r="L14">
            <v>0.72</v>
          </cell>
          <cell r="M14">
            <v>0.48</v>
          </cell>
          <cell r="N14">
            <v>11132</v>
          </cell>
          <cell r="O14">
            <v>348</v>
          </cell>
          <cell r="P14"/>
          <cell r="Q14"/>
          <cell r="R14"/>
          <cell r="S14"/>
          <cell r="T14"/>
        </row>
        <row r="15">
          <cell r="A15" t="str">
            <v>00772B</v>
          </cell>
          <cell r="B15" t="str">
            <v>中信高評級公司債</v>
          </cell>
          <cell r="C15">
            <v>35.81</v>
          </cell>
          <cell r="D15">
            <v>0.01</v>
          </cell>
          <cell r="E15">
            <v>0.03</v>
          </cell>
          <cell r="F15">
            <v>62</v>
          </cell>
          <cell r="G15">
            <v>47.32</v>
          </cell>
          <cell r="H15">
            <v>40.42</v>
          </cell>
          <cell r="I15">
            <v>41.39</v>
          </cell>
          <cell r="J15">
            <v>8.0000000000000002E-3</v>
          </cell>
          <cell r="K15">
            <v>-8.0000000000000002E-3</v>
          </cell>
          <cell r="L15">
            <v>0.56999999999999995</v>
          </cell>
          <cell r="M15">
            <v>0.41</v>
          </cell>
          <cell r="N15">
            <v>-42029</v>
          </cell>
          <cell r="O15">
            <v>-1174.6600000000001</v>
          </cell>
          <cell r="P15"/>
          <cell r="Q15"/>
          <cell r="R15"/>
          <cell r="S15"/>
          <cell r="T15"/>
        </row>
        <row r="16">
          <cell r="A16" t="str">
            <v>00878</v>
          </cell>
          <cell r="B16" t="str">
            <v>國泰永續高股息</v>
          </cell>
          <cell r="C16">
            <v>23.69</v>
          </cell>
          <cell r="D16">
            <v>0.16</v>
          </cell>
          <cell r="E16">
            <v>0.68</v>
          </cell>
          <cell r="F16">
            <v>54.94</v>
          </cell>
          <cell r="G16">
            <v>54.06</v>
          </cell>
          <cell r="H16">
            <v>43.4</v>
          </cell>
          <cell r="I16">
            <v>59.34</v>
          </cell>
          <cell r="J16">
            <v>-1.4999999999999999E-2</v>
          </cell>
          <cell r="K16">
            <v>-1.7000000000000001E-2</v>
          </cell>
          <cell r="L16">
            <v>0.77</v>
          </cell>
          <cell r="M16">
            <v>1.33</v>
          </cell>
          <cell r="N16">
            <v>-406275</v>
          </cell>
          <cell r="O16">
            <v>-17339.907999999999</v>
          </cell>
          <cell r="P16"/>
          <cell r="Q16"/>
          <cell r="R16"/>
          <cell r="S16"/>
          <cell r="T16"/>
        </row>
        <row r="17">
          <cell r="A17" t="str">
            <v>00885</v>
          </cell>
          <cell r="B17" t="str">
            <v>富邦越南</v>
          </cell>
          <cell r="C17">
            <v>11.89</v>
          </cell>
          <cell r="D17">
            <v>0.03</v>
          </cell>
          <cell r="E17">
            <v>0.25</v>
          </cell>
          <cell r="F17">
            <v>10.65</v>
          </cell>
          <cell r="G17">
            <v>14.94</v>
          </cell>
          <cell r="H17">
            <v>21.66</v>
          </cell>
          <cell r="I17">
            <v>33.35</v>
          </cell>
          <cell r="J17">
            <v>-3.6999999999999998E-2</v>
          </cell>
          <cell r="K17">
            <v>-3.3000000000000002E-2</v>
          </cell>
          <cell r="L17">
            <v>-1.93</v>
          </cell>
          <cell r="M17">
            <v>-1.65</v>
          </cell>
          <cell r="N17">
            <v>4019</v>
          </cell>
          <cell r="O17">
            <v>338.04300000000001</v>
          </cell>
          <cell r="P17"/>
          <cell r="Q17"/>
          <cell r="R17"/>
          <cell r="S17"/>
          <cell r="T17"/>
        </row>
        <row r="18">
          <cell r="A18" t="str">
            <v>00893</v>
          </cell>
          <cell r="B18" t="str">
            <v>國泰智能電動車</v>
          </cell>
          <cell r="C18">
            <v>22.03</v>
          </cell>
          <cell r="D18">
            <v>0.1</v>
          </cell>
          <cell r="E18">
            <v>0.46</v>
          </cell>
          <cell r="F18">
            <v>51.24</v>
          </cell>
          <cell r="G18">
            <v>54.23</v>
          </cell>
          <cell r="H18">
            <v>49.23</v>
          </cell>
          <cell r="I18">
            <v>53.31</v>
          </cell>
          <cell r="J18">
            <v>-6.6000000000000003E-2</v>
          </cell>
          <cell r="K18">
            <v>-6.2E-2</v>
          </cell>
          <cell r="L18">
            <v>0.26</v>
          </cell>
          <cell r="M18">
            <v>0.59</v>
          </cell>
          <cell r="N18">
            <v>-35114</v>
          </cell>
          <cell r="O18">
            <v>-1599</v>
          </cell>
          <cell r="P18"/>
          <cell r="Q18"/>
          <cell r="R18"/>
          <cell r="S18"/>
          <cell r="T18"/>
        </row>
        <row r="19">
          <cell r="A19" t="str">
            <v>00919</v>
          </cell>
          <cell r="B19" t="str">
            <v>群益台灣精選高息</v>
          </cell>
          <cell r="C19">
            <v>25.85</v>
          </cell>
          <cell r="D19">
            <v>0.05</v>
          </cell>
          <cell r="E19">
            <v>0.19</v>
          </cell>
          <cell r="F19">
            <v>46.79</v>
          </cell>
          <cell r="G19">
            <v>42.89</v>
          </cell>
          <cell r="H19">
            <v>45.84</v>
          </cell>
          <cell r="I19">
            <v>49.59</v>
          </cell>
          <cell r="J19">
            <v>-2.9000000000000001E-2</v>
          </cell>
          <cell r="K19">
            <v>-3.7999999999999999E-2</v>
          </cell>
          <cell r="L19">
            <v>0.75</v>
          </cell>
          <cell r="M19">
            <v>0.82</v>
          </cell>
          <cell r="N19">
            <v>-232145</v>
          </cell>
          <cell r="O19">
            <v>-9001.3700000000008</v>
          </cell>
          <cell r="P19"/>
          <cell r="Q19"/>
          <cell r="R19"/>
          <cell r="S19"/>
          <cell r="T19"/>
        </row>
        <row r="20">
          <cell r="A20" t="str">
            <v>00923</v>
          </cell>
          <cell r="B20" t="str">
            <v>群益台ESG低碳50</v>
          </cell>
          <cell r="C20">
            <v>22.87</v>
          </cell>
          <cell r="D20">
            <v>0.18</v>
          </cell>
          <cell r="E20">
            <v>0.79</v>
          </cell>
          <cell r="F20">
            <v>60.84</v>
          </cell>
          <cell r="G20">
            <v>58.68</v>
          </cell>
          <cell r="H20">
            <v>52.43</v>
          </cell>
          <cell r="I20">
            <v>62</v>
          </cell>
          <cell r="J20">
            <v>-2E-3</v>
          </cell>
          <cell r="K20">
            <v>-1.4E-2</v>
          </cell>
          <cell r="L20">
            <v>2.92</v>
          </cell>
          <cell r="M20">
            <v>3.31</v>
          </cell>
          <cell r="N20">
            <v>1676</v>
          </cell>
          <cell r="O20">
            <v>74.132000000000005</v>
          </cell>
          <cell r="P20"/>
          <cell r="Q20"/>
          <cell r="R20"/>
          <cell r="S20"/>
          <cell r="T20"/>
        </row>
        <row r="21">
          <cell r="A21" t="str">
            <v>00929</v>
          </cell>
          <cell r="B21" t="str">
            <v>復華台灣科技優息</v>
          </cell>
          <cell r="C21">
            <v>20.88</v>
          </cell>
          <cell r="D21">
            <v>0.03</v>
          </cell>
          <cell r="E21">
            <v>0.14000000000000001</v>
          </cell>
          <cell r="F21">
            <v>52.43</v>
          </cell>
          <cell r="G21">
            <v>45.5</v>
          </cell>
          <cell r="H21">
            <v>42.18</v>
          </cell>
          <cell r="I21">
            <v>45.32</v>
          </cell>
          <cell r="J21">
            <v>-1E-3</v>
          </cell>
          <cell r="K21">
            <v>-1.2E-2</v>
          </cell>
          <cell r="L21">
            <v>1.21</v>
          </cell>
          <cell r="M21">
            <v>1.21</v>
          </cell>
          <cell r="N21">
            <v>-257635</v>
          </cell>
          <cell r="O21">
            <v>-12362.507</v>
          </cell>
          <cell r="P21"/>
          <cell r="Q21"/>
          <cell r="R21"/>
          <cell r="S21"/>
          <cell r="T21"/>
        </row>
        <row r="22">
          <cell r="A22" t="str">
            <v>1101</v>
          </cell>
          <cell r="B22" t="str">
            <v>台泥</v>
          </cell>
          <cell r="C22">
            <v>34.200000000000003</v>
          </cell>
          <cell r="D22">
            <v>-0.05</v>
          </cell>
          <cell r="E22">
            <v>-0.15</v>
          </cell>
          <cell r="F22">
            <v>71.3</v>
          </cell>
          <cell r="G22">
            <v>63.41</v>
          </cell>
          <cell r="H22">
            <v>54.73</v>
          </cell>
          <cell r="I22">
            <v>51.78</v>
          </cell>
          <cell r="J22">
            <v>6.2E-2</v>
          </cell>
          <cell r="K22">
            <v>4.8000000000000001E-2</v>
          </cell>
          <cell r="L22">
            <v>2.02</v>
          </cell>
          <cell r="M22">
            <v>1.66</v>
          </cell>
          <cell r="N22">
            <v>-85882</v>
          </cell>
          <cell r="O22">
            <v>-2515.5740000000001</v>
          </cell>
          <cell r="P22">
            <v>-0.15</v>
          </cell>
          <cell r="Q22">
            <v>-1.3</v>
          </cell>
          <cell r="R22">
            <v>0.59</v>
          </cell>
          <cell r="S22">
            <v>4.1100000000000003</v>
          </cell>
          <cell r="T22">
            <v>6.38</v>
          </cell>
        </row>
        <row r="23">
          <cell r="A23" t="str">
            <v>1102</v>
          </cell>
          <cell r="B23" t="str">
            <v>亞泥</v>
          </cell>
          <cell r="C23">
            <v>43.85</v>
          </cell>
          <cell r="D23">
            <v>0</v>
          </cell>
          <cell r="E23">
            <v>0</v>
          </cell>
          <cell r="F23">
            <v>72.47</v>
          </cell>
          <cell r="G23">
            <v>70.349999999999994</v>
          </cell>
          <cell r="H23">
            <v>59.5</v>
          </cell>
          <cell r="I23">
            <v>59.5</v>
          </cell>
          <cell r="J23">
            <v>0.24199999999999999</v>
          </cell>
          <cell r="K23">
            <v>0.22500000000000001</v>
          </cell>
          <cell r="L23">
            <v>3.45</v>
          </cell>
          <cell r="M23">
            <v>3.23</v>
          </cell>
          <cell r="N23">
            <v>-286223</v>
          </cell>
          <cell r="O23">
            <v>-6578.33</v>
          </cell>
          <cell r="P23">
            <v>0</v>
          </cell>
          <cell r="Q23">
            <v>-1.57</v>
          </cell>
          <cell r="R23">
            <v>4.9000000000000004</v>
          </cell>
          <cell r="S23">
            <v>4.4000000000000004</v>
          </cell>
          <cell r="T23">
            <v>6.05</v>
          </cell>
        </row>
        <row r="24">
          <cell r="A24" t="str">
            <v>1210</v>
          </cell>
          <cell r="B24" t="str">
            <v>大成</v>
          </cell>
          <cell r="C24">
            <v>57.2</v>
          </cell>
          <cell r="D24">
            <v>0.3</v>
          </cell>
          <cell r="E24">
            <v>0.53</v>
          </cell>
          <cell r="F24">
            <v>35.630000000000003</v>
          </cell>
          <cell r="G24">
            <v>49.68</v>
          </cell>
          <cell r="H24">
            <v>50.73</v>
          </cell>
          <cell r="I24">
            <v>63.23</v>
          </cell>
          <cell r="J24">
            <v>-2E-3</v>
          </cell>
          <cell r="K24">
            <v>1.9E-2</v>
          </cell>
          <cell r="L24">
            <v>-0.13</v>
          </cell>
          <cell r="M24">
            <v>0.33</v>
          </cell>
          <cell r="N24">
            <v>-20622</v>
          </cell>
          <cell r="O24">
            <v>-363</v>
          </cell>
          <cell r="P24">
            <v>0.53</v>
          </cell>
          <cell r="Q24">
            <v>0.88</v>
          </cell>
          <cell r="R24">
            <v>0.35</v>
          </cell>
          <cell r="S24">
            <v>1.24</v>
          </cell>
          <cell r="T24">
            <v>-1.72</v>
          </cell>
        </row>
        <row r="25">
          <cell r="A25" t="str">
            <v>1216</v>
          </cell>
          <cell r="B25" t="str">
            <v>統一</v>
          </cell>
          <cell r="C25">
            <v>81.3</v>
          </cell>
          <cell r="D25">
            <v>-0.6</v>
          </cell>
          <cell r="E25">
            <v>-0.73</v>
          </cell>
          <cell r="F25">
            <v>71.56</v>
          </cell>
          <cell r="G25">
            <v>57.38</v>
          </cell>
          <cell r="H25">
            <v>48.76</v>
          </cell>
          <cell r="I25">
            <v>40.020000000000003</v>
          </cell>
          <cell r="J25">
            <v>7.2999999999999995E-2</v>
          </cell>
          <cell r="K25">
            <v>-3.0000000000000001E-3</v>
          </cell>
          <cell r="L25">
            <v>1.3</v>
          </cell>
          <cell r="M25">
            <v>0.3</v>
          </cell>
          <cell r="N25">
            <v>-179123</v>
          </cell>
          <cell r="O25">
            <v>-2197.2910000000002</v>
          </cell>
          <cell r="P25">
            <v>-0.73</v>
          </cell>
          <cell r="Q25">
            <v>-0.25</v>
          </cell>
          <cell r="R25">
            <v>-0.49</v>
          </cell>
          <cell r="S25">
            <v>5.58</v>
          </cell>
          <cell r="T25">
            <v>6.27</v>
          </cell>
        </row>
        <row r="26">
          <cell r="A26" t="str">
            <v>1301</v>
          </cell>
          <cell r="B26" t="str">
            <v>台塑</v>
          </cell>
          <cell r="C26">
            <v>57.5</v>
          </cell>
          <cell r="D26">
            <v>0.5</v>
          </cell>
          <cell r="E26">
            <v>0.88</v>
          </cell>
          <cell r="F26">
            <v>7.94</v>
          </cell>
          <cell r="G26">
            <v>12.34</v>
          </cell>
          <cell r="H26">
            <v>9.5399999999999991</v>
          </cell>
          <cell r="I26">
            <v>24.29</v>
          </cell>
          <cell r="J26">
            <v>-0.23799999999999999</v>
          </cell>
          <cell r="K26">
            <v>-0.20200000000000001</v>
          </cell>
          <cell r="L26">
            <v>-6.92</v>
          </cell>
          <cell r="M26">
            <v>-5.47</v>
          </cell>
          <cell r="N26">
            <v>423857</v>
          </cell>
          <cell r="O26">
            <v>7440.01</v>
          </cell>
          <cell r="P26">
            <v>0.88</v>
          </cell>
          <cell r="Q26">
            <v>-4.49</v>
          </cell>
          <cell r="R26">
            <v>-5.74</v>
          </cell>
          <cell r="S26">
            <v>-12.35</v>
          </cell>
          <cell r="T26">
            <v>-18.899999999999999</v>
          </cell>
        </row>
        <row r="27">
          <cell r="A27" t="str">
            <v>1303</v>
          </cell>
          <cell r="B27" t="str">
            <v>南亞</v>
          </cell>
          <cell r="C27">
            <v>49.3</v>
          </cell>
          <cell r="D27">
            <v>0.3</v>
          </cell>
          <cell r="E27">
            <v>0.61</v>
          </cell>
          <cell r="F27">
            <v>18.149999999999999</v>
          </cell>
          <cell r="G27">
            <v>22.55</v>
          </cell>
          <cell r="H27">
            <v>22.44</v>
          </cell>
          <cell r="I27">
            <v>33.64</v>
          </cell>
          <cell r="J27">
            <v>2.7E-2</v>
          </cell>
          <cell r="K27">
            <v>3.5999999999999997E-2</v>
          </cell>
          <cell r="L27">
            <v>-3.43</v>
          </cell>
          <cell r="M27">
            <v>-2.46</v>
          </cell>
          <cell r="N27">
            <v>-593283</v>
          </cell>
          <cell r="O27">
            <v>-12164.922</v>
          </cell>
          <cell r="P27">
            <v>0.61</v>
          </cell>
          <cell r="Q27">
            <v>-3.33</v>
          </cell>
          <cell r="R27">
            <v>-2.76</v>
          </cell>
          <cell r="S27">
            <v>-7.33</v>
          </cell>
          <cell r="T27">
            <v>-14.26</v>
          </cell>
        </row>
        <row r="28">
          <cell r="A28" t="str">
            <v>1312</v>
          </cell>
          <cell r="B28" t="str">
            <v>國喬</v>
          </cell>
          <cell r="C28">
            <v>14</v>
          </cell>
          <cell r="D28">
            <v>0.05</v>
          </cell>
          <cell r="E28">
            <v>0.36</v>
          </cell>
          <cell r="F28">
            <v>36.909999999999997</v>
          </cell>
          <cell r="G28">
            <v>32.01</v>
          </cell>
          <cell r="H28">
            <v>39.56</v>
          </cell>
          <cell r="I28">
            <v>43.37</v>
          </cell>
          <cell r="J28">
            <v>-1.4E-2</v>
          </cell>
          <cell r="K28">
            <v>-1.6E-2</v>
          </cell>
          <cell r="L28">
            <v>-0.99</v>
          </cell>
          <cell r="M28">
            <v>-0.44</v>
          </cell>
          <cell r="N28">
            <v>-8782</v>
          </cell>
          <cell r="O28">
            <v>-630</v>
          </cell>
          <cell r="P28">
            <v>0.36</v>
          </cell>
          <cell r="Q28">
            <v>-4.1100000000000003</v>
          </cell>
          <cell r="R28">
            <v>0.36</v>
          </cell>
          <cell r="S28">
            <v>-3.78</v>
          </cell>
          <cell r="T28">
            <v>3.32</v>
          </cell>
        </row>
        <row r="29">
          <cell r="A29" t="str">
            <v>1314</v>
          </cell>
          <cell r="B29" t="str">
            <v>中石化</v>
          </cell>
          <cell r="C29">
            <v>10.35</v>
          </cell>
          <cell r="D29">
            <v>0</v>
          </cell>
          <cell r="E29">
            <v>0</v>
          </cell>
          <cell r="F29">
            <v>59.32</v>
          </cell>
          <cell r="G29">
            <v>52.37</v>
          </cell>
          <cell r="H29">
            <v>51.54</v>
          </cell>
          <cell r="I29">
            <v>51.54</v>
          </cell>
          <cell r="J29">
            <v>4.7E-2</v>
          </cell>
          <cell r="K29">
            <v>3.9E-2</v>
          </cell>
          <cell r="L29">
            <v>1.75</v>
          </cell>
          <cell r="M29">
            <v>1.63</v>
          </cell>
          <cell r="N29">
            <v>-22035</v>
          </cell>
          <cell r="O29">
            <v>-2127</v>
          </cell>
          <cell r="P29">
            <v>0</v>
          </cell>
          <cell r="Q29">
            <v>0.98</v>
          </cell>
          <cell r="R29">
            <v>2.48</v>
          </cell>
          <cell r="S29">
            <v>2.48</v>
          </cell>
          <cell r="T29">
            <v>9.18</v>
          </cell>
        </row>
        <row r="30">
          <cell r="A30" t="str">
            <v>1319</v>
          </cell>
          <cell r="B30" t="str">
            <v>東陽</v>
          </cell>
          <cell r="C30">
            <v>108</v>
          </cell>
          <cell r="D30">
            <v>-1</v>
          </cell>
          <cell r="E30">
            <v>-0.92</v>
          </cell>
          <cell r="F30">
            <v>22.59</v>
          </cell>
          <cell r="G30">
            <v>15.06</v>
          </cell>
          <cell r="H30">
            <v>27.47</v>
          </cell>
          <cell r="I30">
            <v>24.84</v>
          </cell>
          <cell r="J30">
            <v>-0.54500000000000004</v>
          </cell>
          <cell r="K30">
            <v>-0.77400000000000002</v>
          </cell>
          <cell r="L30">
            <v>-4.0199999999999996</v>
          </cell>
          <cell r="M30">
            <v>-4.7699999999999996</v>
          </cell>
          <cell r="N30">
            <v>-681515</v>
          </cell>
          <cell r="O30">
            <v>-6229</v>
          </cell>
          <cell r="P30">
            <v>-0.92</v>
          </cell>
          <cell r="Q30">
            <v>-8.09</v>
          </cell>
          <cell r="R30">
            <v>-8.4700000000000006</v>
          </cell>
          <cell r="S30">
            <v>-6.09</v>
          </cell>
          <cell r="T30">
            <v>-12.2</v>
          </cell>
        </row>
        <row r="31">
          <cell r="A31" t="str">
            <v>1326</v>
          </cell>
          <cell r="B31" t="str">
            <v>台化</v>
          </cell>
          <cell r="C31">
            <v>50.4</v>
          </cell>
          <cell r="D31">
            <v>0.75</v>
          </cell>
          <cell r="E31">
            <v>1.51</v>
          </cell>
          <cell r="F31">
            <v>18.29</v>
          </cell>
          <cell r="G31">
            <v>21.84</v>
          </cell>
          <cell r="H31">
            <v>16.95</v>
          </cell>
          <cell r="I31">
            <v>38.200000000000003</v>
          </cell>
          <cell r="J31">
            <v>-7.4999999999999997E-2</v>
          </cell>
          <cell r="K31">
            <v>-7.6999999999999999E-2</v>
          </cell>
          <cell r="L31">
            <v>-3.98</v>
          </cell>
          <cell r="M31">
            <v>-2.25</v>
          </cell>
          <cell r="N31">
            <v>-94942</v>
          </cell>
          <cell r="O31">
            <v>-1913</v>
          </cell>
          <cell r="P31">
            <v>1.51</v>
          </cell>
          <cell r="Q31">
            <v>-3.82</v>
          </cell>
          <cell r="R31">
            <v>-3.26</v>
          </cell>
          <cell r="S31">
            <v>-5.44</v>
          </cell>
          <cell r="T31">
            <v>-10.16</v>
          </cell>
        </row>
        <row r="32">
          <cell r="A32" t="str">
            <v>1402</v>
          </cell>
          <cell r="B32" t="str">
            <v>遠東新</v>
          </cell>
          <cell r="C32">
            <v>35.25</v>
          </cell>
          <cell r="D32">
            <v>-0.75</v>
          </cell>
          <cell r="E32">
            <v>-2.08</v>
          </cell>
          <cell r="F32">
            <v>67.52</v>
          </cell>
          <cell r="G32">
            <v>57.61</v>
          </cell>
          <cell r="H32">
            <v>54.74</v>
          </cell>
          <cell r="I32">
            <v>40.07</v>
          </cell>
          <cell r="J32">
            <v>2.1999999999999999E-2</v>
          </cell>
          <cell r="K32">
            <v>-2.8000000000000001E-2</v>
          </cell>
          <cell r="L32">
            <v>2.64</v>
          </cell>
          <cell r="M32">
            <v>0.23</v>
          </cell>
          <cell r="N32">
            <v>-505018</v>
          </cell>
          <cell r="O32">
            <v>-14258</v>
          </cell>
          <cell r="P32">
            <v>-2.08</v>
          </cell>
          <cell r="Q32">
            <v>-2.89</v>
          </cell>
          <cell r="R32">
            <v>-0.84</v>
          </cell>
          <cell r="S32">
            <v>5.54</v>
          </cell>
          <cell r="T32">
            <v>6.02</v>
          </cell>
        </row>
        <row r="33">
          <cell r="A33" t="str">
            <v>1440</v>
          </cell>
          <cell r="B33" t="str">
            <v>南紡</v>
          </cell>
          <cell r="C33">
            <v>17.25</v>
          </cell>
          <cell r="D33">
            <v>0.05</v>
          </cell>
          <cell r="E33">
            <v>0.28999999999999998</v>
          </cell>
          <cell r="F33">
            <v>16.47</v>
          </cell>
          <cell r="G33">
            <v>16.11</v>
          </cell>
          <cell r="H33">
            <v>21.33</v>
          </cell>
          <cell r="I33">
            <v>28.34</v>
          </cell>
          <cell r="J33">
            <v>-7.8E-2</v>
          </cell>
          <cell r="K33">
            <v>-7.6999999999999999E-2</v>
          </cell>
          <cell r="L33">
            <v>-3.36</v>
          </cell>
          <cell r="M33">
            <v>-3.05</v>
          </cell>
          <cell r="N33">
            <v>-9959</v>
          </cell>
          <cell r="O33">
            <v>-579</v>
          </cell>
          <cell r="P33">
            <v>0.28999999999999998</v>
          </cell>
          <cell r="Q33">
            <v>-2.27</v>
          </cell>
          <cell r="R33">
            <v>-2.54</v>
          </cell>
          <cell r="S33">
            <v>-0.57999999999999996</v>
          </cell>
          <cell r="T33">
            <v>10.58</v>
          </cell>
        </row>
        <row r="34">
          <cell r="A34" t="str">
            <v>1476</v>
          </cell>
          <cell r="B34" t="str">
            <v>儒鴻</v>
          </cell>
          <cell r="C34">
            <v>529</v>
          </cell>
          <cell r="D34">
            <v>-4</v>
          </cell>
          <cell r="E34">
            <v>-0.75</v>
          </cell>
          <cell r="F34">
            <v>49.67</v>
          </cell>
          <cell r="G34">
            <v>41.81</v>
          </cell>
          <cell r="H34">
            <v>51.12</v>
          </cell>
          <cell r="I34">
            <v>42.15</v>
          </cell>
          <cell r="J34">
            <v>5.3999999999999999E-2</v>
          </cell>
          <cell r="K34">
            <v>-0.52800000000000002</v>
          </cell>
          <cell r="L34">
            <v>1.8</v>
          </cell>
          <cell r="M34">
            <v>0.57999999999999996</v>
          </cell>
          <cell r="N34">
            <v>166180</v>
          </cell>
          <cell r="O34">
            <v>314.2</v>
          </cell>
          <cell r="P34">
            <v>-0.75</v>
          </cell>
          <cell r="Q34">
            <v>0.19</v>
          </cell>
          <cell r="R34">
            <v>-1.1200000000000001</v>
          </cell>
          <cell r="S34">
            <v>9.75</v>
          </cell>
          <cell r="T34">
            <v>-2.58</v>
          </cell>
        </row>
        <row r="35">
          <cell r="A35" t="str">
            <v>1477</v>
          </cell>
          <cell r="B35" t="str">
            <v>聚陽</v>
          </cell>
          <cell r="C35">
            <v>421</v>
          </cell>
          <cell r="D35">
            <v>21</v>
          </cell>
          <cell r="E35">
            <v>5.25</v>
          </cell>
          <cell r="F35">
            <v>65.48</v>
          </cell>
          <cell r="G35">
            <v>72.959999999999994</v>
          </cell>
          <cell r="H35">
            <v>69.650000000000006</v>
          </cell>
          <cell r="I35">
            <v>88.66</v>
          </cell>
          <cell r="J35">
            <v>0.96599999999999997</v>
          </cell>
          <cell r="K35">
            <v>2.11</v>
          </cell>
          <cell r="L35">
            <v>2.0699999999999998</v>
          </cell>
          <cell r="M35">
            <v>6.89</v>
          </cell>
          <cell r="N35">
            <v>-43697</v>
          </cell>
          <cell r="O35">
            <v>-109</v>
          </cell>
          <cell r="P35">
            <v>5.25</v>
          </cell>
          <cell r="Q35">
            <v>7.67</v>
          </cell>
          <cell r="R35">
            <v>9.7799999999999994</v>
          </cell>
          <cell r="S35">
            <v>10.210000000000001</v>
          </cell>
          <cell r="T35">
            <v>12.42</v>
          </cell>
        </row>
        <row r="36">
          <cell r="A36" t="str">
            <v>1504</v>
          </cell>
          <cell r="B36" t="str">
            <v>東元</v>
          </cell>
          <cell r="C36">
            <v>53.5</v>
          </cell>
          <cell r="D36">
            <v>1.3</v>
          </cell>
          <cell r="E36">
            <v>2.4900000000000002</v>
          </cell>
          <cell r="F36">
            <v>12.07</v>
          </cell>
          <cell r="G36">
            <v>23.2</v>
          </cell>
          <cell r="H36">
            <v>24.72</v>
          </cell>
          <cell r="I36">
            <v>52.18</v>
          </cell>
          <cell r="J36">
            <v>-0.317</v>
          </cell>
          <cell r="K36">
            <v>-0.252</v>
          </cell>
          <cell r="L36">
            <v>-3.96</v>
          </cell>
          <cell r="M36">
            <v>-1.8</v>
          </cell>
          <cell r="N36">
            <v>64783</v>
          </cell>
          <cell r="O36">
            <v>1232.0999999999999</v>
          </cell>
          <cell r="P36">
            <v>2.4900000000000002</v>
          </cell>
          <cell r="Q36">
            <v>-0.37</v>
          </cell>
          <cell r="R36">
            <v>-7.6</v>
          </cell>
          <cell r="S36">
            <v>0.94</v>
          </cell>
          <cell r="T36">
            <v>-4.8</v>
          </cell>
        </row>
        <row r="37">
          <cell r="A37" t="str">
            <v>1513</v>
          </cell>
          <cell r="B37" t="str">
            <v>中興電</v>
          </cell>
          <cell r="C37">
            <v>188</v>
          </cell>
          <cell r="D37">
            <v>2</v>
          </cell>
          <cell r="E37">
            <v>1.08</v>
          </cell>
          <cell r="F37">
            <v>48.75</v>
          </cell>
          <cell r="G37">
            <v>49.83</v>
          </cell>
          <cell r="H37">
            <v>52.8</v>
          </cell>
          <cell r="I37">
            <v>60.54</v>
          </cell>
          <cell r="J37">
            <v>0.83699999999999997</v>
          </cell>
          <cell r="K37">
            <v>0.65200000000000002</v>
          </cell>
          <cell r="L37">
            <v>3.81</v>
          </cell>
          <cell r="M37">
            <v>4.3099999999999996</v>
          </cell>
          <cell r="N37">
            <v>28489</v>
          </cell>
          <cell r="O37">
            <v>152.06800000000001</v>
          </cell>
          <cell r="P37">
            <v>1.08</v>
          </cell>
          <cell r="Q37">
            <v>0</v>
          </cell>
          <cell r="R37">
            <v>-1.57</v>
          </cell>
          <cell r="S37">
            <v>12.57</v>
          </cell>
          <cell r="T37">
            <v>5.92</v>
          </cell>
        </row>
        <row r="38">
          <cell r="A38" t="str">
            <v>1536</v>
          </cell>
          <cell r="B38" t="str">
            <v>和大</v>
          </cell>
          <cell r="C38">
            <v>55.3</v>
          </cell>
          <cell r="D38">
            <v>-0.3</v>
          </cell>
          <cell r="E38">
            <v>-0.54</v>
          </cell>
          <cell r="F38">
            <v>37.130000000000003</v>
          </cell>
          <cell r="G38">
            <v>36.58</v>
          </cell>
          <cell r="H38">
            <v>52.89</v>
          </cell>
          <cell r="I38">
            <v>47.98</v>
          </cell>
          <cell r="J38">
            <v>-0.16500000000000001</v>
          </cell>
          <cell r="K38">
            <v>-0.13800000000000001</v>
          </cell>
          <cell r="L38">
            <v>-0.86</v>
          </cell>
          <cell r="M38">
            <v>-1.07</v>
          </cell>
          <cell r="N38">
            <v>-9416</v>
          </cell>
          <cell r="O38">
            <v>-168.83199999999999</v>
          </cell>
          <cell r="P38">
            <v>-0.54</v>
          </cell>
          <cell r="Q38">
            <v>-1.25</v>
          </cell>
          <cell r="R38">
            <v>1.28</v>
          </cell>
          <cell r="S38">
            <v>-6.27</v>
          </cell>
          <cell r="T38">
            <v>4.7300000000000004</v>
          </cell>
        </row>
        <row r="39">
          <cell r="A39" t="str">
            <v>1565</v>
          </cell>
          <cell r="B39" t="str">
            <v>精華</v>
          </cell>
          <cell r="C39">
            <v>188</v>
          </cell>
          <cell r="D39">
            <v>0.5</v>
          </cell>
          <cell r="E39">
            <v>0.27</v>
          </cell>
          <cell r="F39">
            <v>26.06</v>
          </cell>
          <cell r="G39">
            <v>26.9</v>
          </cell>
          <cell r="H39">
            <v>44.85</v>
          </cell>
          <cell r="I39">
            <v>50.55</v>
          </cell>
          <cell r="J39">
            <v>7.2999999999999995E-2</v>
          </cell>
          <cell r="K39">
            <v>2.5999999999999999E-2</v>
          </cell>
          <cell r="L39">
            <v>0.09</v>
          </cell>
          <cell r="M39">
            <v>0.24</v>
          </cell>
          <cell r="N39">
            <v>-5088</v>
          </cell>
          <cell r="O39">
            <v>-27</v>
          </cell>
          <cell r="P39">
            <v>0.27</v>
          </cell>
          <cell r="Q39">
            <v>0</v>
          </cell>
          <cell r="R39">
            <v>-0.27</v>
          </cell>
          <cell r="S39">
            <v>2.4500000000000002</v>
          </cell>
          <cell r="T39">
            <v>-1.83</v>
          </cell>
        </row>
        <row r="40">
          <cell r="A40" t="str">
            <v>1590</v>
          </cell>
          <cell r="B40" t="str">
            <v>亞德客-KY</v>
          </cell>
          <cell r="C40">
            <v>988</v>
          </cell>
          <cell r="D40">
            <v>-52</v>
          </cell>
          <cell r="E40">
            <v>-5</v>
          </cell>
          <cell r="F40">
            <v>66.650000000000006</v>
          </cell>
          <cell r="G40">
            <v>44.43</v>
          </cell>
          <cell r="H40">
            <v>49.73</v>
          </cell>
          <cell r="I40">
            <v>23.17</v>
          </cell>
          <cell r="J40">
            <v>5.6989999999999998</v>
          </cell>
          <cell r="K40">
            <v>2.5790000000000002</v>
          </cell>
          <cell r="L40">
            <v>1.24</v>
          </cell>
          <cell r="M40">
            <v>-3.72</v>
          </cell>
          <cell r="N40">
            <v>-131242</v>
          </cell>
          <cell r="O40">
            <v>-126.18600000000001</v>
          </cell>
          <cell r="P40">
            <v>-5</v>
          </cell>
          <cell r="Q40">
            <v>-4.54</v>
          </cell>
          <cell r="R40">
            <v>-5.9</v>
          </cell>
          <cell r="S40">
            <v>-2.1800000000000002</v>
          </cell>
          <cell r="T40">
            <v>-14.09</v>
          </cell>
        </row>
        <row r="41">
          <cell r="A41" t="str">
            <v>1605</v>
          </cell>
          <cell r="B41" t="str">
            <v>華新</v>
          </cell>
          <cell r="C41">
            <v>35.5</v>
          </cell>
          <cell r="D41">
            <v>0.35</v>
          </cell>
          <cell r="E41">
            <v>1</v>
          </cell>
          <cell r="F41">
            <v>16.149999999999999</v>
          </cell>
          <cell r="G41">
            <v>21.88</v>
          </cell>
          <cell r="H41">
            <v>25.65</v>
          </cell>
          <cell r="I41">
            <v>46.26</v>
          </cell>
          <cell r="J41">
            <v>-5.8000000000000003E-2</v>
          </cell>
          <cell r="K41">
            <v>-5.1999999999999998E-2</v>
          </cell>
          <cell r="L41">
            <v>-1.55</v>
          </cell>
          <cell r="M41">
            <v>-0.53</v>
          </cell>
          <cell r="N41">
            <v>-411256</v>
          </cell>
          <cell r="O41">
            <v>-11710.012000000001</v>
          </cell>
          <cell r="P41">
            <v>1</v>
          </cell>
          <cell r="Q41">
            <v>-1.1100000000000001</v>
          </cell>
          <cell r="R41">
            <v>-4.7</v>
          </cell>
          <cell r="S41">
            <v>-3.66</v>
          </cell>
          <cell r="T41">
            <v>-4.83</v>
          </cell>
        </row>
        <row r="42">
          <cell r="A42" t="str">
            <v>1609</v>
          </cell>
          <cell r="B42" t="str">
            <v>大亞</v>
          </cell>
          <cell r="C42">
            <v>55.8</v>
          </cell>
          <cell r="D42">
            <v>0.3</v>
          </cell>
          <cell r="E42">
            <v>0.54</v>
          </cell>
          <cell r="F42">
            <v>76.180000000000007</v>
          </cell>
          <cell r="G42">
            <v>79.77</v>
          </cell>
          <cell r="H42">
            <v>72.900000000000006</v>
          </cell>
          <cell r="I42">
            <v>75.290000000000006</v>
          </cell>
          <cell r="J42">
            <v>0.38200000000000001</v>
          </cell>
          <cell r="K42">
            <v>0.39700000000000002</v>
          </cell>
          <cell r="L42">
            <v>6.57</v>
          </cell>
          <cell r="M42">
            <v>6.46</v>
          </cell>
          <cell r="N42">
            <v>-80136</v>
          </cell>
          <cell r="O42">
            <v>-1443.8820000000001</v>
          </cell>
          <cell r="P42">
            <v>0.54</v>
          </cell>
          <cell r="Q42">
            <v>4.0999999999999996</v>
          </cell>
          <cell r="R42">
            <v>1.64</v>
          </cell>
          <cell r="S42">
            <v>13.65</v>
          </cell>
          <cell r="T42">
            <v>30.99</v>
          </cell>
        </row>
        <row r="43">
          <cell r="A43" t="str">
            <v>1707</v>
          </cell>
          <cell r="B43" t="str">
            <v>葡萄王</v>
          </cell>
          <cell r="C43">
            <v>153.5</v>
          </cell>
          <cell r="D43">
            <v>0.5</v>
          </cell>
          <cell r="E43">
            <v>0.33</v>
          </cell>
          <cell r="F43">
            <v>34.22</v>
          </cell>
          <cell r="G43">
            <v>32.340000000000003</v>
          </cell>
          <cell r="H43">
            <v>37.68</v>
          </cell>
          <cell r="I43">
            <v>45.94</v>
          </cell>
          <cell r="J43">
            <v>-0.152</v>
          </cell>
          <cell r="K43">
            <v>-0.16900000000000001</v>
          </cell>
          <cell r="L43">
            <v>-0.45</v>
          </cell>
          <cell r="M43">
            <v>-0.16</v>
          </cell>
          <cell r="N43">
            <v>-5515</v>
          </cell>
          <cell r="O43">
            <v>-36</v>
          </cell>
          <cell r="P43">
            <v>0.33</v>
          </cell>
          <cell r="Q43">
            <v>-0.97</v>
          </cell>
          <cell r="R43">
            <v>-5.25</v>
          </cell>
          <cell r="S43">
            <v>-3.76</v>
          </cell>
          <cell r="T43">
            <v>-4.0599999999999996</v>
          </cell>
        </row>
        <row r="44">
          <cell r="A44" t="str">
            <v>1717</v>
          </cell>
          <cell r="B44" t="str">
            <v>長興</v>
          </cell>
          <cell r="C44">
            <v>30.9</v>
          </cell>
          <cell r="D44">
            <v>0.05</v>
          </cell>
          <cell r="E44">
            <v>0.16</v>
          </cell>
          <cell r="F44">
            <v>53.27</v>
          </cell>
          <cell r="G44">
            <v>49.55</v>
          </cell>
          <cell r="H44">
            <v>42.41</v>
          </cell>
          <cell r="I44">
            <v>45.89</v>
          </cell>
          <cell r="J44">
            <v>3.2000000000000001E-2</v>
          </cell>
          <cell r="K44">
            <v>2.3E-2</v>
          </cell>
          <cell r="L44">
            <v>-0.16</v>
          </cell>
          <cell r="M44">
            <v>-0.06</v>
          </cell>
          <cell r="N44">
            <v>-12605</v>
          </cell>
          <cell r="O44">
            <v>-409</v>
          </cell>
          <cell r="P44">
            <v>0.16</v>
          </cell>
          <cell r="Q44">
            <v>-1.28</v>
          </cell>
          <cell r="R44">
            <v>0.98</v>
          </cell>
          <cell r="S44">
            <v>1.31</v>
          </cell>
          <cell r="T44">
            <v>-2.98</v>
          </cell>
        </row>
        <row r="45">
          <cell r="A45" t="str">
            <v>1718</v>
          </cell>
          <cell r="B45" t="str">
            <v>中纖</v>
          </cell>
          <cell r="C45">
            <v>8.15</v>
          </cell>
          <cell r="D45">
            <v>0.08</v>
          </cell>
          <cell r="E45">
            <v>0.99</v>
          </cell>
          <cell r="F45">
            <v>66.88</v>
          </cell>
          <cell r="G45">
            <v>72.540000000000006</v>
          </cell>
          <cell r="H45">
            <v>65.75</v>
          </cell>
          <cell r="I45">
            <v>75.040000000000006</v>
          </cell>
          <cell r="J45">
            <v>3.0000000000000001E-3</v>
          </cell>
          <cell r="K45">
            <v>0.01</v>
          </cell>
          <cell r="L45">
            <v>1.2</v>
          </cell>
          <cell r="M45">
            <v>2.1</v>
          </cell>
          <cell r="N45">
            <v>4730</v>
          </cell>
          <cell r="O45">
            <v>589</v>
          </cell>
          <cell r="P45">
            <v>0.99</v>
          </cell>
          <cell r="Q45">
            <v>0.99</v>
          </cell>
          <cell r="R45">
            <v>3.69</v>
          </cell>
          <cell r="S45">
            <v>2</v>
          </cell>
          <cell r="T45">
            <v>11.34</v>
          </cell>
        </row>
        <row r="46">
          <cell r="A46" t="str">
            <v>1722</v>
          </cell>
          <cell r="B46" t="str">
            <v>台肥</v>
          </cell>
          <cell r="C46">
            <v>64.3</v>
          </cell>
          <cell r="D46">
            <v>0.2</v>
          </cell>
          <cell r="E46">
            <v>0.31</v>
          </cell>
          <cell r="F46">
            <v>42.98</v>
          </cell>
          <cell r="G46">
            <v>33.92</v>
          </cell>
          <cell r="H46">
            <v>29.23</v>
          </cell>
          <cell r="I46">
            <v>37</v>
          </cell>
          <cell r="J46">
            <v>3.4000000000000002E-2</v>
          </cell>
          <cell r="K46">
            <v>-0.01</v>
          </cell>
          <cell r="L46">
            <v>-0.7</v>
          </cell>
          <cell r="M46">
            <v>-0.54</v>
          </cell>
          <cell r="N46">
            <v>-25256</v>
          </cell>
          <cell r="O46">
            <v>-392</v>
          </cell>
          <cell r="P46">
            <v>0.31</v>
          </cell>
          <cell r="Q46">
            <v>-1.53</v>
          </cell>
          <cell r="R46">
            <v>-0.16</v>
          </cell>
          <cell r="S46">
            <v>3.21</v>
          </cell>
          <cell r="T46">
            <v>1.58</v>
          </cell>
        </row>
        <row r="47">
          <cell r="A47" t="str">
            <v>1795</v>
          </cell>
          <cell r="B47" t="str">
            <v>美時</v>
          </cell>
          <cell r="C47">
            <v>309.5</v>
          </cell>
          <cell r="D47">
            <v>4.5</v>
          </cell>
          <cell r="E47">
            <v>1.48</v>
          </cell>
          <cell r="F47">
            <v>66.14</v>
          </cell>
          <cell r="G47">
            <v>71.37</v>
          </cell>
          <cell r="H47">
            <v>70.25</v>
          </cell>
          <cell r="I47">
            <v>75</v>
          </cell>
          <cell r="J47">
            <v>2.3940000000000001</v>
          </cell>
          <cell r="K47">
            <v>2.774</v>
          </cell>
          <cell r="L47">
            <v>5.34</v>
          </cell>
          <cell r="M47">
            <v>6.28</v>
          </cell>
          <cell r="N47">
            <v>-539003</v>
          </cell>
          <cell r="O47">
            <v>-1746.89</v>
          </cell>
          <cell r="P47">
            <v>1.48</v>
          </cell>
          <cell r="Q47">
            <v>6.72</v>
          </cell>
          <cell r="R47">
            <v>8.98</v>
          </cell>
          <cell r="S47">
            <v>12.14</v>
          </cell>
          <cell r="T47">
            <v>0.49</v>
          </cell>
        </row>
        <row r="48">
          <cell r="A48" t="str">
            <v>1802</v>
          </cell>
          <cell r="B48" t="str">
            <v>台玻</v>
          </cell>
          <cell r="C48">
            <v>19.350000000000001</v>
          </cell>
          <cell r="D48">
            <v>0.45</v>
          </cell>
          <cell r="E48">
            <v>2.38</v>
          </cell>
          <cell r="F48">
            <v>30.84</v>
          </cell>
          <cell r="G48">
            <v>31.89</v>
          </cell>
          <cell r="H48">
            <v>35.74</v>
          </cell>
          <cell r="I48">
            <v>55.11</v>
          </cell>
          <cell r="J48">
            <v>-9.8000000000000004E-2</v>
          </cell>
          <cell r="K48">
            <v>-9.6000000000000002E-2</v>
          </cell>
          <cell r="L48">
            <v>-1.0900000000000001</v>
          </cell>
          <cell r="M48">
            <v>0.9</v>
          </cell>
          <cell r="N48">
            <v>-10836</v>
          </cell>
          <cell r="O48">
            <v>-567</v>
          </cell>
          <cell r="P48">
            <v>2.38</v>
          </cell>
          <cell r="Q48">
            <v>-1.28</v>
          </cell>
          <cell r="R48">
            <v>1.84</v>
          </cell>
          <cell r="S48">
            <v>7.8</v>
          </cell>
          <cell r="T48">
            <v>11.21</v>
          </cell>
        </row>
        <row r="49">
          <cell r="A49" t="str">
            <v>1904</v>
          </cell>
          <cell r="B49" t="str">
            <v>正隆</v>
          </cell>
          <cell r="C49">
            <v>28.55</v>
          </cell>
          <cell r="D49">
            <v>-0.05</v>
          </cell>
          <cell r="E49">
            <v>-0.17</v>
          </cell>
          <cell r="F49">
            <v>68.38</v>
          </cell>
          <cell r="G49">
            <v>54.53</v>
          </cell>
          <cell r="H49">
            <v>47.79</v>
          </cell>
          <cell r="I49">
            <v>42.02</v>
          </cell>
          <cell r="J49">
            <v>4.1000000000000002E-2</v>
          </cell>
          <cell r="K49">
            <v>2.8000000000000001E-2</v>
          </cell>
          <cell r="L49">
            <v>0.41</v>
          </cell>
          <cell r="M49">
            <v>0.19</v>
          </cell>
          <cell r="N49">
            <v>-10870</v>
          </cell>
          <cell r="O49">
            <v>-379</v>
          </cell>
          <cell r="P49">
            <v>-0.17</v>
          </cell>
          <cell r="Q49">
            <v>-1.89</v>
          </cell>
          <cell r="R49">
            <v>-0.87</v>
          </cell>
          <cell r="S49">
            <v>-0.87</v>
          </cell>
          <cell r="T49">
            <v>-1.89</v>
          </cell>
        </row>
        <row r="50">
          <cell r="A50" t="str">
            <v>1905</v>
          </cell>
          <cell r="B50" t="str">
            <v>華紙</v>
          </cell>
          <cell r="C50">
            <v>21.45</v>
          </cell>
          <cell r="D50">
            <v>-0.1</v>
          </cell>
          <cell r="E50">
            <v>-0.46</v>
          </cell>
          <cell r="F50">
            <v>27.95</v>
          </cell>
          <cell r="G50">
            <v>20.86</v>
          </cell>
          <cell r="H50">
            <v>30</v>
          </cell>
          <cell r="I50">
            <v>25.12</v>
          </cell>
          <cell r="J50">
            <v>1.7999999999999999E-2</v>
          </cell>
          <cell r="K50">
            <v>7.0000000000000001E-3</v>
          </cell>
          <cell r="L50">
            <v>-1.5</v>
          </cell>
          <cell r="M50">
            <v>-1.76</v>
          </cell>
          <cell r="N50">
            <v>-11886</v>
          </cell>
          <cell r="O50">
            <v>-547</v>
          </cell>
          <cell r="P50">
            <v>-0.46</v>
          </cell>
          <cell r="Q50">
            <v>-2.5</v>
          </cell>
          <cell r="R50">
            <v>-2.0499999999999998</v>
          </cell>
          <cell r="S50">
            <v>-3.81</v>
          </cell>
          <cell r="T50">
            <v>-8.7200000000000006</v>
          </cell>
        </row>
        <row r="51">
          <cell r="A51" t="str">
            <v>1907</v>
          </cell>
          <cell r="B51" t="str">
            <v>永豐餘</v>
          </cell>
          <cell r="C51">
            <v>30.75</v>
          </cell>
          <cell r="D51">
            <v>-0.05</v>
          </cell>
          <cell r="E51">
            <v>-0.16</v>
          </cell>
          <cell r="F51">
            <v>70.099999999999994</v>
          </cell>
          <cell r="G51">
            <v>64.44</v>
          </cell>
          <cell r="H51">
            <v>58.27</v>
          </cell>
          <cell r="I51">
            <v>56.26</v>
          </cell>
          <cell r="J51">
            <v>0.14299999999999999</v>
          </cell>
          <cell r="K51">
            <v>0.129</v>
          </cell>
          <cell r="L51">
            <v>2.25</v>
          </cell>
          <cell r="M51">
            <v>1.93</v>
          </cell>
          <cell r="N51">
            <v>-11836</v>
          </cell>
          <cell r="O51">
            <v>-381.94</v>
          </cell>
          <cell r="P51">
            <v>-0.16</v>
          </cell>
          <cell r="Q51">
            <v>0.16</v>
          </cell>
          <cell r="R51">
            <v>3.02</v>
          </cell>
          <cell r="S51">
            <v>3.02</v>
          </cell>
          <cell r="T51">
            <v>1.99</v>
          </cell>
        </row>
        <row r="52">
          <cell r="A52" t="str">
            <v>1909</v>
          </cell>
          <cell r="B52" t="str">
            <v>榮成</v>
          </cell>
          <cell r="C52">
            <v>13.85</v>
          </cell>
          <cell r="D52">
            <v>0.15</v>
          </cell>
          <cell r="E52">
            <v>1.0900000000000001</v>
          </cell>
          <cell r="F52">
            <v>19.59</v>
          </cell>
          <cell r="G52">
            <v>23.06</v>
          </cell>
          <cell r="H52">
            <v>28.25</v>
          </cell>
          <cell r="I52">
            <v>46.71</v>
          </cell>
          <cell r="J52">
            <v>0.01</v>
          </cell>
          <cell r="K52">
            <v>1.4999999999999999E-2</v>
          </cell>
          <cell r="L52">
            <v>-2.25</v>
          </cell>
          <cell r="M52">
            <v>-1</v>
          </cell>
          <cell r="N52">
            <v>-11665</v>
          </cell>
          <cell r="O52">
            <v>-849</v>
          </cell>
          <cell r="P52">
            <v>1.0900000000000001</v>
          </cell>
          <cell r="Q52">
            <v>-2.12</v>
          </cell>
          <cell r="R52">
            <v>-0.72</v>
          </cell>
          <cell r="S52">
            <v>-3.48</v>
          </cell>
          <cell r="T52">
            <v>-7.36</v>
          </cell>
        </row>
        <row r="53">
          <cell r="A53" t="str">
            <v>2002</v>
          </cell>
          <cell r="B53" t="str">
            <v>中鋼</v>
          </cell>
          <cell r="C53">
            <v>23.1</v>
          </cell>
          <cell r="D53">
            <v>0.05</v>
          </cell>
          <cell r="E53">
            <v>0.22</v>
          </cell>
          <cell r="F53">
            <v>18.38</v>
          </cell>
          <cell r="G53">
            <v>16.170000000000002</v>
          </cell>
          <cell r="H53">
            <v>22.97</v>
          </cell>
          <cell r="I53">
            <v>30.06</v>
          </cell>
          <cell r="J53">
            <v>0</v>
          </cell>
          <cell r="K53">
            <v>-2E-3</v>
          </cell>
          <cell r="L53">
            <v>-1.79</v>
          </cell>
          <cell r="M53">
            <v>-1.42</v>
          </cell>
          <cell r="N53">
            <v>-313323</v>
          </cell>
          <cell r="O53">
            <v>-13581.433000000001</v>
          </cell>
          <cell r="P53">
            <v>0.22</v>
          </cell>
          <cell r="Q53">
            <v>-2.12</v>
          </cell>
          <cell r="R53">
            <v>-0.65</v>
          </cell>
          <cell r="S53">
            <v>-3.14</v>
          </cell>
          <cell r="T53">
            <v>-3.75</v>
          </cell>
        </row>
        <row r="54">
          <cell r="A54" t="str">
            <v>2006</v>
          </cell>
          <cell r="B54" t="str">
            <v>東和鋼鐵</v>
          </cell>
          <cell r="C54">
            <v>69.599999999999994</v>
          </cell>
          <cell r="D54">
            <v>-0.8</v>
          </cell>
          <cell r="E54">
            <v>-1.1399999999999999</v>
          </cell>
          <cell r="F54">
            <v>69.459999999999994</v>
          </cell>
          <cell r="G54">
            <v>64.59</v>
          </cell>
          <cell r="H54">
            <v>71.34</v>
          </cell>
          <cell r="I54">
            <v>54.6</v>
          </cell>
          <cell r="J54">
            <v>0.14799999999999999</v>
          </cell>
          <cell r="K54">
            <v>0.182</v>
          </cell>
          <cell r="L54">
            <v>1.8</v>
          </cell>
          <cell r="M54">
            <v>0.59</v>
          </cell>
          <cell r="N54">
            <v>-57392</v>
          </cell>
          <cell r="O54">
            <v>-820</v>
          </cell>
          <cell r="P54">
            <v>-1.1399999999999999</v>
          </cell>
          <cell r="Q54">
            <v>0.57999999999999996</v>
          </cell>
          <cell r="R54">
            <v>1.31</v>
          </cell>
          <cell r="S54">
            <v>1.02</v>
          </cell>
          <cell r="T54">
            <v>0.57999999999999996</v>
          </cell>
        </row>
        <row r="55">
          <cell r="A55" t="str">
            <v>2014</v>
          </cell>
          <cell r="B55" t="str">
            <v>中鴻</v>
          </cell>
          <cell r="C55">
            <v>21.5</v>
          </cell>
          <cell r="D55">
            <v>-0.1</v>
          </cell>
          <cell r="E55">
            <v>-0.46</v>
          </cell>
          <cell r="F55">
            <v>24.16</v>
          </cell>
          <cell r="G55">
            <v>20.87</v>
          </cell>
          <cell r="H55">
            <v>29.34</v>
          </cell>
          <cell r="I55">
            <v>25.16</v>
          </cell>
          <cell r="J55">
            <v>-3.1E-2</v>
          </cell>
          <cell r="K55">
            <v>-3.4000000000000002E-2</v>
          </cell>
          <cell r="L55">
            <v>-2.2000000000000002</v>
          </cell>
          <cell r="M55">
            <v>-2.42</v>
          </cell>
          <cell r="N55">
            <v>-13480</v>
          </cell>
          <cell r="O55">
            <v>-627</v>
          </cell>
          <cell r="P55">
            <v>-0.46</v>
          </cell>
          <cell r="Q55">
            <v>-2.71</v>
          </cell>
          <cell r="R55">
            <v>-1.38</v>
          </cell>
          <cell r="S55">
            <v>-4.66</v>
          </cell>
          <cell r="T55">
            <v>-3.37</v>
          </cell>
        </row>
        <row r="56">
          <cell r="A56" t="str">
            <v>2027</v>
          </cell>
          <cell r="B56" t="str">
            <v>大成鋼</v>
          </cell>
          <cell r="C56">
            <v>35.9</v>
          </cell>
          <cell r="D56">
            <v>-0.05</v>
          </cell>
          <cell r="E56">
            <v>-0.14000000000000001</v>
          </cell>
          <cell r="F56">
            <v>8.1999999999999993</v>
          </cell>
          <cell r="G56">
            <v>6.54</v>
          </cell>
          <cell r="H56">
            <v>18.89</v>
          </cell>
          <cell r="I56">
            <v>17.940000000000001</v>
          </cell>
          <cell r="J56">
            <v>-0.158</v>
          </cell>
          <cell r="K56">
            <v>-0.15</v>
          </cell>
          <cell r="L56">
            <v>-3.46</v>
          </cell>
          <cell r="M56">
            <v>-3.33</v>
          </cell>
          <cell r="N56">
            <v>18093</v>
          </cell>
          <cell r="O56">
            <v>503</v>
          </cell>
          <cell r="P56">
            <v>-0.14000000000000001</v>
          </cell>
          <cell r="Q56">
            <v>-2.4500000000000002</v>
          </cell>
          <cell r="R56">
            <v>-2.4500000000000002</v>
          </cell>
          <cell r="S56">
            <v>-5.4</v>
          </cell>
          <cell r="T56">
            <v>-1.37</v>
          </cell>
        </row>
        <row r="57">
          <cell r="A57" t="str">
            <v>2049</v>
          </cell>
          <cell r="B57" t="str">
            <v>上銀</v>
          </cell>
          <cell r="C57">
            <v>213</v>
          </cell>
          <cell r="D57">
            <v>5.5</v>
          </cell>
          <cell r="E57">
            <v>2.65</v>
          </cell>
          <cell r="F57">
            <v>34.1</v>
          </cell>
          <cell r="G57">
            <v>52.36</v>
          </cell>
          <cell r="H57">
            <v>40.049999999999997</v>
          </cell>
          <cell r="I57">
            <v>67.989999999999995</v>
          </cell>
          <cell r="J57">
            <v>0.45500000000000002</v>
          </cell>
          <cell r="K57">
            <v>0.84799999999999998</v>
          </cell>
          <cell r="L57">
            <v>-2.2999999999999998</v>
          </cell>
          <cell r="M57">
            <v>0.51</v>
          </cell>
          <cell r="N57">
            <v>-27389</v>
          </cell>
          <cell r="O57">
            <v>-131.84</v>
          </cell>
          <cell r="P57">
            <v>2.65</v>
          </cell>
          <cell r="Q57">
            <v>1.67</v>
          </cell>
          <cell r="R57">
            <v>2.4</v>
          </cell>
          <cell r="S57">
            <v>-4.05</v>
          </cell>
          <cell r="T57">
            <v>-22.55</v>
          </cell>
        </row>
        <row r="58">
          <cell r="A58" t="str">
            <v>2059</v>
          </cell>
          <cell r="B58" t="str">
            <v>川湖</v>
          </cell>
          <cell r="C58">
            <v>1240</v>
          </cell>
          <cell r="D58">
            <v>0</v>
          </cell>
          <cell r="E58">
            <v>0</v>
          </cell>
          <cell r="F58">
            <v>76.430000000000007</v>
          </cell>
          <cell r="G58">
            <v>77.62</v>
          </cell>
          <cell r="H58">
            <v>65.25</v>
          </cell>
          <cell r="I58">
            <v>65.25</v>
          </cell>
          <cell r="J58">
            <v>9.0079999999999991</v>
          </cell>
          <cell r="K58">
            <v>9.4779999999999998</v>
          </cell>
          <cell r="L58">
            <v>5</v>
          </cell>
          <cell r="M58">
            <v>4.66</v>
          </cell>
          <cell r="N58">
            <v>-90966</v>
          </cell>
          <cell r="O58">
            <v>-73.25</v>
          </cell>
          <cell r="P58">
            <v>0</v>
          </cell>
          <cell r="Q58">
            <v>3.33</v>
          </cell>
          <cell r="R58">
            <v>3.77</v>
          </cell>
          <cell r="S58">
            <v>6.44</v>
          </cell>
          <cell r="T58">
            <v>-1.59</v>
          </cell>
        </row>
        <row r="59">
          <cell r="A59" t="str">
            <v>2105</v>
          </cell>
          <cell r="B59" t="str">
            <v>正新</v>
          </cell>
          <cell r="C59">
            <v>49.45</v>
          </cell>
          <cell r="D59">
            <v>-0.25</v>
          </cell>
          <cell r="E59">
            <v>-0.5</v>
          </cell>
          <cell r="F59">
            <v>61.36</v>
          </cell>
          <cell r="G59">
            <v>53.13</v>
          </cell>
          <cell r="H59">
            <v>41.49</v>
          </cell>
          <cell r="I59">
            <v>36.270000000000003</v>
          </cell>
          <cell r="J59">
            <v>-0.28799999999999998</v>
          </cell>
          <cell r="K59">
            <v>-0.24199999999999999</v>
          </cell>
          <cell r="L59">
            <v>-3.91</v>
          </cell>
          <cell r="M59">
            <v>-3.8</v>
          </cell>
          <cell r="N59">
            <v>-147451</v>
          </cell>
          <cell r="O59">
            <v>-2977</v>
          </cell>
          <cell r="P59">
            <v>-0.5</v>
          </cell>
          <cell r="Q59">
            <v>0.2</v>
          </cell>
          <cell r="R59">
            <v>0.2</v>
          </cell>
          <cell r="S59">
            <v>-14.3</v>
          </cell>
          <cell r="T59">
            <v>-0.6</v>
          </cell>
        </row>
        <row r="60">
          <cell r="A60" t="str">
            <v>2201</v>
          </cell>
          <cell r="B60" t="str">
            <v>裕隆</v>
          </cell>
          <cell r="C60">
            <v>66.8</v>
          </cell>
          <cell r="D60">
            <v>-0.6</v>
          </cell>
          <cell r="E60">
            <v>-0.89</v>
          </cell>
          <cell r="F60">
            <v>9.58</v>
          </cell>
          <cell r="G60">
            <v>7.22</v>
          </cell>
          <cell r="H60">
            <v>24</v>
          </cell>
          <cell r="I60">
            <v>19.559999999999999</v>
          </cell>
          <cell r="J60">
            <v>-0.16200000000000001</v>
          </cell>
          <cell r="K60">
            <v>-0.23</v>
          </cell>
          <cell r="L60">
            <v>-3.03</v>
          </cell>
          <cell r="M60">
            <v>-3.66</v>
          </cell>
          <cell r="N60">
            <v>-60055</v>
          </cell>
          <cell r="O60">
            <v>-888</v>
          </cell>
          <cell r="P60">
            <v>-0.89</v>
          </cell>
          <cell r="Q60">
            <v>-4.16</v>
          </cell>
          <cell r="R60">
            <v>-2.48</v>
          </cell>
          <cell r="S60">
            <v>-4.71</v>
          </cell>
          <cell r="T60">
            <v>-2.2000000000000002</v>
          </cell>
        </row>
        <row r="61">
          <cell r="A61" t="str">
            <v>2231</v>
          </cell>
          <cell r="B61" t="str">
            <v>為升</v>
          </cell>
          <cell r="C61">
            <v>118.5</v>
          </cell>
          <cell r="D61">
            <v>0.5</v>
          </cell>
          <cell r="E61">
            <v>0.42</v>
          </cell>
          <cell r="F61">
            <v>9.17</v>
          </cell>
          <cell r="G61">
            <v>9.14</v>
          </cell>
          <cell r="H61">
            <v>24.43</v>
          </cell>
          <cell r="I61">
            <v>29.63</v>
          </cell>
          <cell r="J61">
            <v>-1.7230000000000001</v>
          </cell>
          <cell r="K61">
            <v>-1.663</v>
          </cell>
          <cell r="L61">
            <v>-6.17</v>
          </cell>
          <cell r="M61">
            <v>-5.36</v>
          </cell>
          <cell r="N61">
            <v>-14384</v>
          </cell>
          <cell r="O61">
            <v>-121.18</v>
          </cell>
          <cell r="P61">
            <v>0.42</v>
          </cell>
          <cell r="Q61">
            <v>-2.0699999999999998</v>
          </cell>
          <cell r="R61">
            <v>-8.49</v>
          </cell>
          <cell r="S61">
            <v>-10.57</v>
          </cell>
          <cell r="T61">
            <v>-0.84</v>
          </cell>
        </row>
        <row r="62">
          <cell r="A62" t="str">
            <v>2301</v>
          </cell>
          <cell r="B62" t="str">
            <v>光寶科</v>
          </cell>
          <cell r="C62">
            <v>106</v>
          </cell>
          <cell r="D62">
            <v>-2</v>
          </cell>
          <cell r="E62">
            <v>-1.85</v>
          </cell>
          <cell r="F62">
            <v>63.29</v>
          </cell>
          <cell r="G62">
            <v>62.71</v>
          </cell>
          <cell r="H62">
            <v>66.98</v>
          </cell>
          <cell r="I62">
            <v>48.72</v>
          </cell>
          <cell r="J62">
            <v>-0.23400000000000001</v>
          </cell>
          <cell r="K62">
            <v>-0.14599999999999999</v>
          </cell>
          <cell r="L62">
            <v>1.41</v>
          </cell>
          <cell r="M62">
            <v>-0.38</v>
          </cell>
          <cell r="N62">
            <v>-408321</v>
          </cell>
          <cell r="O62">
            <v>-3820.0129999999999</v>
          </cell>
          <cell r="P62">
            <v>-1.85</v>
          </cell>
          <cell r="Q62">
            <v>0.95</v>
          </cell>
          <cell r="R62">
            <v>-1.4</v>
          </cell>
          <cell r="S62">
            <v>-1.85</v>
          </cell>
          <cell r="T62">
            <v>6</v>
          </cell>
        </row>
        <row r="63">
          <cell r="A63" t="str">
            <v>2303</v>
          </cell>
          <cell r="B63" t="str">
            <v>聯電</v>
          </cell>
          <cell r="C63">
            <v>55.7</v>
          </cell>
          <cell r="D63">
            <v>-0.7</v>
          </cell>
          <cell r="E63">
            <v>-1.24</v>
          </cell>
          <cell r="F63">
            <v>54.93</v>
          </cell>
          <cell r="G63">
            <v>39.29</v>
          </cell>
          <cell r="H63">
            <v>44.68</v>
          </cell>
          <cell r="I63">
            <v>30.38</v>
          </cell>
          <cell r="J63">
            <v>-0.10100000000000001</v>
          </cell>
          <cell r="K63">
            <v>-0.16200000000000001</v>
          </cell>
          <cell r="L63">
            <v>0.96</v>
          </cell>
          <cell r="M63">
            <v>-0.28999999999999998</v>
          </cell>
          <cell r="N63">
            <v>-1306603</v>
          </cell>
          <cell r="O63">
            <v>-23319.715</v>
          </cell>
          <cell r="P63">
            <v>-1.24</v>
          </cell>
          <cell r="Q63">
            <v>-3.47</v>
          </cell>
          <cell r="R63">
            <v>-1.07</v>
          </cell>
          <cell r="S63">
            <v>-0.18</v>
          </cell>
          <cell r="T63">
            <v>7.74</v>
          </cell>
        </row>
        <row r="64">
          <cell r="A64" t="str">
            <v>2308</v>
          </cell>
          <cell r="B64" t="str">
            <v>台達電</v>
          </cell>
          <cell r="C64">
            <v>387.5</v>
          </cell>
          <cell r="D64">
            <v>1</v>
          </cell>
          <cell r="E64">
            <v>0.26</v>
          </cell>
          <cell r="F64">
            <v>87</v>
          </cell>
          <cell r="G64">
            <v>85.94</v>
          </cell>
          <cell r="H64">
            <v>79.03</v>
          </cell>
          <cell r="I64">
            <v>79.92</v>
          </cell>
          <cell r="J64">
            <v>3.6070000000000002</v>
          </cell>
          <cell r="K64">
            <v>3.3340000000000001</v>
          </cell>
          <cell r="L64">
            <v>9.8699999999999992</v>
          </cell>
          <cell r="M64">
            <v>9.17</v>
          </cell>
          <cell r="N64">
            <v>517698</v>
          </cell>
          <cell r="O64">
            <v>1346.8040000000001</v>
          </cell>
          <cell r="P64">
            <v>0.26</v>
          </cell>
          <cell r="Q64">
            <v>1.17</v>
          </cell>
          <cell r="R64">
            <v>9.6199999999999992</v>
          </cell>
          <cell r="S64">
            <v>17.420000000000002</v>
          </cell>
          <cell r="T64">
            <v>15.84</v>
          </cell>
        </row>
        <row r="65">
          <cell r="A65" t="str">
            <v>2312</v>
          </cell>
          <cell r="B65" t="str">
            <v>金寶</v>
          </cell>
          <cell r="C65">
            <v>17.899999999999999</v>
          </cell>
          <cell r="D65">
            <v>0.2</v>
          </cell>
          <cell r="E65">
            <v>1.1299999999999999</v>
          </cell>
          <cell r="F65">
            <v>43.61</v>
          </cell>
          <cell r="G65">
            <v>36.479999999999997</v>
          </cell>
          <cell r="H65">
            <v>30.31</v>
          </cell>
          <cell r="I65">
            <v>43.79</v>
          </cell>
          <cell r="J65">
            <v>-7.1999999999999995E-2</v>
          </cell>
          <cell r="K65">
            <v>-9.2999999999999999E-2</v>
          </cell>
          <cell r="L65">
            <v>-7.0000000000000007E-2</v>
          </cell>
          <cell r="M65">
            <v>0.67</v>
          </cell>
          <cell r="N65">
            <v>5557</v>
          </cell>
          <cell r="O65">
            <v>312</v>
          </cell>
          <cell r="P65">
            <v>1.1299999999999999</v>
          </cell>
          <cell r="Q65">
            <v>-2.4500000000000002</v>
          </cell>
          <cell r="R65">
            <v>-2.72</v>
          </cell>
          <cell r="S65">
            <v>8.16</v>
          </cell>
          <cell r="T65">
            <v>16.989999999999998</v>
          </cell>
        </row>
        <row r="66">
          <cell r="A66" t="str">
            <v>2313</v>
          </cell>
          <cell r="B66" t="str">
            <v>華通</v>
          </cell>
          <cell r="C66">
            <v>81.400000000000006</v>
          </cell>
          <cell r="D66">
            <v>0</v>
          </cell>
          <cell r="E66">
            <v>0</v>
          </cell>
          <cell r="F66">
            <v>84.04</v>
          </cell>
          <cell r="G66">
            <v>84.14</v>
          </cell>
          <cell r="H66">
            <v>86.46</v>
          </cell>
          <cell r="I66">
            <v>86.46</v>
          </cell>
          <cell r="J66">
            <v>0.96399999999999997</v>
          </cell>
          <cell r="K66">
            <v>1.004</v>
          </cell>
          <cell r="L66">
            <v>10.07</v>
          </cell>
          <cell r="M66">
            <v>9.34</v>
          </cell>
          <cell r="N66">
            <v>762003</v>
          </cell>
          <cell r="O66">
            <v>9340.5640000000003</v>
          </cell>
          <cell r="P66">
            <v>0</v>
          </cell>
          <cell r="Q66">
            <v>4.9000000000000004</v>
          </cell>
          <cell r="R66">
            <v>13.37</v>
          </cell>
          <cell r="S66">
            <v>11.66</v>
          </cell>
          <cell r="T66">
            <v>2.78</v>
          </cell>
        </row>
        <row r="67">
          <cell r="A67" t="str">
            <v>2317</v>
          </cell>
          <cell r="B67" t="str">
            <v>鴻海</v>
          </cell>
          <cell r="C67">
            <v>214</v>
          </cell>
          <cell r="D67">
            <v>1.5</v>
          </cell>
          <cell r="E67">
            <v>0.71</v>
          </cell>
          <cell r="F67">
            <v>77.83</v>
          </cell>
          <cell r="G67">
            <v>79.53</v>
          </cell>
          <cell r="H67">
            <v>68.11</v>
          </cell>
          <cell r="I67">
            <v>70.680000000000007</v>
          </cell>
          <cell r="J67">
            <v>1.19</v>
          </cell>
          <cell r="K67">
            <v>1.002</v>
          </cell>
          <cell r="L67">
            <v>10.25</v>
          </cell>
          <cell r="M67">
            <v>9.9600000000000009</v>
          </cell>
          <cell r="N67">
            <v>1698308</v>
          </cell>
          <cell r="O67">
            <v>8015.4229999999998</v>
          </cell>
          <cell r="P67">
            <v>0.71</v>
          </cell>
          <cell r="Q67">
            <v>0.94</v>
          </cell>
          <cell r="R67">
            <v>8.08</v>
          </cell>
          <cell r="S67">
            <v>21.25</v>
          </cell>
          <cell r="T67">
            <v>42.19</v>
          </cell>
        </row>
        <row r="68">
          <cell r="A68" t="str">
            <v>2323</v>
          </cell>
          <cell r="B68" t="str">
            <v>中環</v>
          </cell>
          <cell r="C68">
            <v>12.65</v>
          </cell>
          <cell r="D68">
            <v>0.2</v>
          </cell>
          <cell r="E68">
            <v>1.61</v>
          </cell>
          <cell r="F68">
            <v>37.53</v>
          </cell>
          <cell r="G68">
            <v>44.07</v>
          </cell>
          <cell r="H68">
            <v>45.59</v>
          </cell>
          <cell r="I68">
            <v>63.65</v>
          </cell>
          <cell r="J68">
            <v>-1.7000000000000001E-2</v>
          </cell>
          <cell r="K68">
            <v>1E-3</v>
          </cell>
          <cell r="L68">
            <v>-1.19</v>
          </cell>
          <cell r="M68">
            <v>0.44</v>
          </cell>
          <cell r="N68">
            <v>4348</v>
          </cell>
          <cell r="O68">
            <v>347</v>
          </cell>
          <cell r="P68">
            <v>1.61</v>
          </cell>
          <cell r="Q68">
            <v>0</v>
          </cell>
          <cell r="R68">
            <v>1.61</v>
          </cell>
          <cell r="S68">
            <v>-0.78</v>
          </cell>
          <cell r="T68">
            <v>4.12</v>
          </cell>
        </row>
        <row r="69">
          <cell r="A69" t="str">
            <v>2324</v>
          </cell>
          <cell r="B69" t="str">
            <v>仁寶</v>
          </cell>
          <cell r="C69">
            <v>34.700000000000003</v>
          </cell>
          <cell r="D69">
            <v>-0.1</v>
          </cell>
          <cell r="E69">
            <v>-0.28999999999999998</v>
          </cell>
          <cell r="F69">
            <v>20.77</v>
          </cell>
          <cell r="G69">
            <v>14.75</v>
          </cell>
          <cell r="H69">
            <v>15.32</v>
          </cell>
          <cell r="I69">
            <v>13.91</v>
          </cell>
          <cell r="J69">
            <v>-0.14799999999999999</v>
          </cell>
          <cell r="K69">
            <v>-0.14699999999999999</v>
          </cell>
          <cell r="L69">
            <v>-3.43</v>
          </cell>
          <cell r="M69">
            <v>-3.38</v>
          </cell>
          <cell r="N69">
            <v>-71774</v>
          </cell>
          <cell r="O69">
            <v>-2058.3449999999998</v>
          </cell>
          <cell r="P69">
            <v>-0.28999999999999998</v>
          </cell>
          <cell r="Q69">
            <v>-3.21</v>
          </cell>
          <cell r="R69">
            <v>-2.94</v>
          </cell>
          <cell r="S69">
            <v>-6.59</v>
          </cell>
          <cell r="T69">
            <v>-5.0599999999999996</v>
          </cell>
        </row>
        <row r="70">
          <cell r="A70" t="str">
            <v>2327</v>
          </cell>
          <cell r="B70" t="str">
            <v>國巨</v>
          </cell>
          <cell r="C70">
            <v>730</v>
          </cell>
          <cell r="D70">
            <v>-12</v>
          </cell>
          <cell r="E70">
            <v>-1.62</v>
          </cell>
          <cell r="F70">
            <v>88.42</v>
          </cell>
          <cell r="G70">
            <v>81.31</v>
          </cell>
          <cell r="H70">
            <v>87.18</v>
          </cell>
          <cell r="I70">
            <v>62.24</v>
          </cell>
          <cell r="J70">
            <v>6.0449999999999999</v>
          </cell>
          <cell r="K70">
            <v>4.6059999999999999</v>
          </cell>
          <cell r="L70">
            <v>8.49</v>
          </cell>
          <cell r="M70">
            <v>6.04</v>
          </cell>
          <cell r="N70">
            <v>-63254</v>
          </cell>
          <cell r="O70">
            <v>-85.596999999999994</v>
          </cell>
          <cell r="P70">
            <v>-1.62</v>
          </cell>
          <cell r="Q70">
            <v>-3.82</v>
          </cell>
          <cell r="R70">
            <v>4.8899999999999997</v>
          </cell>
          <cell r="S70">
            <v>11.11</v>
          </cell>
          <cell r="T70">
            <v>17.36</v>
          </cell>
        </row>
        <row r="71">
          <cell r="A71" t="str">
            <v>2328</v>
          </cell>
          <cell r="B71" t="str">
            <v>廣宇</v>
          </cell>
          <cell r="C71">
            <v>40.049999999999997</v>
          </cell>
          <cell r="D71">
            <v>-0.2</v>
          </cell>
          <cell r="E71">
            <v>-0.5</v>
          </cell>
          <cell r="F71">
            <v>63.74</v>
          </cell>
          <cell r="G71">
            <v>60.79</v>
          </cell>
          <cell r="H71">
            <v>58.45</v>
          </cell>
          <cell r="I71">
            <v>53.53</v>
          </cell>
          <cell r="J71">
            <v>-0.13300000000000001</v>
          </cell>
          <cell r="K71">
            <v>-0.122</v>
          </cell>
          <cell r="L71">
            <v>1.28</v>
          </cell>
          <cell r="M71">
            <v>0.64</v>
          </cell>
          <cell r="N71">
            <v>46368</v>
          </cell>
          <cell r="O71">
            <v>1152</v>
          </cell>
          <cell r="P71">
            <v>-0.5</v>
          </cell>
          <cell r="Q71">
            <v>-0.25</v>
          </cell>
          <cell r="R71">
            <v>0.13</v>
          </cell>
          <cell r="S71">
            <v>2.82</v>
          </cell>
          <cell r="T71">
            <v>12.03</v>
          </cell>
        </row>
        <row r="72">
          <cell r="A72" t="str">
            <v>2330</v>
          </cell>
          <cell r="B72" t="str">
            <v>台積電</v>
          </cell>
          <cell r="C72">
            <v>966</v>
          </cell>
          <cell r="D72">
            <v>6</v>
          </cell>
          <cell r="E72">
            <v>0.63</v>
          </cell>
          <cell r="F72">
            <v>68.48</v>
          </cell>
          <cell r="G72">
            <v>69.150000000000006</v>
          </cell>
          <cell r="H72">
            <v>62.99</v>
          </cell>
          <cell r="I72">
            <v>67.17</v>
          </cell>
          <cell r="J72">
            <v>1.115</v>
          </cell>
          <cell r="K72">
            <v>0.57199999999999995</v>
          </cell>
          <cell r="L72">
            <v>5.64</v>
          </cell>
          <cell r="M72">
            <v>5.54</v>
          </cell>
          <cell r="N72">
            <v>-1916469</v>
          </cell>
          <cell r="O72">
            <v>-2005.325</v>
          </cell>
          <cell r="P72">
            <v>0.63</v>
          </cell>
          <cell r="Q72">
            <v>-0.41</v>
          </cell>
          <cell r="R72">
            <v>4.7699999999999996</v>
          </cell>
          <cell r="S72">
            <v>15.27</v>
          </cell>
          <cell r="T72">
            <v>25.45</v>
          </cell>
        </row>
        <row r="73">
          <cell r="A73" t="str">
            <v>2331</v>
          </cell>
          <cell r="B73" t="str">
            <v>精英</v>
          </cell>
          <cell r="C73">
            <v>33</v>
          </cell>
          <cell r="D73">
            <v>0.65</v>
          </cell>
          <cell r="E73">
            <v>2.0099999999999998</v>
          </cell>
          <cell r="F73">
            <v>17.47</v>
          </cell>
          <cell r="G73">
            <v>21.79</v>
          </cell>
          <cell r="H73">
            <v>25.63</v>
          </cell>
          <cell r="I73">
            <v>46.38</v>
          </cell>
          <cell r="J73">
            <v>-0.28999999999999998</v>
          </cell>
          <cell r="K73">
            <v>-0.26200000000000001</v>
          </cell>
          <cell r="L73">
            <v>-4.57</v>
          </cell>
          <cell r="M73">
            <v>-2.68</v>
          </cell>
          <cell r="N73">
            <v>-40292</v>
          </cell>
          <cell r="O73">
            <v>-1239</v>
          </cell>
          <cell r="P73">
            <v>2.0099999999999998</v>
          </cell>
          <cell r="Q73">
            <v>-1.79</v>
          </cell>
          <cell r="R73">
            <v>-4.3499999999999996</v>
          </cell>
          <cell r="S73">
            <v>0.46</v>
          </cell>
          <cell r="T73">
            <v>4.43</v>
          </cell>
        </row>
        <row r="74">
          <cell r="A74" t="str">
            <v>2332</v>
          </cell>
          <cell r="B74" t="str">
            <v>友訊</v>
          </cell>
          <cell r="C74">
            <v>18.3</v>
          </cell>
          <cell r="D74">
            <v>0.15</v>
          </cell>
          <cell r="E74">
            <v>0.83</v>
          </cell>
          <cell r="F74">
            <v>52.69</v>
          </cell>
          <cell r="G74">
            <v>55.64</v>
          </cell>
          <cell r="H74">
            <v>51.52</v>
          </cell>
          <cell r="I74">
            <v>63.56</v>
          </cell>
          <cell r="J74">
            <v>8.0000000000000002E-3</v>
          </cell>
          <cell r="K74">
            <v>0.01</v>
          </cell>
          <cell r="L74">
            <v>0.79</v>
          </cell>
          <cell r="M74">
            <v>1.55</v>
          </cell>
          <cell r="N74">
            <v>2429</v>
          </cell>
          <cell r="O74">
            <v>133</v>
          </cell>
          <cell r="P74">
            <v>0.83</v>
          </cell>
          <cell r="Q74">
            <v>-0.81</v>
          </cell>
          <cell r="R74">
            <v>1.95</v>
          </cell>
          <cell r="S74">
            <v>1.39</v>
          </cell>
          <cell r="T74">
            <v>-2.14</v>
          </cell>
        </row>
        <row r="75">
          <cell r="A75" t="str">
            <v>2337</v>
          </cell>
          <cell r="B75" t="str">
            <v>旺宏</v>
          </cell>
          <cell r="C75">
            <v>26.05</v>
          </cell>
          <cell r="D75">
            <v>-0.05</v>
          </cell>
          <cell r="E75">
            <v>-0.19</v>
          </cell>
          <cell r="F75">
            <v>45.54</v>
          </cell>
          <cell r="G75">
            <v>36.880000000000003</v>
          </cell>
          <cell r="H75">
            <v>35.270000000000003</v>
          </cell>
          <cell r="I75">
            <v>33.72</v>
          </cell>
          <cell r="J75">
            <v>0.03</v>
          </cell>
          <cell r="K75">
            <v>-5.0000000000000001E-3</v>
          </cell>
          <cell r="L75">
            <v>-0.47</v>
          </cell>
          <cell r="M75">
            <v>-0.63</v>
          </cell>
          <cell r="N75">
            <v>-39229</v>
          </cell>
          <cell r="O75">
            <v>-1510.002</v>
          </cell>
          <cell r="P75">
            <v>-0.19</v>
          </cell>
          <cell r="Q75">
            <v>-5.0999999999999996</v>
          </cell>
          <cell r="R75">
            <v>0.19</v>
          </cell>
          <cell r="S75">
            <v>-2.4300000000000002</v>
          </cell>
          <cell r="T75">
            <v>-4.58</v>
          </cell>
        </row>
        <row r="76">
          <cell r="A76" t="str">
            <v>2338</v>
          </cell>
          <cell r="B76" t="str">
            <v>光罩</v>
          </cell>
          <cell r="C76">
            <v>76.099999999999994</v>
          </cell>
          <cell r="D76">
            <v>1.3</v>
          </cell>
          <cell r="E76">
            <v>1.74</v>
          </cell>
          <cell r="F76">
            <v>45.54</v>
          </cell>
          <cell r="G76">
            <v>41.24</v>
          </cell>
          <cell r="H76">
            <v>38.75</v>
          </cell>
          <cell r="I76">
            <v>48.7</v>
          </cell>
          <cell r="J76">
            <v>0.14699999999999999</v>
          </cell>
          <cell r="K76">
            <v>3.3000000000000002E-2</v>
          </cell>
          <cell r="L76">
            <v>0.82</v>
          </cell>
          <cell r="M76">
            <v>2.2400000000000002</v>
          </cell>
          <cell r="N76">
            <v>-22208</v>
          </cell>
          <cell r="O76">
            <v>-294.64999999999998</v>
          </cell>
          <cell r="P76">
            <v>1.74</v>
          </cell>
          <cell r="Q76">
            <v>-5.47</v>
          </cell>
          <cell r="R76">
            <v>4.3899999999999997</v>
          </cell>
          <cell r="S76">
            <v>6.88</v>
          </cell>
          <cell r="T76">
            <v>10.61</v>
          </cell>
        </row>
        <row r="77">
          <cell r="A77" t="str">
            <v>2340</v>
          </cell>
          <cell r="B77" t="str">
            <v>台亞</v>
          </cell>
          <cell r="C77">
            <v>41.85</v>
          </cell>
          <cell r="D77">
            <v>1.8</v>
          </cell>
          <cell r="E77">
            <v>4.49</v>
          </cell>
          <cell r="F77">
            <v>38.21</v>
          </cell>
          <cell r="G77">
            <v>46.53</v>
          </cell>
          <cell r="H77">
            <v>27</v>
          </cell>
          <cell r="I77">
            <v>61.72</v>
          </cell>
          <cell r="J77">
            <v>-8.5999999999999993E-2</v>
          </cell>
          <cell r="K77">
            <v>-6.4000000000000001E-2</v>
          </cell>
          <cell r="L77">
            <v>-1.87</v>
          </cell>
          <cell r="M77">
            <v>2.4500000000000002</v>
          </cell>
          <cell r="N77">
            <v>-10077</v>
          </cell>
          <cell r="O77">
            <v>-250</v>
          </cell>
          <cell r="P77">
            <v>4.49</v>
          </cell>
          <cell r="Q77">
            <v>-0.71</v>
          </cell>
          <cell r="R77">
            <v>5.15</v>
          </cell>
          <cell r="S77">
            <v>1.82</v>
          </cell>
          <cell r="T77">
            <v>3.85</v>
          </cell>
        </row>
        <row r="78">
          <cell r="A78" t="str">
            <v>2344</v>
          </cell>
          <cell r="B78" t="str">
            <v>華邦電</v>
          </cell>
          <cell r="C78">
            <v>25.7</v>
          </cell>
          <cell r="D78">
            <v>0.65</v>
          </cell>
          <cell r="E78">
            <v>2.59</v>
          </cell>
          <cell r="F78">
            <v>44.82</v>
          </cell>
          <cell r="G78">
            <v>40.020000000000003</v>
          </cell>
          <cell r="H78">
            <v>32.67</v>
          </cell>
          <cell r="I78">
            <v>50.06</v>
          </cell>
          <cell r="J78">
            <v>5.6000000000000001E-2</v>
          </cell>
          <cell r="K78">
            <v>3.3000000000000002E-2</v>
          </cell>
          <cell r="L78">
            <v>-0.64</v>
          </cell>
          <cell r="M78">
            <v>1.87</v>
          </cell>
          <cell r="N78">
            <v>-44626</v>
          </cell>
          <cell r="O78">
            <v>-1778.663</v>
          </cell>
          <cell r="P78">
            <v>2.59</v>
          </cell>
          <cell r="Q78">
            <v>-4.6399999999999997</v>
          </cell>
          <cell r="R78">
            <v>4.26</v>
          </cell>
          <cell r="S78">
            <v>1.18</v>
          </cell>
          <cell r="T78">
            <v>-6.38</v>
          </cell>
        </row>
        <row r="79">
          <cell r="A79" t="str">
            <v>2345</v>
          </cell>
          <cell r="B79" t="str">
            <v>智邦</v>
          </cell>
          <cell r="C79">
            <v>555</v>
          </cell>
          <cell r="D79">
            <v>20</v>
          </cell>
          <cell r="E79">
            <v>3.74</v>
          </cell>
          <cell r="F79">
            <v>31.4</v>
          </cell>
          <cell r="G79">
            <v>47.92</v>
          </cell>
          <cell r="H79">
            <v>39.94</v>
          </cell>
          <cell r="I79">
            <v>68.78</v>
          </cell>
          <cell r="J79">
            <v>-4.0179999999999998</v>
          </cell>
          <cell r="K79">
            <v>-2.9790000000000001</v>
          </cell>
          <cell r="L79">
            <v>-0.41</v>
          </cell>
          <cell r="M79">
            <v>3.03</v>
          </cell>
          <cell r="N79">
            <v>-93986</v>
          </cell>
          <cell r="O79">
            <v>-175.94200000000001</v>
          </cell>
          <cell r="P79">
            <v>3.74</v>
          </cell>
          <cell r="Q79">
            <v>0</v>
          </cell>
          <cell r="R79">
            <v>-0.18</v>
          </cell>
          <cell r="S79">
            <v>5.71</v>
          </cell>
          <cell r="T79">
            <v>20.52</v>
          </cell>
        </row>
        <row r="80">
          <cell r="A80" t="str">
            <v>2347</v>
          </cell>
          <cell r="B80" t="str">
            <v>聯強</v>
          </cell>
          <cell r="C80">
            <v>73.099999999999994</v>
          </cell>
          <cell r="D80">
            <v>0.2</v>
          </cell>
          <cell r="E80">
            <v>0.27</v>
          </cell>
          <cell r="F80">
            <v>17.48</v>
          </cell>
          <cell r="G80">
            <v>14.18</v>
          </cell>
          <cell r="H80">
            <v>19.010000000000002</v>
          </cell>
          <cell r="I80">
            <v>21.41</v>
          </cell>
          <cell r="J80">
            <v>-0.99</v>
          </cell>
          <cell r="K80">
            <v>-1.038</v>
          </cell>
          <cell r="L80">
            <v>-8.25</v>
          </cell>
          <cell r="M80">
            <v>-7.46</v>
          </cell>
          <cell r="N80">
            <v>-10861</v>
          </cell>
          <cell r="O80">
            <v>-148.80000000000001</v>
          </cell>
          <cell r="P80">
            <v>0.27</v>
          </cell>
          <cell r="Q80">
            <v>-13.29</v>
          </cell>
          <cell r="R80">
            <v>-11.71</v>
          </cell>
          <cell r="S80">
            <v>-14.4</v>
          </cell>
          <cell r="T80">
            <v>-3.69</v>
          </cell>
        </row>
        <row r="81">
          <cell r="A81" t="str">
            <v>2352</v>
          </cell>
          <cell r="B81" t="str">
            <v>佳世達</v>
          </cell>
          <cell r="C81">
            <v>38.4</v>
          </cell>
          <cell r="D81">
            <v>0.15</v>
          </cell>
          <cell r="E81">
            <v>0.39</v>
          </cell>
          <cell r="F81">
            <v>45.11</v>
          </cell>
          <cell r="G81">
            <v>39.799999999999997</v>
          </cell>
          <cell r="H81">
            <v>42.04</v>
          </cell>
          <cell r="I81">
            <v>45.82</v>
          </cell>
          <cell r="J81">
            <v>0.13</v>
          </cell>
          <cell r="K81">
            <v>0.11</v>
          </cell>
          <cell r="L81">
            <v>-1.32</v>
          </cell>
          <cell r="M81">
            <v>-0.69</v>
          </cell>
          <cell r="N81">
            <v>-181901</v>
          </cell>
          <cell r="O81">
            <v>-4730.8500000000004</v>
          </cell>
          <cell r="P81">
            <v>0.39</v>
          </cell>
          <cell r="Q81">
            <v>0</v>
          </cell>
          <cell r="R81">
            <v>1.45</v>
          </cell>
          <cell r="S81">
            <v>-4.83</v>
          </cell>
          <cell r="T81">
            <v>-11.83</v>
          </cell>
        </row>
        <row r="82">
          <cell r="A82" t="str">
            <v>2353</v>
          </cell>
          <cell r="B82" t="str">
            <v>宏碁</v>
          </cell>
          <cell r="C82">
            <v>46.85</v>
          </cell>
          <cell r="D82">
            <v>-0.1</v>
          </cell>
          <cell r="E82">
            <v>-0.21</v>
          </cell>
          <cell r="F82">
            <v>24.48</v>
          </cell>
          <cell r="G82">
            <v>26.74</v>
          </cell>
          <cell r="H82">
            <v>38.94</v>
          </cell>
          <cell r="I82">
            <v>37.1</v>
          </cell>
          <cell r="J82">
            <v>-0.35699999999999998</v>
          </cell>
          <cell r="K82">
            <v>-0.307</v>
          </cell>
          <cell r="L82">
            <v>-2.91</v>
          </cell>
          <cell r="M82">
            <v>-2.72</v>
          </cell>
          <cell r="N82">
            <v>181420</v>
          </cell>
          <cell r="O82">
            <v>3870.7150000000001</v>
          </cell>
          <cell r="P82">
            <v>-0.21</v>
          </cell>
          <cell r="Q82">
            <v>-2.6</v>
          </cell>
          <cell r="R82">
            <v>-5.92</v>
          </cell>
          <cell r="S82">
            <v>-10.76</v>
          </cell>
          <cell r="T82">
            <v>1.19</v>
          </cell>
        </row>
        <row r="83">
          <cell r="A83" t="str">
            <v>2354</v>
          </cell>
          <cell r="B83" t="str">
            <v>鴻準</v>
          </cell>
          <cell r="C83">
            <v>71.3</v>
          </cell>
          <cell r="D83">
            <v>0.7</v>
          </cell>
          <cell r="E83">
            <v>0.99</v>
          </cell>
          <cell r="F83">
            <v>63.69</v>
          </cell>
          <cell r="G83">
            <v>60.79</v>
          </cell>
          <cell r="H83">
            <v>48.48</v>
          </cell>
          <cell r="I83">
            <v>53.67</v>
          </cell>
          <cell r="J83">
            <v>-4.0000000000000001E-3</v>
          </cell>
          <cell r="K83">
            <v>-0.03</v>
          </cell>
          <cell r="L83">
            <v>1.08</v>
          </cell>
          <cell r="M83">
            <v>2.14</v>
          </cell>
          <cell r="N83">
            <v>58859</v>
          </cell>
          <cell r="O83">
            <v>829.23699999999997</v>
          </cell>
          <cell r="P83">
            <v>0.99</v>
          </cell>
          <cell r="Q83">
            <v>-0.7</v>
          </cell>
          <cell r="R83">
            <v>3.78</v>
          </cell>
          <cell r="S83">
            <v>-1.1100000000000001</v>
          </cell>
          <cell r="T83">
            <v>11.76</v>
          </cell>
        </row>
        <row r="84">
          <cell r="A84" t="str">
            <v>2355</v>
          </cell>
          <cell r="B84" t="str">
            <v>敬鵬</v>
          </cell>
          <cell r="C84">
            <v>49</v>
          </cell>
          <cell r="D84">
            <v>1.6</v>
          </cell>
          <cell r="E84">
            <v>3.38</v>
          </cell>
          <cell r="F84">
            <v>62.05</v>
          </cell>
          <cell r="G84">
            <v>69.14</v>
          </cell>
          <cell r="H84">
            <v>48.62</v>
          </cell>
          <cell r="I84">
            <v>70.010000000000005</v>
          </cell>
          <cell r="J84">
            <v>0.09</v>
          </cell>
          <cell r="K84">
            <v>0.10199999999999999</v>
          </cell>
          <cell r="L84">
            <v>2.2999999999999998</v>
          </cell>
          <cell r="M84">
            <v>5.13</v>
          </cell>
          <cell r="N84">
            <v>-12222</v>
          </cell>
          <cell r="O84">
            <v>-256.37799999999999</v>
          </cell>
          <cell r="P84">
            <v>3.38</v>
          </cell>
          <cell r="Q84">
            <v>2.62</v>
          </cell>
          <cell r="R84">
            <v>7.46</v>
          </cell>
          <cell r="S84">
            <v>12.64</v>
          </cell>
          <cell r="T84">
            <v>3.05</v>
          </cell>
        </row>
        <row r="85">
          <cell r="A85" t="str">
            <v>2356</v>
          </cell>
          <cell r="B85" t="str">
            <v>英業達</v>
          </cell>
          <cell r="C85">
            <v>55.8</v>
          </cell>
          <cell r="D85">
            <v>0.2</v>
          </cell>
          <cell r="E85">
            <v>0.36</v>
          </cell>
          <cell r="F85">
            <v>59.61</v>
          </cell>
          <cell r="G85">
            <v>53.88</v>
          </cell>
          <cell r="H85">
            <v>42.15</v>
          </cell>
          <cell r="I85">
            <v>46.47</v>
          </cell>
          <cell r="J85">
            <v>0.13400000000000001</v>
          </cell>
          <cell r="K85">
            <v>8.5999999999999993E-2</v>
          </cell>
          <cell r="L85">
            <v>1.07</v>
          </cell>
          <cell r="M85">
            <v>1.31</v>
          </cell>
          <cell r="N85">
            <v>-276941</v>
          </cell>
          <cell r="O85">
            <v>-4990.8270000000002</v>
          </cell>
          <cell r="P85">
            <v>0.36</v>
          </cell>
          <cell r="Q85">
            <v>-1.41</v>
          </cell>
          <cell r="R85">
            <v>0.72</v>
          </cell>
          <cell r="S85">
            <v>2.57</v>
          </cell>
          <cell r="T85">
            <v>-5.0999999999999996</v>
          </cell>
        </row>
        <row r="86">
          <cell r="A86" t="str">
            <v>2357</v>
          </cell>
          <cell r="B86" t="str">
            <v>華碩</v>
          </cell>
          <cell r="C86">
            <v>498</v>
          </cell>
          <cell r="D86">
            <v>-5</v>
          </cell>
          <cell r="E86">
            <v>-0.99</v>
          </cell>
          <cell r="F86">
            <v>62.73</v>
          </cell>
          <cell r="G86">
            <v>50.91</v>
          </cell>
          <cell r="H86">
            <v>46.93</v>
          </cell>
          <cell r="I86">
            <v>35.369999999999997</v>
          </cell>
          <cell r="J86">
            <v>-0.47599999999999998</v>
          </cell>
          <cell r="K86">
            <v>-0.90200000000000002</v>
          </cell>
          <cell r="L86">
            <v>0.8</v>
          </cell>
          <cell r="M86">
            <v>-0.03</v>
          </cell>
          <cell r="N86">
            <v>-754925</v>
          </cell>
          <cell r="O86">
            <v>-1505.9649999999999</v>
          </cell>
          <cell r="P86">
            <v>-0.99</v>
          </cell>
          <cell r="Q86">
            <v>-2.73</v>
          </cell>
          <cell r="R86">
            <v>0.91</v>
          </cell>
          <cell r="S86">
            <v>-3.3</v>
          </cell>
          <cell r="T86">
            <v>17.73</v>
          </cell>
        </row>
        <row r="87">
          <cell r="A87" t="str">
            <v>2360</v>
          </cell>
          <cell r="B87" t="str">
            <v>致茂</v>
          </cell>
          <cell r="C87">
            <v>318</v>
          </cell>
          <cell r="D87">
            <v>3</v>
          </cell>
          <cell r="E87">
            <v>0.95</v>
          </cell>
          <cell r="F87">
            <v>61.45</v>
          </cell>
          <cell r="G87">
            <v>54.81</v>
          </cell>
          <cell r="H87">
            <v>53.77</v>
          </cell>
          <cell r="I87">
            <v>57.91</v>
          </cell>
          <cell r="J87">
            <v>1.002</v>
          </cell>
          <cell r="K87">
            <v>0.51700000000000002</v>
          </cell>
          <cell r="L87">
            <v>5.95</v>
          </cell>
          <cell r="M87">
            <v>6.39</v>
          </cell>
          <cell r="N87">
            <v>-50838</v>
          </cell>
          <cell r="O87">
            <v>-161.017</v>
          </cell>
          <cell r="P87">
            <v>0.95</v>
          </cell>
          <cell r="Q87">
            <v>-2.4500000000000002</v>
          </cell>
          <cell r="R87">
            <v>12.37</v>
          </cell>
          <cell r="S87">
            <v>8.7200000000000006</v>
          </cell>
          <cell r="T87">
            <v>24.71</v>
          </cell>
        </row>
        <row r="88">
          <cell r="A88" t="str">
            <v>2368</v>
          </cell>
          <cell r="B88" t="str">
            <v>金像電</v>
          </cell>
          <cell r="C88">
            <v>207</v>
          </cell>
          <cell r="D88">
            <v>14</v>
          </cell>
          <cell r="E88">
            <v>7.25</v>
          </cell>
          <cell r="F88">
            <v>50.31</v>
          </cell>
          <cell r="G88">
            <v>66.87</v>
          </cell>
          <cell r="H88">
            <v>46.69</v>
          </cell>
          <cell r="I88">
            <v>72.64</v>
          </cell>
          <cell r="J88">
            <v>1.153</v>
          </cell>
          <cell r="K88">
            <v>1.6080000000000001</v>
          </cell>
          <cell r="L88">
            <v>0.31</v>
          </cell>
          <cell r="M88">
            <v>7.4</v>
          </cell>
          <cell r="N88">
            <v>-396822</v>
          </cell>
          <cell r="O88">
            <v>-2037.4939999999999</v>
          </cell>
          <cell r="P88">
            <v>7.25</v>
          </cell>
          <cell r="Q88">
            <v>3.5</v>
          </cell>
          <cell r="R88">
            <v>7.81</v>
          </cell>
          <cell r="S88">
            <v>1.47</v>
          </cell>
          <cell r="T88">
            <v>-15.51</v>
          </cell>
        </row>
        <row r="89">
          <cell r="A89" t="str">
            <v>2371</v>
          </cell>
          <cell r="B89" t="str">
            <v>大同</v>
          </cell>
          <cell r="C89">
            <v>57</v>
          </cell>
          <cell r="D89">
            <v>-0.1</v>
          </cell>
          <cell r="E89">
            <v>-0.18</v>
          </cell>
          <cell r="F89">
            <v>32.979999999999997</v>
          </cell>
          <cell r="G89">
            <v>26.07</v>
          </cell>
          <cell r="H89">
            <v>43.73</v>
          </cell>
          <cell r="I89">
            <v>42.77</v>
          </cell>
          <cell r="J89">
            <v>0.27800000000000002</v>
          </cell>
          <cell r="K89">
            <v>0.19400000000000001</v>
          </cell>
          <cell r="L89">
            <v>1.1299999999999999</v>
          </cell>
          <cell r="M89">
            <v>0.72</v>
          </cell>
          <cell r="N89">
            <v>-163446</v>
          </cell>
          <cell r="O89">
            <v>-2846</v>
          </cell>
          <cell r="P89">
            <v>-0.18</v>
          </cell>
          <cell r="Q89">
            <v>-1.55</v>
          </cell>
          <cell r="R89">
            <v>-1.04</v>
          </cell>
          <cell r="S89">
            <v>4.97</v>
          </cell>
          <cell r="T89">
            <v>1.24</v>
          </cell>
        </row>
        <row r="90">
          <cell r="A90" t="str">
            <v>2376</v>
          </cell>
          <cell r="B90" t="str">
            <v>技嘉</v>
          </cell>
          <cell r="C90">
            <v>305.5</v>
          </cell>
          <cell r="D90">
            <v>0.5</v>
          </cell>
          <cell r="E90">
            <v>0.16</v>
          </cell>
          <cell r="F90">
            <v>33.67</v>
          </cell>
          <cell r="G90">
            <v>27.35</v>
          </cell>
          <cell r="H90">
            <v>27.92</v>
          </cell>
          <cell r="I90">
            <v>30.85</v>
          </cell>
          <cell r="J90">
            <v>-0.94499999999999995</v>
          </cell>
          <cell r="K90">
            <v>-0.96599999999999997</v>
          </cell>
          <cell r="L90">
            <v>-2.68</v>
          </cell>
          <cell r="M90">
            <v>-2.15</v>
          </cell>
          <cell r="N90">
            <v>-271823</v>
          </cell>
          <cell r="O90">
            <v>-893.18399999999997</v>
          </cell>
          <cell r="P90">
            <v>0.16</v>
          </cell>
          <cell r="Q90">
            <v>-2.08</v>
          </cell>
          <cell r="R90">
            <v>-3.02</v>
          </cell>
          <cell r="S90">
            <v>-7.14</v>
          </cell>
          <cell r="T90">
            <v>-4.08</v>
          </cell>
        </row>
        <row r="91">
          <cell r="A91" t="str">
            <v>2377</v>
          </cell>
          <cell r="B91" t="str">
            <v>微星</v>
          </cell>
          <cell r="C91">
            <v>178</v>
          </cell>
          <cell r="D91">
            <v>2.5</v>
          </cell>
          <cell r="E91">
            <v>1.42</v>
          </cell>
          <cell r="F91">
            <v>29.48</v>
          </cell>
          <cell r="G91">
            <v>39.65</v>
          </cell>
          <cell r="H91">
            <v>29.07</v>
          </cell>
          <cell r="I91">
            <v>47.31</v>
          </cell>
          <cell r="J91">
            <v>-1.4810000000000001</v>
          </cell>
          <cell r="K91">
            <v>-1.242</v>
          </cell>
          <cell r="L91">
            <v>-4.05</v>
          </cell>
          <cell r="M91">
            <v>-2.2599999999999998</v>
          </cell>
          <cell r="N91">
            <v>-491400</v>
          </cell>
          <cell r="O91">
            <v>-2817.0129999999999</v>
          </cell>
          <cell r="P91">
            <v>1.42</v>
          </cell>
          <cell r="Q91">
            <v>-1.1100000000000001</v>
          </cell>
          <cell r="R91">
            <v>-0.84</v>
          </cell>
          <cell r="S91">
            <v>-8.01</v>
          </cell>
          <cell r="T91">
            <v>5.01</v>
          </cell>
        </row>
        <row r="92">
          <cell r="A92" t="str">
            <v>2379</v>
          </cell>
          <cell r="B92" t="str">
            <v>瑞昱</v>
          </cell>
          <cell r="C92">
            <v>546</v>
          </cell>
          <cell r="D92">
            <v>16</v>
          </cell>
          <cell r="E92">
            <v>3.02</v>
          </cell>
          <cell r="F92">
            <v>24.37</v>
          </cell>
          <cell r="G92">
            <v>32.36</v>
          </cell>
          <cell r="H92">
            <v>26.28</v>
          </cell>
          <cell r="I92">
            <v>55.76</v>
          </cell>
          <cell r="J92">
            <v>-3.3940000000000001</v>
          </cell>
          <cell r="K92">
            <v>-2.7519999999999998</v>
          </cell>
          <cell r="L92">
            <v>-3.01</v>
          </cell>
          <cell r="M92">
            <v>0.14000000000000001</v>
          </cell>
          <cell r="N92">
            <v>-295776</v>
          </cell>
          <cell r="O92">
            <v>-562.33299999999997</v>
          </cell>
          <cell r="P92">
            <v>3.02</v>
          </cell>
          <cell r="Q92">
            <v>-2.5</v>
          </cell>
          <cell r="R92">
            <v>-4.04</v>
          </cell>
          <cell r="S92">
            <v>-4.21</v>
          </cell>
          <cell r="T92">
            <v>-2.33</v>
          </cell>
        </row>
        <row r="93">
          <cell r="A93" t="str">
            <v>2382</v>
          </cell>
          <cell r="B93" t="str">
            <v>廣達</v>
          </cell>
          <cell r="C93">
            <v>312</v>
          </cell>
          <cell r="D93">
            <v>7</v>
          </cell>
          <cell r="E93">
            <v>2.2999999999999998</v>
          </cell>
          <cell r="F93">
            <v>56.23</v>
          </cell>
          <cell r="G93">
            <v>56.21</v>
          </cell>
          <cell r="H93">
            <v>50.6</v>
          </cell>
          <cell r="I93">
            <v>60.19</v>
          </cell>
          <cell r="J93">
            <v>1.228</v>
          </cell>
          <cell r="K93">
            <v>1.0660000000000001</v>
          </cell>
          <cell r="L93">
            <v>4.5599999999999996</v>
          </cell>
          <cell r="M93">
            <v>6.4</v>
          </cell>
          <cell r="N93">
            <v>-1184671</v>
          </cell>
          <cell r="O93">
            <v>-3894.1260000000002</v>
          </cell>
          <cell r="P93">
            <v>2.2999999999999998</v>
          </cell>
          <cell r="Q93">
            <v>-2.35</v>
          </cell>
          <cell r="R93">
            <v>7.4</v>
          </cell>
          <cell r="S93">
            <v>10.83</v>
          </cell>
          <cell r="T93">
            <v>10.44</v>
          </cell>
        </row>
        <row r="94">
          <cell r="A94" t="str">
            <v>2383</v>
          </cell>
          <cell r="B94" t="str">
            <v>台光電</v>
          </cell>
          <cell r="C94">
            <v>475</v>
          </cell>
          <cell r="D94">
            <v>-4.5</v>
          </cell>
          <cell r="E94">
            <v>-0.94</v>
          </cell>
          <cell r="F94">
            <v>78.22</v>
          </cell>
          <cell r="G94">
            <v>78.31</v>
          </cell>
          <cell r="H94">
            <v>76.680000000000007</v>
          </cell>
          <cell r="I94">
            <v>67.47</v>
          </cell>
          <cell r="J94">
            <v>2.1680000000000001</v>
          </cell>
          <cell r="K94">
            <v>2.2970000000000002</v>
          </cell>
          <cell r="L94">
            <v>7.43</v>
          </cell>
          <cell r="M94">
            <v>5.71</v>
          </cell>
          <cell r="N94">
            <v>-281892</v>
          </cell>
          <cell r="O94">
            <v>-591.68799999999999</v>
          </cell>
          <cell r="P94">
            <v>-0.94</v>
          </cell>
          <cell r="Q94">
            <v>4.8600000000000003</v>
          </cell>
          <cell r="R94">
            <v>2.81</v>
          </cell>
          <cell r="S94">
            <v>14.32</v>
          </cell>
          <cell r="T94">
            <v>19.2</v>
          </cell>
        </row>
        <row r="95">
          <cell r="A95" t="str">
            <v>2385</v>
          </cell>
          <cell r="B95" t="str">
            <v>群光</v>
          </cell>
          <cell r="C95">
            <v>171</v>
          </cell>
          <cell r="D95">
            <v>0</v>
          </cell>
          <cell r="E95">
            <v>0</v>
          </cell>
          <cell r="F95">
            <v>10.97</v>
          </cell>
          <cell r="G95">
            <v>10.54</v>
          </cell>
          <cell r="H95">
            <v>27.99</v>
          </cell>
          <cell r="I95">
            <v>27.99</v>
          </cell>
          <cell r="J95">
            <v>-0.995</v>
          </cell>
          <cell r="K95">
            <v>-0.87</v>
          </cell>
          <cell r="L95">
            <v>-5.7</v>
          </cell>
          <cell r="M95">
            <v>-5.49</v>
          </cell>
          <cell r="N95">
            <v>-6226</v>
          </cell>
          <cell r="O95">
            <v>-36.082999999999998</v>
          </cell>
          <cell r="P95">
            <v>0</v>
          </cell>
          <cell r="Q95">
            <v>-0.57999999999999996</v>
          </cell>
          <cell r="R95">
            <v>-11.17</v>
          </cell>
          <cell r="S95">
            <v>-8.31</v>
          </cell>
          <cell r="T95">
            <v>-19.91</v>
          </cell>
        </row>
        <row r="96">
          <cell r="A96" t="str">
            <v>2388</v>
          </cell>
          <cell r="B96" t="str">
            <v>威盛</v>
          </cell>
          <cell r="C96">
            <v>116.5</v>
          </cell>
          <cell r="D96">
            <v>4.5</v>
          </cell>
          <cell r="E96">
            <v>4.0199999999999996</v>
          </cell>
          <cell r="F96">
            <v>29.58</v>
          </cell>
          <cell r="G96">
            <v>27.89</v>
          </cell>
          <cell r="H96">
            <v>29.53</v>
          </cell>
          <cell r="I96">
            <v>47.86</v>
          </cell>
          <cell r="J96">
            <v>-0.32800000000000001</v>
          </cell>
          <cell r="K96">
            <v>-0.36399999999999999</v>
          </cell>
          <cell r="L96">
            <v>-4.83</v>
          </cell>
          <cell r="M96">
            <v>-0.9</v>
          </cell>
          <cell r="N96">
            <v>-111176</v>
          </cell>
          <cell r="O96">
            <v>-984.9</v>
          </cell>
          <cell r="P96">
            <v>4.0199999999999996</v>
          </cell>
          <cell r="Q96">
            <v>-4.9000000000000004</v>
          </cell>
          <cell r="R96">
            <v>1.3</v>
          </cell>
          <cell r="S96">
            <v>-2.1</v>
          </cell>
          <cell r="T96">
            <v>-11.74</v>
          </cell>
        </row>
        <row r="97">
          <cell r="A97" t="str">
            <v>2392</v>
          </cell>
          <cell r="B97" t="str">
            <v>正崴</v>
          </cell>
          <cell r="C97">
            <v>79</v>
          </cell>
          <cell r="D97">
            <v>1.3</v>
          </cell>
          <cell r="E97">
            <v>1.67</v>
          </cell>
          <cell r="F97">
            <v>51.02</v>
          </cell>
          <cell r="G97">
            <v>54.23</v>
          </cell>
          <cell r="H97">
            <v>61</v>
          </cell>
          <cell r="I97">
            <v>68.13</v>
          </cell>
          <cell r="J97">
            <v>-0.53200000000000003</v>
          </cell>
          <cell r="K97">
            <v>-0.47099999999999997</v>
          </cell>
          <cell r="L97">
            <v>4.8899999999999997</v>
          </cell>
          <cell r="M97">
            <v>6.18</v>
          </cell>
          <cell r="N97">
            <v>73148</v>
          </cell>
          <cell r="O97">
            <v>933</v>
          </cell>
          <cell r="P97">
            <v>1.67</v>
          </cell>
          <cell r="Q97">
            <v>1.67</v>
          </cell>
          <cell r="R97">
            <v>-0.88</v>
          </cell>
          <cell r="S97">
            <v>8.9700000000000006</v>
          </cell>
          <cell r="T97">
            <v>67.73</v>
          </cell>
        </row>
        <row r="98">
          <cell r="A98" t="str">
            <v>2393</v>
          </cell>
          <cell r="B98" t="str">
            <v>億光</v>
          </cell>
          <cell r="C98">
            <v>76.400000000000006</v>
          </cell>
          <cell r="D98">
            <v>-1.1000000000000001</v>
          </cell>
          <cell r="E98">
            <v>-1.42</v>
          </cell>
          <cell r="F98">
            <v>51.6</v>
          </cell>
          <cell r="G98">
            <v>40.950000000000003</v>
          </cell>
          <cell r="H98">
            <v>52.12</v>
          </cell>
          <cell r="I98">
            <v>42.83</v>
          </cell>
          <cell r="J98">
            <v>-0.23599999999999999</v>
          </cell>
          <cell r="K98">
            <v>-0.33300000000000002</v>
          </cell>
          <cell r="L98">
            <v>2.83</v>
          </cell>
          <cell r="M98">
            <v>1.1000000000000001</v>
          </cell>
          <cell r="N98">
            <v>-4615</v>
          </cell>
          <cell r="O98">
            <v>-60</v>
          </cell>
          <cell r="P98">
            <v>-1.42</v>
          </cell>
          <cell r="Q98">
            <v>-3.17</v>
          </cell>
          <cell r="R98">
            <v>1.6</v>
          </cell>
          <cell r="S98">
            <v>5.52</v>
          </cell>
          <cell r="T98">
            <v>41.22</v>
          </cell>
        </row>
        <row r="99">
          <cell r="A99" t="str">
            <v>2401</v>
          </cell>
          <cell r="B99" t="str">
            <v>凌陽</v>
          </cell>
          <cell r="C99">
            <v>36.200000000000003</v>
          </cell>
          <cell r="D99">
            <v>0.3</v>
          </cell>
          <cell r="E99">
            <v>0.84</v>
          </cell>
          <cell r="F99">
            <v>55.84</v>
          </cell>
          <cell r="G99">
            <v>51.31</v>
          </cell>
          <cell r="H99">
            <v>44.57</v>
          </cell>
          <cell r="I99">
            <v>50.58</v>
          </cell>
          <cell r="J99">
            <v>-8.5999999999999993E-2</v>
          </cell>
          <cell r="K99">
            <v>-0.115</v>
          </cell>
          <cell r="L99">
            <v>0.62</v>
          </cell>
          <cell r="M99">
            <v>1.38</v>
          </cell>
          <cell r="N99">
            <v>42922</v>
          </cell>
          <cell r="O99">
            <v>1186</v>
          </cell>
          <cell r="P99">
            <v>0.84</v>
          </cell>
          <cell r="Q99">
            <v>-0.55000000000000004</v>
          </cell>
          <cell r="R99">
            <v>1.4</v>
          </cell>
          <cell r="S99">
            <v>1.54</v>
          </cell>
          <cell r="T99">
            <v>27.46</v>
          </cell>
        </row>
        <row r="100">
          <cell r="A100" t="str">
            <v>2404</v>
          </cell>
          <cell r="B100" t="str">
            <v>漢唐</v>
          </cell>
          <cell r="C100">
            <v>366</v>
          </cell>
          <cell r="D100">
            <v>2</v>
          </cell>
          <cell r="E100">
            <v>0.55000000000000004</v>
          </cell>
          <cell r="F100">
            <v>43.11</v>
          </cell>
          <cell r="G100">
            <v>47.54</v>
          </cell>
          <cell r="H100">
            <v>58.57</v>
          </cell>
          <cell r="I100">
            <v>63.17</v>
          </cell>
          <cell r="J100">
            <v>1.302</v>
          </cell>
          <cell r="K100">
            <v>1.347</v>
          </cell>
          <cell r="L100">
            <v>1.1499999999999999</v>
          </cell>
          <cell r="M100">
            <v>1.59</v>
          </cell>
          <cell r="N100">
            <v>-39324</v>
          </cell>
          <cell r="O100">
            <v>-107.9</v>
          </cell>
          <cell r="P100">
            <v>0.55000000000000004</v>
          </cell>
          <cell r="Q100">
            <v>2.81</v>
          </cell>
          <cell r="R100">
            <v>2.95</v>
          </cell>
          <cell r="S100">
            <v>2.23</v>
          </cell>
          <cell r="T100">
            <v>-6.15</v>
          </cell>
        </row>
        <row r="101">
          <cell r="A101" t="str">
            <v>2408</v>
          </cell>
          <cell r="B101" t="str">
            <v>南亞科</v>
          </cell>
          <cell r="C101">
            <v>69.7</v>
          </cell>
          <cell r="D101">
            <v>1.5</v>
          </cell>
          <cell r="E101">
            <v>2.2000000000000002</v>
          </cell>
          <cell r="F101">
            <v>38.58</v>
          </cell>
          <cell r="G101">
            <v>37.21</v>
          </cell>
          <cell r="H101">
            <v>42.05</v>
          </cell>
          <cell r="I101">
            <v>57.73</v>
          </cell>
          <cell r="J101">
            <v>0.11700000000000001</v>
          </cell>
          <cell r="K101">
            <v>7.2999999999999995E-2</v>
          </cell>
          <cell r="L101">
            <v>1.88</v>
          </cell>
          <cell r="M101">
            <v>3.74</v>
          </cell>
          <cell r="N101">
            <v>32268</v>
          </cell>
          <cell r="O101">
            <v>475.57600000000002</v>
          </cell>
          <cell r="P101">
            <v>2.2000000000000002</v>
          </cell>
          <cell r="Q101">
            <v>-3.46</v>
          </cell>
          <cell r="R101">
            <v>5.29</v>
          </cell>
          <cell r="S101">
            <v>7.56</v>
          </cell>
          <cell r="T101">
            <v>0.43</v>
          </cell>
        </row>
        <row r="102">
          <cell r="A102" t="str">
            <v>2409</v>
          </cell>
          <cell r="B102" t="str">
            <v>友達</v>
          </cell>
          <cell r="C102">
            <v>17.8</v>
          </cell>
          <cell r="D102">
            <v>0.1</v>
          </cell>
          <cell r="E102">
            <v>0.56000000000000005</v>
          </cell>
          <cell r="F102">
            <v>21.65</v>
          </cell>
          <cell r="G102">
            <v>18.600000000000001</v>
          </cell>
          <cell r="H102">
            <v>33.869999999999997</v>
          </cell>
          <cell r="I102">
            <v>39.590000000000003</v>
          </cell>
          <cell r="J102">
            <v>-4.2000000000000003E-2</v>
          </cell>
          <cell r="K102">
            <v>-0.05</v>
          </cell>
          <cell r="L102">
            <v>-1.64</v>
          </cell>
          <cell r="M102">
            <v>-1.03</v>
          </cell>
          <cell r="N102">
            <v>1002385</v>
          </cell>
          <cell r="O102">
            <v>56568</v>
          </cell>
          <cell r="P102">
            <v>0.56000000000000005</v>
          </cell>
          <cell r="Q102">
            <v>-5.57</v>
          </cell>
          <cell r="R102">
            <v>-2.73</v>
          </cell>
          <cell r="S102">
            <v>-1.1100000000000001</v>
          </cell>
          <cell r="T102">
            <v>-2.2000000000000002</v>
          </cell>
        </row>
        <row r="103">
          <cell r="A103" t="str">
            <v>2412</v>
          </cell>
          <cell r="B103" t="str">
            <v>中華電</v>
          </cell>
          <cell r="C103">
            <v>125.5</v>
          </cell>
          <cell r="D103">
            <v>-0.5</v>
          </cell>
          <cell r="E103">
            <v>-0.4</v>
          </cell>
          <cell r="F103">
            <v>29.69</v>
          </cell>
          <cell r="G103">
            <v>25.35</v>
          </cell>
          <cell r="H103">
            <v>44.16</v>
          </cell>
          <cell r="I103">
            <v>36.909999999999997</v>
          </cell>
          <cell r="J103">
            <v>-0.22600000000000001</v>
          </cell>
          <cell r="K103">
            <v>-0.221</v>
          </cell>
          <cell r="L103">
            <v>-0.61</v>
          </cell>
          <cell r="M103">
            <v>-0.99</v>
          </cell>
          <cell r="N103">
            <v>133776</v>
          </cell>
          <cell r="O103">
            <v>1064.2439999999999</v>
          </cell>
          <cell r="P103">
            <v>-0.4</v>
          </cell>
          <cell r="Q103">
            <v>0</v>
          </cell>
          <cell r="R103">
            <v>-1.95</v>
          </cell>
          <cell r="S103">
            <v>-0.4</v>
          </cell>
          <cell r="T103">
            <v>-0.79</v>
          </cell>
        </row>
        <row r="104">
          <cell r="A104" t="str">
            <v>2439</v>
          </cell>
          <cell r="B104" t="str">
            <v>美律</v>
          </cell>
          <cell r="C104">
            <v>138</v>
          </cell>
          <cell r="D104">
            <v>1</v>
          </cell>
          <cell r="E104">
            <v>0.73</v>
          </cell>
          <cell r="F104">
            <v>79.89</v>
          </cell>
          <cell r="G104">
            <v>79.3</v>
          </cell>
          <cell r="H104">
            <v>75.849999999999994</v>
          </cell>
          <cell r="I104">
            <v>78.040000000000006</v>
          </cell>
          <cell r="J104">
            <v>1.147</v>
          </cell>
          <cell r="K104">
            <v>1.27</v>
          </cell>
          <cell r="L104">
            <v>7.7</v>
          </cell>
          <cell r="M104">
            <v>7.94</v>
          </cell>
          <cell r="N104">
            <v>-56197</v>
          </cell>
          <cell r="O104">
            <v>-408.95</v>
          </cell>
          <cell r="P104">
            <v>0.73</v>
          </cell>
          <cell r="Q104">
            <v>9.09</v>
          </cell>
          <cell r="R104">
            <v>7.39</v>
          </cell>
          <cell r="S104">
            <v>10.4</v>
          </cell>
          <cell r="T104">
            <v>11.29</v>
          </cell>
        </row>
        <row r="105">
          <cell r="A105" t="str">
            <v>2441</v>
          </cell>
          <cell r="B105" t="str">
            <v>超豐</v>
          </cell>
          <cell r="C105">
            <v>62.9</v>
          </cell>
          <cell r="D105">
            <v>0.2</v>
          </cell>
          <cell r="E105">
            <v>0.32</v>
          </cell>
          <cell r="F105">
            <v>49.7</v>
          </cell>
          <cell r="G105">
            <v>45.25</v>
          </cell>
          <cell r="H105">
            <v>43.17</v>
          </cell>
          <cell r="I105">
            <v>48.23</v>
          </cell>
          <cell r="J105">
            <v>2.8000000000000001E-2</v>
          </cell>
          <cell r="K105">
            <v>2E-3</v>
          </cell>
          <cell r="L105">
            <v>-0.14000000000000001</v>
          </cell>
          <cell r="M105">
            <v>0.18</v>
          </cell>
          <cell r="N105">
            <v>-6655</v>
          </cell>
          <cell r="O105">
            <v>-106</v>
          </cell>
          <cell r="P105">
            <v>0.32</v>
          </cell>
          <cell r="Q105">
            <v>-1.87</v>
          </cell>
          <cell r="R105">
            <v>1.1299999999999999</v>
          </cell>
          <cell r="S105">
            <v>0</v>
          </cell>
          <cell r="T105">
            <v>0.32</v>
          </cell>
        </row>
        <row r="106">
          <cell r="A106" t="str">
            <v>2449</v>
          </cell>
          <cell r="B106" t="str">
            <v>京元電子</v>
          </cell>
          <cell r="C106">
            <v>119</v>
          </cell>
          <cell r="D106">
            <v>-1</v>
          </cell>
          <cell r="E106">
            <v>-0.83</v>
          </cell>
          <cell r="F106">
            <v>85.41</v>
          </cell>
          <cell r="G106">
            <v>84.21</v>
          </cell>
          <cell r="H106">
            <v>97.64</v>
          </cell>
          <cell r="I106">
            <v>87.38</v>
          </cell>
          <cell r="J106">
            <v>2.6059999999999999</v>
          </cell>
          <cell r="K106">
            <v>2.3340000000000001</v>
          </cell>
          <cell r="L106">
            <v>19.96</v>
          </cell>
          <cell r="M106">
            <v>17.29</v>
          </cell>
          <cell r="N106">
            <v>155644</v>
          </cell>
          <cell r="O106">
            <v>1312.0160000000001</v>
          </cell>
          <cell r="P106">
            <v>-0.83</v>
          </cell>
          <cell r="Q106">
            <v>6.25</v>
          </cell>
          <cell r="R106">
            <v>24.09</v>
          </cell>
          <cell r="S106">
            <v>31.64</v>
          </cell>
          <cell r="T106">
            <v>15.53</v>
          </cell>
        </row>
        <row r="107">
          <cell r="A107" t="str">
            <v>2454</v>
          </cell>
          <cell r="B107" t="str">
            <v>聯發科</v>
          </cell>
          <cell r="C107">
            <v>1400</v>
          </cell>
          <cell r="D107">
            <v>5</v>
          </cell>
          <cell r="E107">
            <v>0.36</v>
          </cell>
          <cell r="F107">
            <v>44.03</v>
          </cell>
          <cell r="G107">
            <v>38</v>
          </cell>
          <cell r="H107">
            <v>45.61</v>
          </cell>
          <cell r="I107">
            <v>47.9</v>
          </cell>
          <cell r="J107">
            <v>-3.5720000000000001</v>
          </cell>
          <cell r="K107">
            <v>-6.3040000000000003</v>
          </cell>
          <cell r="L107">
            <v>3.2</v>
          </cell>
          <cell r="M107">
            <v>3.15</v>
          </cell>
          <cell r="N107">
            <v>-360622</v>
          </cell>
          <cell r="O107">
            <v>-258.77600000000001</v>
          </cell>
          <cell r="P107">
            <v>0.36</v>
          </cell>
          <cell r="Q107">
            <v>-6.04</v>
          </cell>
          <cell r="R107">
            <v>0.36</v>
          </cell>
          <cell r="S107">
            <v>8.5299999999999994</v>
          </cell>
          <cell r="T107">
            <v>20.69</v>
          </cell>
        </row>
        <row r="108">
          <cell r="A108" t="str">
            <v>2455</v>
          </cell>
          <cell r="B108" t="str">
            <v>全新</v>
          </cell>
          <cell r="C108">
            <v>165</v>
          </cell>
          <cell r="D108">
            <v>7.5</v>
          </cell>
          <cell r="E108">
            <v>4.76</v>
          </cell>
          <cell r="F108">
            <v>44.31</v>
          </cell>
          <cell r="G108">
            <v>45.33</v>
          </cell>
          <cell r="H108">
            <v>42.51</v>
          </cell>
          <cell r="I108">
            <v>61.23</v>
          </cell>
          <cell r="J108">
            <v>1.0289999999999999</v>
          </cell>
          <cell r="K108">
            <v>0.86899999999999999</v>
          </cell>
          <cell r="L108">
            <v>3.75</v>
          </cell>
          <cell r="M108">
            <v>7.88</v>
          </cell>
          <cell r="N108">
            <v>-110930</v>
          </cell>
          <cell r="O108">
            <v>-701.995</v>
          </cell>
          <cell r="P108">
            <v>4.76</v>
          </cell>
          <cell r="Q108">
            <v>-4.3499999999999996</v>
          </cell>
          <cell r="R108">
            <v>4.0999999999999996</v>
          </cell>
          <cell r="S108">
            <v>14.58</v>
          </cell>
          <cell r="T108">
            <v>-3.51</v>
          </cell>
        </row>
        <row r="109">
          <cell r="A109" t="str">
            <v>2457</v>
          </cell>
          <cell r="B109" t="str">
            <v>飛宏</v>
          </cell>
          <cell r="C109">
            <v>48.7</v>
          </cell>
          <cell r="D109">
            <v>0.3</v>
          </cell>
          <cell r="E109">
            <v>0.62</v>
          </cell>
          <cell r="F109">
            <v>15.95</v>
          </cell>
          <cell r="G109">
            <v>14.34</v>
          </cell>
          <cell r="H109">
            <v>17.260000000000002</v>
          </cell>
          <cell r="I109">
            <v>28.25</v>
          </cell>
          <cell r="J109">
            <v>-0.24299999999999999</v>
          </cell>
          <cell r="K109">
            <v>-0.23799999999999999</v>
          </cell>
          <cell r="L109">
            <v>-4.51</v>
          </cell>
          <cell r="M109">
            <v>-3.7</v>
          </cell>
          <cell r="N109">
            <v>-26125</v>
          </cell>
          <cell r="O109">
            <v>-537.54999999999995</v>
          </cell>
          <cell r="P109">
            <v>0.62</v>
          </cell>
          <cell r="Q109">
            <v>-3.37</v>
          </cell>
          <cell r="R109">
            <v>-3.94</v>
          </cell>
          <cell r="S109">
            <v>-4.51</v>
          </cell>
          <cell r="T109">
            <v>-10.81</v>
          </cell>
        </row>
        <row r="110">
          <cell r="A110" t="str">
            <v>2458</v>
          </cell>
          <cell r="B110" t="str">
            <v>義隆</v>
          </cell>
          <cell r="C110">
            <v>154</v>
          </cell>
          <cell r="D110">
            <v>-0.5</v>
          </cell>
          <cell r="E110">
            <v>-0.32</v>
          </cell>
          <cell r="F110">
            <v>20.77</v>
          </cell>
          <cell r="G110">
            <v>15.18</v>
          </cell>
          <cell r="H110">
            <v>28.07</v>
          </cell>
          <cell r="I110">
            <v>26.38</v>
          </cell>
          <cell r="J110">
            <v>-0.78</v>
          </cell>
          <cell r="K110">
            <v>-0.80900000000000005</v>
          </cell>
          <cell r="L110">
            <v>-3.39</v>
          </cell>
          <cell r="M110">
            <v>-3.31</v>
          </cell>
          <cell r="N110">
            <v>-42500</v>
          </cell>
          <cell r="O110">
            <v>-274</v>
          </cell>
          <cell r="P110">
            <v>-0.32</v>
          </cell>
          <cell r="Q110">
            <v>-4.6399999999999997</v>
          </cell>
          <cell r="R110">
            <v>-4.6399999999999997</v>
          </cell>
          <cell r="S110">
            <v>-7.78</v>
          </cell>
          <cell r="T110">
            <v>-4.3499999999999996</v>
          </cell>
        </row>
        <row r="111">
          <cell r="A111" t="str">
            <v>2474</v>
          </cell>
          <cell r="B111" t="str">
            <v>可成</v>
          </cell>
          <cell r="C111">
            <v>232</v>
          </cell>
          <cell r="D111">
            <v>4</v>
          </cell>
          <cell r="E111">
            <v>1.75</v>
          </cell>
          <cell r="F111">
            <v>51.31</v>
          </cell>
          <cell r="G111">
            <v>64.209999999999994</v>
          </cell>
          <cell r="H111">
            <v>45.28</v>
          </cell>
          <cell r="I111">
            <v>66.55</v>
          </cell>
          <cell r="J111">
            <v>-0.38700000000000001</v>
          </cell>
          <cell r="K111">
            <v>-0.22600000000000001</v>
          </cell>
          <cell r="L111">
            <v>0.32</v>
          </cell>
          <cell r="M111">
            <v>1.94</v>
          </cell>
          <cell r="N111">
            <v>-121016</v>
          </cell>
          <cell r="O111">
            <v>-533.41800000000001</v>
          </cell>
          <cell r="P111">
            <v>1.75</v>
          </cell>
          <cell r="Q111">
            <v>0.65</v>
          </cell>
          <cell r="R111">
            <v>0.65</v>
          </cell>
          <cell r="S111">
            <v>2.65</v>
          </cell>
          <cell r="T111">
            <v>9.43</v>
          </cell>
        </row>
        <row r="112">
          <cell r="A112" t="str">
            <v>2481</v>
          </cell>
          <cell r="B112" t="str">
            <v>強茂</v>
          </cell>
          <cell r="C112">
            <v>56.4</v>
          </cell>
          <cell r="D112">
            <v>-0.3</v>
          </cell>
          <cell r="E112">
            <v>-0.53</v>
          </cell>
          <cell r="F112">
            <v>27.15</v>
          </cell>
          <cell r="G112">
            <v>21.43</v>
          </cell>
          <cell r="H112">
            <v>24.99</v>
          </cell>
          <cell r="I112">
            <v>21.99</v>
          </cell>
          <cell r="J112">
            <v>-0.23799999999999999</v>
          </cell>
          <cell r="K112">
            <v>-0.29399999999999998</v>
          </cell>
          <cell r="L112">
            <v>-2.67</v>
          </cell>
          <cell r="M112">
            <v>-2.97</v>
          </cell>
          <cell r="N112">
            <v>-1936</v>
          </cell>
          <cell r="O112">
            <v>-34</v>
          </cell>
          <cell r="P112">
            <v>-0.53</v>
          </cell>
          <cell r="Q112">
            <v>-3.59</v>
          </cell>
          <cell r="R112">
            <v>-4.08</v>
          </cell>
          <cell r="S112">
            <v>-4.41</v>
          </cell>
          <cell r="T112">
            <v>-2.42</v>
          </cell>
        </row>
        <row r="113">
          <cell r="A113" t="str">
            <v>2485</v>
          </cell>
          <cell r="B113" t="str">
            <v>兆赫</v>
          </cell>
          <cell r="C113">
            <v>21.15</v>
          </cell>
          <cell r="D113">
            <v>0.4</v>
          </cell>
          <cell r="E113">
            <v>1.93</v>
          </cell>
          <cell r="F113">
            <v>46.89</v>
          </cell>
          <cell r="G113">
            <v>50.1</v>
          </cell>
          <cell r="H113">
            <v>38.6</v>
          </cell>
          <cell r="I113">
            <v>56.6</v>
          </cell>
          <cell r="J113">
            <v>-4.0000000000000001E-3</v>
          </cell>
          <cell r="K113">
            <v>0</v>
          </cell>
          <cell r="L113">
            <v>-0.95</v>
          </cell>
          <cell r="M113">
            <v>0.98</v>
          </cell>
          <cell r="N113">
            <v>3302</v>
          </cell>
          <cell r="O113">
            <v>157</v>
          </cell>
          <cell r="P113">
            <v>1.93</v>
          </cell>
          <cell r="Q113">
            <v>-0.47</v>
          </cell>
          <cell r="R113">
            <v>1.2</v>
          </cell>
          <cell r="S113">
            <v>-0.47</v>
          </cell>
          <cell r="T113">
            <v>-0.7</v>
          </cell>
        </row>
        <row r="114">
          <cell r="A114" t="str">
            <v>2489</v>
          </cell>
          <cell r="B114" t="str">
            <v>瑞軒</v>
          </cell>
          <cell r="C114">
            <v>20.6</v>
          </cell>
          <cell r="D114">
            <v>0.2</v>
          </cell>
          <cell r="E114">
            <v>0.98</v>
          </cell>
          <cell r="F114">
            <v>47</v>
          </cell>
          <cell r="G114">
            <v>56.73</v>
          </cell>
          <cell r="H114">
            <v>64.25</v>
          </cell>
          <cell r="I114">
            <v>67.7</v>
          </cell>
          <cell r="J114">
            <v>-0.113</v>
          </cell>
          <cell r="K114">
            <v>-7.0000000000000007E-2</v>
          </cell>
          <cell r="L114">
            <v>2.8</v>
          </cell>
          <cell r="M114">
            <v>3.99</v>
          </cell>
          <cell r="N114">
            <v>13575</v>
          </cell>
          <cell r="O114">
            <v>658</v>
          </cell>
          <cell r="P114">
            <v>0.98</v>
          </cell>
          <cell r="Q114">
            <v>0.49</v>
          </cell>
          <cell r="R114">
            <v>6.19</v>
          </cell>
          <cell r="S114">
            <v>-3.29</v>
          </cell>
          <cell r="T114">
            <v>43.06</v>
          </cell>
        </row>
        <row r="115">
          <cell r="A115" t="str">
            <v>2492</v>
          </cell>
          <cell r="B115" t="str">
            <v>華新科</v>
          </cell>
          <cell r="C115">
            <v>118</v>
          </cell>
          <cell r="D115">
            <v>1.5</v>
          </cell>
          <cell r="E115">
            <v>1.29</v>
          </cell>
          <cell r="F115">
            <v>45.09</v>
          </cell>
          <cell r="G115">
            <v>38.950000000000003</v>
          </cell>
          <cell r="H115">
            <v>39.36</v>
          </cell>
          <cell r="I115">
            <v>51.34</v>
          </cell>
          <cell r="J115">
            <v>0.215</v>
          </cell>
          <cell r="K115">
            <v>0.11</v>
          </cell>
          <cell r="L115">
            <v>0.8</v>
          </cell>
          <cell r="M115">
            <v>1.83</v>
          </cell>
          <cell r="N115">
            <v>0</v>
          </cell>
          <cell r="O115">
            <v>0</v>
          </cell>
          <cell r="P115">
            <v>1.29</v>
          </cell>
          <cell r="Q115">
            <v>-2.48</v>
          </cell>
          <cell r="R115">
            <v>0</v>
          </cell>
          <cell r="S115">
            <v>5.36</v>
          </cell>
          <cell r="T115">
            <v>-4.84</v>
          </cell>
        </row>
        <row r="116">
          <cell r="A116" t="str">
            <v>2498</v>
          </cell>
          <cell r="B116" t="str">
            <v>宏達電</v>
          </cell>
          <cell r="C116">
            <v>46.15</v>
          </cell>
          <cell r="D116">
            <v>0.2</v>
          </cell>
          <cell r="E116">
            <v>0.44</v>
          </cell>
          <cell r="F116">
            <v>37.75</v>
          </cell>
          <cell r="G116">
            <v>30.83</v>
          </cell>
          <cell r="H116">
            <v>40.39</v>
          </cell>
          <cell r="I116">
            <v>43.61</v>
          </cell>
          <cell r="J116">
            <v>8.6999999999999994E-2</v>
          </cell>
          <cell r="K116">
            <v>-4.0000000000000001E-3</v>
          </cell>
          <cell r="L116">
            <v>0.98</v>
          </cell>
          <cell r="M116">
            <v>1.08</v>
          </cell>
          <cell r="N116">
            <v>7763</v>
          </cell>
          <cell r="O116">
            <v>168</v>
          </cell>
          <cell r="P116">
            <v>0.44</v>
          </cell>
          <cell r="Q116">
            <v>-6.29</v>
          </cell>
          <cell r="R116">
            <v>2.1</v>
          </cell>
          <cell r="S116">
            <v>6.95</v>
          </cell>
          <cell r="T116">
            <v>-4.3499999999999996</v>
          </cell>
        </row>
        <row r="117">
          <cell r="A117" t="str">
            <v>2515</v>
          </cell>
          <cell r="B117" t="str">
            <v>中工</v>
          </cell>
          <cell r="C117">
            <v>14.8</v>
          </cell>
          <cell r="D117">
            <v>0.05</v>
          </cell>
          <cell r="E117">
            <v>0.34</v>
          </cell>
          <cell r="F117">
            <v>6.39</v>
          </cell>
          <cell r="G117">
            <v>7.04</v>
          </cell>
          <cell r="H117">
            <v>15.69</v>
          </cell>
          <cell r="I117">
            <v>20.34</v>
          </cell>
          <cell r="J117">
            <v>-0.14199999999999999</v>
          </cell>
          <cell r="K117">
            <v>-0.13800000000000001</v>
          </cell>
          <cell r="L117">
            <v>-7.61</v>
          </cell>
          <cell r="M117">
            <v>-6.93</v>
          </cell>
          <cell r="N117">
            <v>-8696</v>
          </cell>
          <cell r="O117">
            <v>-585.59100000000001</v>
          </cell>
          <cell r="P117">
            <v>0.34</v>
          </cell>
          <cell r="Q117">
            <v>-3.58</v>
          </cell>
          <cell r="R117">
            <v>-9.48</v>
          </cell>
          <cell r="S117">
            <v>-7.79</v>
          </cell>
          <cell r="T117">
            <v>2.0699999999999998</v>
          </cell>
        </row>
        <row r="118">
          <cell r="A118" t="str">
            <v>2520</v>
          </cell>
          <cell r="B118" t="str">
            <v>冠德</v>
          </cell>
          <cell r="C118">
            <v>54.6</v>
          </cell>
          <cell r="D118">
            <v>-1.1000000000000001</v>
          </cell>
          <cell r="E118">
            <v>-1.97</v>
          </cell>
          <cell r="F118">
            <v>17.690000000000001</v>
          </cell>
          <cell r="G118">
            <v>13.15</v>
          </cell>
          <cell r="H118">
            <v>30.37</v>
          </cell>
          <cell r="I118">
            <v>21.72</v>
          </cell>
          <cell r="J118">
            <v>-0.68400000000000005</v>
          </cell>
          <cell r="K118">
            <v>-0.68799999999999994</v>
          </cell>
          <cell r="L118">
            <v>-4.58</v>
          </cell>
          <cell r="M118">
            <v>-6.39</v>
          </cell>
          <cell r="N118">
            <v>-115556</v>
          </cell>
          <cell r="O118">
            <v>-2090</v>
          </cell>
          <cell r="P118">
            <v>-1.97</v>
          </cell>
          <cell r="Q118">
            <v>-3.02</v>
          </cell>
          <cell r="R118">
            <v>-8.39</v>
          </cell>
          <cell r="S118">
            <v>-1.8</v>
          </cell>
          <cell r="T118">
            <v>28.93</v>
          </cell>
        </row>
        <row r="119">
          <cell r="A119" t="str">
            <v>2542</v>
          </cell>
          <cell r="B119" t="str">
            <v>興富發</v>
          </cell>
          <cell r="C119">
            <v>52.1</v>
          </cell>
          <cell r="D119">
            <v>-1.3</v>
          </cell>
          <cell r="E119">
            <v>-2.4300000000000002</v>
          </cell>
          <cell r="F119">
            <v>69.83</v>
          </cell>
          <cell r="G119">
            <v>58.22</v>
          </cell>
          <cell r="H119">
            <v>72.319999999999993</v>
          </cell>
          <cell r="I119">
            <v>50.07</v>
          </cell>
          <cell r="J119">
            <v>0.20200000000000001</v>
          </cell>
          <cell r="K119">
            <v>0.1</v>
          </cell>
          <cell r="L119">
            <v>7.26</v>
          </cell>
          <cell r="M119">
            <v>3.88</v>
          </cell>
          <cell r="N119">
            <v>1003715</v>
          </cell>
          <cell r="O119">
            <v>18750.505000000001</v>
          </cell>
          <cell r="P119">
            <v>-2.4300000000000002</v>
          </cell>
          <cell r="Q119">
            <v>-1.33</v>
          </cell>
          <cell r="R119">
            <v>0.97</v>
          </cell>
          <cell r="S119">
            <v>16.29</v>
          </cell>
          <cell r="T119">
            <v>29.44</v>
          </cell>
        </row>
        <row r="120">
          <cell r="A120" t="str">
            <v>2548</v>
          </cell>
          <cell r="B120" t="str">
            <v>華固</v>
          </cell>
          <cell r="C120">
            <v>136.5</v>
          </cell>
          <cell r="D120">
            <v>2</v>
          </cell>
          <cell r="E120">
            <v>1.49</v>
          </cell>
          <cell r="F120">
            <v>17.260000000000002</v>
          </cell>
          <cell r="G120">
            <v>13.98</v>
          </cell>
          <cell r="H120">
            <v>16.13</v>
          </cell>
          <cell r="I120">
            <v>24.5</v>
          </cell>
          <cell r="J120">
            <v>-2.677</v>
          </cell>
          <cell r="K120">
            <v>-3.0310000000000001</v>
          </cell>
          <cell r="L120">
            <v>-9.86</v>
          </cell>
          <cell r="M120">
            <v>-8.3699999999999992</v>
          </cell>
          <cell r="N120">
            <v>95437</v>
          </cell>
          <cell r="O120">
            <v>706.37</v>
          </cell>
          <cell r="P120">
            <v>1.49</v>
          </cell>
          <cell r="Q120">
            <v>-10.78</v>
          </cell>
          <cell r="R120">
            <v>-26.42</v>
          </cell>
          <cell r="S120">
            <v>-15.74</v>
          </cell>
          <cell r="T120">
            <v>7.06</v>
          </cell>
        </row>
        <row r="121">
          <cell r="A121" t="str">
            <v>2603</v>
          </cell>
          <cell r="B121" t="str">
            <v>長榮</v>
          </cell>
          <cell r="C121">
            <v>193</v>
          </cell>
          <cell r="D121">
            <v>-1.5</v>
          </cell>
          <cell r="E121">
            <v>-0.77</v>
          </cell>
          <cell r="F121">
            <v>52.2</v>
          </cell>
          <cell r="G121">
            <v>49.02</v>
          </cell>
          <cell r="H121">
            <v>58.93</v>
          </cell>
          <cell r="I121">
            <v>52.29</v>
          </cell>
          <cell r="J121">
            <v>-0.86899999999999999</v>
          </cell>
          <cell r="K121">
            <v>-0.63400000000000001</v>
          </cell>
          <cell r="L121">
            <v>-0.36</v>
          </cell>
          <cell r="M121">
            <v>-0.76</v>
          </cell>
          <cell r="N121">
            <v>1403294</v>
          </cell>
          <cell r="O121">
            <v>7283.0290000000005</v>
          </cell>
          <cell r="P121">
            <v>-0.77</v>
          </cell>
          <cell r="Q121">
            <v>-5.39</v>
          </cell>
          <cell r="R121">
            <v>-3.02</v>
          </cell>
          <cell r="S121">
            <v>-11.67</v>
          </cell>
          <cell r="T121">
            <v>15.22</v>
          </cell>
        </row>
        <row r="122">
          <cell r="A122" t="str">
            <v>2605</v>
          </cell>
          <cell r="B122" t="str">
            <v>新興</v>
          </cell>
          <cell r="C122">
            <v>30.6</v>
          </cell>
          <cell r="D122">
            <v>-0.1</v>
          </cell>
          <cell r="E122">
            <v>-0.33</v>
          </cell>
          <cell r="F122">
            <v>51.29</v>
          </cell>
          <cell r="G122">
            <v>55.08</v>
          </cell>
          <cell r="H122">
            <v>65.22</v>
          </cell>
          <cell r="I122">
            <v>62.21</v>
          </cell>
          <cell r="J122">
            <v>-0.16400000000000001</v>
          </cell>
          <cell r="K122">
            <v>-0.107</v>
          </cell>
          <cell r="L122">
            <v>0.93</v>
          </cell>
          <cell r="M122">
            <v>0.89</v>
          </cell>
          <cell r="N122">
            <v>136606</v>
          </cell>
          <cell r="O122">
            <v>4377</v>
          </cell>
          <cell r="P122">
            <v>-2.7</v>
          </cell>
          <cell r="Q122">
            <v>-0.16</v>
          </cell>
          <cell r="R122">
            <v>-0.65</v>
          </cell>
          <cell r="S122">
            <v>-7.69</v>
          </cell>
          <cell r="T122">
            <v>25.93</v>
          </cell>
        </row>
        <row r="123">
          <cell r="A123" t="str">
            <v>2606</v>
          </cell>
          <cell r="B123" t="str">
            <v>裕民</v>
          </cell>
          <cell r="C123">
            <v>55.8</v>
          </cell>
          <cell r="D123">
            <v>0.3</v>
          </cell>
          <cell r="E123">
            <v>0.54</v>
          </cell>
          <cell r="F123">
            <v>57.87</v>
          </cell>
          <cell r="G123">
            <v>61.95</v>
          </cell>
          <cell r="H123">
            <v>58.65</v>
          </cell>
          <cell r="I123">
            <v>62.47</v>
          </cell>
          <cell r="J123">
            <v>2.9000000000000001E-2</v>
          </cell>
          <cell r="K123">
            <v>9.2999999999999999E-2</v>
          </cell>
          <cell r="L123">
            <v>0.26</v>
          </cell>
          <cell r="M123">
            <v>0.87</v>
          </cell>
          <cell r="N123">
            <v>86822</v>
          </cell>
          <cell r="O123">
            <v>1572.01</v>
          </cell>
          <cell r="P123">
            <v>0.54</v>
          </cell>
          <cell r="Q123">
            <v>-0.71</v>
          </cell>
          <cell r="R123">
            <v>-0.89</v>
          </cell>
          <cell r="S123">
            <v>-5.42</v>
          </cell>
          <cell r="T123">
            <v>4.3</v>
          </cell>
        </row>
        <row r="124">
          <cell r="A124" t="str">
            <v>2609</v>
          </cell>
          <cell r="B124" t="str">
            <v>陽明</v>
          </cell>
          <cell r="C124">
            <v>74.599999999999994</v>
          </cell>
          <cell r="D124">
            <v>-0.6</v>
          </cell>
          <cell r="E124">
            <v>-0.8</v>
          </cell>
          <cell r="F124">
            <v>39.380000000000003</v>
          </cell>
          <cell r="G124">
            <v>32.72</v>
          </cell>
          <cell r="H124">
            <v>48.91</v>
          </cell>
          <cell r="I124">
            <v>44.41</v>
          </cell>
          <cell r="J124">
            <v>-0.86099999999999999</v>
          </cell>
          <cell r="K124">
            <v>-0.84899999999999998</v>
          </cell>
          <cell r="L124">
            <v>-0.93</v>
          </cell>
          <cell r="M124">
            <v>-1.48</v>
          </cell>
          <cell r="N124">
            <v>328784</v>
          </cell>
          <cell r="O124">
            <v>4353.0249999999996</v>
          </cell>
          <cell r="P124">
            <v>-0.8</v>
          </cell>
          <cell r="Q124">
            <v>-1.71</v>
          </cell>
          <cell r="R124">
            <v>-1.06</v>
          </cell>
          <cell r="S124">
            <v>-4.7300000000000004</v>
          </cell>
          <cell r="T124">
            <v>68.400000000000006</v>
          </cell>
        </row>
        <row r="125">
          <cell r="A125" t="str">
            <v>2610</v>
          </cell>
          <cell r="B125" t="str">
            <v>華航</v>
          </cell>
          <cell r="C125">
            <v>23.7</v>
          </cell>
          <cell r="D125">
            <v>-0.55000000000000004</v>
          </cell>
          <cell r="E125">
            <v>-2.27</v>
          </cell>
          <cell r="F125">
            <v>75.34</v>
          </cell>
          <cell r="G125">
            <v>66.28</v>
          </cell>
          <cell r="H125">
            <v>83.96</v>
          </cell>
          <cell r="I125">
            <v>53.04</v>
          </cell>
          <cell r="J125">
            <v>2.7E-2</v>
          </cell>
          <cell r="K125">
            <v>2.1999999999999999E-2</v>
          </cell>
          <cell r="L125">
            <v>5.0199999999999996</v>
          </cell>
          <cell r="M125">
            <v>2.38</v>
          </cell>
          <cell r="N125">
            <v>1075506</v>
          </cell>
          <cell r="O125">
            <v>44571.343000000001</v>
          </cell>
          <cell r="P125">
            <v>-2.27</v>
          </cell>
          <cell r="Q125">
            <v>0</v>
          </cell>
          <cell r="R125">
            <v>3.04</v>
          </cell>
          <cell r="S125">
            <v>5.33</v>
          </cell>
          <cell r="T125">
            <v>21.54</v>
          </cell>
        </row>
        <row r="126">
          <cell r="A126" t="str">
            <v>2615</v>
          </cell>
          <cell r="B126" t="str">
            <v>萬海</v>
          </cell>
          <cell r="C126">
            <v>88.6</v>
          </cell>
          <cell r="D126">
            <v>-0.6</v>
          </cell>
          <cell r="E126">
            <v>-0.67</v>
          </cell>
          <cell r="F126">
            <v>34.909999999999997</v>
          </cell>
          <cell r="G126">
            <v>25.74</v>
          </cell>
          <cell r="H126">
            <v>48.18</v>
          </cell>
          <cell r="I126">
            <v>45.2</v>
          </cell>
          <cell r="J126">
            <v>-1.1539999999999999</v>
          </cell>
          <cell r="K126">
            <v>-1.268</v>
          </cell>
          <cell r="L126">
            <v>1.62</v>
          </cell>
          <cell r="M126">
            <v>0.79</v>
          </cell>
          <cell r="N126">
            <v>199194</v>
          </cell>
          <cell r="O126">
            <v>2227.1239999999998</v>
          </cell>
          <cell r="P126">
            <v>-0.67</v>
          </cell>
          <cell r="Q126">
            <v>-4.01</v>
          </cell>
          <cell r="R126">
            <v>-4.53</v>
          </cell>
          <cell r="S126">
            <v>1.26</v>
          </cell>
          <cell r="T126">
            <v>98.88</v>
          </cell>
        </row>
        <row r="127">
          <cell r="A127" t="str">
            <v>2618</v>
          </cell>
          <cell r="B127" t="str">
            <v>長榮航</v>
          </cell>
          <cell r="C127">
            <v>38.15</v>
          </cell>
          <cell r="D127">
            <v>-0.75</v>
          </cell>
          <cell r="E127">
            <v>-1.93</v>
          </cell>
          <cell r="F127">
            <v>82.98</v>
          </cell>
          <cell r="G127">
            <v>76.92</v>
          </cell>
          <cell r="H127">
            <v>87.06</v>
          </cell>
          <cell r="I127">
            <v>58.9</v>
          </cell>
          <cell r="J127">
            <v>0.124</v>
          </cell>
          <cell r="K127">
            <v>0.115</v>
          </cell>
          <cell r="L127">
            <v>5.64</v>
          </cell>
          <cell r="M127">
            <v>3.25</v>
          </cell>
          <cell r="N127">
            <v>1261269</v>
          </cell>
          <cell r="O127">
            <v>32574.1</v>
          </cell>
          <cell r="P127">
            <v>-1.93</v>
          </cell>
          <cell r="Q127">
            <v>0.79</v>
          </cell>
          <cell r="R127">
            <v>5.53</v>
          </cell>
          <cell r="S127">
            <v>7.01</v>
          </cell>
          <cell r="T127">
            <v>17.93</v>
          </cell>
        </row>
        <row r="128">
          <cell r="A128" t="str">
            <v>2633</v>
          </cell>
          <cell r="B128" t="str">
            <v>台灣高鐵</v>
          </cell>
          <cell r="C128">
            <v>30.4</v>
          </cell>
          <cell r="D128">
            <v>0.15</v>
          </cell>
          <cell r="E128">
            <v>0.5</v>
          </cell>
          <cell r="F128">
            <v>63.23</v>
          </cell>
          <cell r="G128">
            <v>68.819999999999993</v>
          </cell>
          <cell r="H128">
            <v>71.17</v>
          </cell>
          <cell r="I128">
            <v>77.27</v>
          </cell>
          <cell r="J128">
            <v>2.5000000000000001E-2</v>
          </cell>
          <cell r="K128">
            <v>4.5999999999999999E-2</v>
          </cell>
          <cell r="L128">
            <v>1.06</v>
          </cell>
          <cell r="M128">
            <v>1.43</v>
          </cell>
          <cell r="N128">
            <v>-33521</v>
          </cell>
          <cell r="O128">
            <v>-1114</v>
          </cell>
          <cell r="P128">
            <v>0.5</v>
          </cell>
          <cell r="Q128">
            <v>1.5</v>
          </cell>
          <cell r="R128">
            <v>1.33</v>
          </cell>
          <cell r="S128">
            <v>2.5299999999999998</v>
          </cell>
          <cell r="T128">
            <v>0.66</v>
          </cell>
        </row>
        <row r="129">
          <cell r="A129" t="str">
            <v>2634</v>
          </cell>
          <cell r="B129" t="str">
            <v>漢翔</v>
          </cell>
          <cell r="C129">
            <v>53.4</v>
          </cell>
          <cell r="D129">
            <v>-0.3</v>
          </cell>
          <cell r="E129">
            <v>-0.56000000000000005</v>
          </cell>
          <cell r="F129">
            <v>52.75</v>
          </cell>
          <cell r="G129">
            <v>57.75</v>
          </cell>
          <cell r="H129">
            <v>69.040000000000006</v>
          </cell>
          <cell r="I129">
            <v>59.13</v>
          </cell>
          <cell r="J129">
            <v>8.5000000000000006E-2</v>
          </cell>
          <cell r="K129">
            <v>0.13500000000000001</v>
          </cell>
          <cell r="L129">
            <v>1.2</v>
          </cell>
          <cell r="M129">
            <v>0.57999999999999996</v>
          </cell>
          <cell r="N129">
            <v>-64679</v>
          </cell>
          <cell r="O129">
            <v>-1211</v>
          </cell>
          <cell r="P129">
            <v>-0.56000000000000005</v>
          </cell>
          <cell r="Q129">
            <v>2.1</v>
          </cell>
          <cell r="R129">
            <v>0.95</v>
          </cell>
          <cell r="S129">
            <v>0.95</v>
          </cell>
          <cell r="T129">
            <v>-1.84</v>
          </cell>
        </row>
        <row r="130">
          <cell r="A130" t="str">
            <v>2801</v>
          </cell>
          <cell r="B130" t="str">
            <v>彰銀</v>
          </cell>
          <cell r="C130">
            <v>18.45</v>
          </cell>
          <cell r="D130">
            <v>0.1</v>
          </cell>
          <cell r="E130">
            <v>0.54</v>
          </cell>
          <cell r="F130">
            <v>55.16</v>
          </cell>
          <cell r="G130">
            <v>61.77</v>
          </cell>
          <cell r="H130">
            <v>59.45</v>
          </cell>
          <cell r="I130">
            <v>70.010000000000005</v>
          </cell>
          <cell r="J130">
            <v>2.1000000000000001E-2</v>
          </cell>
          <cell r="K130">
            <v>2.5000000000000001E-2</v>
          </cell>
          <cell r="L130">
            <v>0.75</v>
          </cell>
          <cell r="M130">
            <v>1.21</v>
          </cell>
          <cell r="N130">
            <v>-677</v>
          </cell>
          <cell r="O130">
            <v>-37</v>
          </cell>
          <cell r="P130">
            <v>0.54</v>
          </cell>
          <cell r="Q130">
            <v>0.82</v>
          </cell>
          <cell r="R130">
            <v>1.65</v>
          </cell>
          <cell r="S130">
            <v>1.93</v>
          </cell>
          <cell r="T130">
            <v>1.37</v>
          </cell>
        </row>
        <row r="131">
          <cell r="A131" t="str">
            <v>2834</v>
          </cell>
          <cell r="B131" t="str">
            <v>臺企銀</v>
          </cell>
          <cell r="C131">
            <v>18.2</v>
          </cell>
          <cell r="D131">
            <v>0.15</v>
          </cell>
          <cell r="E131">
            <v>0.83</v>
          </cell>
          <cell r="F131">
            <v>84.13</v>
          </cell>
          <cell r="G131">
            <v>89.42</v>
          </cell>
          <cell r="H131">
            <v>70.88</v>
          </cell>
          <cell r="I131">
            <v>77.14</v>
          </cell>
          <cell r="J131">
            <v>0.06</v>
          </cell>
          <cell r="K131">
            <v>5.8999999999999997E-2</v>
          </cell>
          <cell r="L131">
            <v>3.84</v>
          </cell>
          <cell r="M131">
            <v>4.25</v>
          </cell>
          <cell r="N131">
            <v>112986</v>
          </cell>
          <cell r="O131">
            <v>6291</v>
          </cell>
          <cell r="P131">
            <v>0.83</v>
          </cell>
          <cell r="Q131">
            <v>1.39</v>
          </cell>
          <cell r="R131">
            <v>6.12</v>
          </cell>
          <cell r="S131">
            <v>8.98</v>
          </cell>
          <cell r="T131">
            <v>13.4</v>
          </cell>
        </row>
        <row r="132">
          <cell r="A132" t="str">
            <v>2880</v>
          </cell>
          <cell r="B132" t="str">
            <v>華南金</v>
          </cell>
          <cell r="C132">
            <v>26.4</v>
          </cell>
          <cell r="D132">
            <v>0.1</v>
          </cell>
          <cell r="E132">
            <v>0.38</v>
          </cell>
          <cell r="F132">
            <v>72.72</v>
          </cell>
          <cell r="G132">
            <v>69.81</v>
          </cell>
          <cell r="H132">
            <v>60.87</v>
          </cell>
          <cell r="I132">
            <v>66.19</v>
          </cell>
          <cell r="J132">
            <v>5.7000000000000002E-2</v>
          </cell>
          <cell r="K132">
            <v>4.5999999999999999E-2</v>
          </cell>
          <cell r="L132">
            <v>2.98</v>
          </cell>
          <cell r="M132">
            <v>3.03</v>
          </cell>
          <cell r="N132">
            <v>-55550</v>
          </cell>
          <cell r="O132">
            <v>-2123.4589999999998</v>
          </cell>
          <cell r="P132">
            <v>0.38</v>
          </cell>
          <cell r="Q132">
            <v>-0.19</v>
          </cell>
          <cell r="R132">
            <v>3.33</v>
          </cell>
          <cell r="S132">
            <v>6.67</v>
          </cell>
          <cell r="T132">
            <v>13.79</v>
          </cell>
        </row>
        <row r="133">
          <cell r="A133" t="str">
            <v>2881</v>
          </cell>
          <cell r="B133" t="str">
            <v>富邦金</v>
          </cell>
          <cell r="C133">
            <v>79.3</v>
          </cell>
          <cell r="D133">
            <v>0.9</v>
          </cell>
          <cell r="E133">
            <v>1.1499999999999999</v>
          </cell>
          <cell r="F133">
            <v>82.38</v>
          </cell>
          <cell r="G133">
            <v>83.62</v>
          </cell>
          <cell r="H133">
            <v>65.53</v>
          </cell>
          <cell r="I133">
            <v>75.42</v>
          </cell>
          <cell r="J133">
            <v>5.0000000000000001E-3</v>
          </cell>
          <cell r="K133">
            <v>3.2000000000000001E-2</v>
          </cell>
          <cell r="L133">
            <v>2.87</v>
          </cell>
          <cell r="M133">
            <v>3.55</v>
          </cell>
          <cell r="N133">
            <v>207702</v>
          </cell>
          <cell r="O133">
            <v>2668.6579999999999</v>
          </cell>
          <cell r="P133">
            <v>1.1499999999999999</v>
          </cell>
          <cell r="Q133">
            <v>1.28</v>
          </cell>
          <cell r="R133">
            <v>3.12</v>
          </cell>
          <cell r="S133">
            <v>10.29</v>
          </cell>
          <cell r="T133">
            <v>14.1</v>
          </cell>
        </row>
        <row r="134">
          <cell r="A134" t="str">
            <v>2882</v>
          </cell>
          <cell r="B134" t="str">
            <v>國泰金</v>
          </cell>
          <cell r="C134">
            <v>59</v>
          </cell>
          <cell r="D134">
            <v>-0.1</v>
          </cell>
          <cell r="E134">
            <v>-0.17</v>
          </cell>
          <cell r="F134">
            <v>64.75</v>
          </cell>
          <cell r="G134">
            <v>53.58</v>
          </cell>
          <cell r="H134">
            <v>43.97</v>
          </cell>
          <cell r="I134">
            <v>41.9</v>
          </cell>
          <cell r="J134">
            <v>-9.1999999999999998E-2</v>
          </cell>
          <cell r="K134">
            <v>-0.156</v>
          </cell>
          <cell r="L134">
            <v>1.46</v>
          </cell>
          <cell r="M134">
            <v>0.99</v>
          </cell>
          <cell r="N134">
            <v>523867</v>
          </cell>
          <cell r="O134">
            <v>8918.41</v>
          </cell>
          <cell r="P134">
            <v>-0.17</v>
          </cell>
          <cell r="Q134">
            <v>-1.83</v>
          </cell>
          <cell r="R134">
            <v>1.37</v>
          </cell>
          <cell r="S134">
            <v>6.12</v>
          </cell>
          <cell r="T134">
            <v>20.53</v>
          </cell>
        </row>
        <row r="135">
          <cell r="A135" t="str">
            <v>2883</v>
          </cell>
          <cell r="B135" t="str">
            <v>開發金</v>
          </cell>
          <cell r="C135">
            <v>15.1</v>
          </cell>
          <cell r="D135">
            <v>0.05</v>
          </cell>
          <cell r="E135">
            <v>0.33</v>
          </cell>
          <cell r="F135">
            <v>30.44</v>
          </cell>
          <cell r="G135">
            <v>24.74</v>
          </cell>
          <cell r="H135">
            <v>30.3</v>
          </cell>
          <cell r="I135">
            <v>35.81</v>
          </cell>
          <cell r="J135">
            <v>-3.7999999999999999E-2</v>
          </cell>
          <cell r="K135">
            <v>-5.6000000000000001E-2</v>
          </cell>
          <cell r="L135">
            <v>0.18</v>
          </cell>
          <cell r="M135">
            <v>0.1</v>
          </cell>
          <cell r="N135">
            <v>-56460</v>
          </cell>
          <cell r="O135">
            <v>-3744</v>
          </cell>
          <cell r="P135">
            <v>0.33</v>
          </cell>
          <cell r="Q135">
            <v>-3.21</v>
          </cell>
          <cell r="R135">
            <v>-0.98</v>
          </cell>
          <cell r="S135">
            <v>9.0299999999999994</v>
          </cell>
          <cell r="T135">
            <v>7.86</v>
          </cell>
        </row>
        <row r="136">
          <cell r="A136" t="str">
            <v>2884</v>
          </cell>
          <cell r="B136" t="str">
            <v>玉山金</v>
          </cell>
          <cell r="C136">
            <v>28.55</v>
          </cell>
          <cell r="D136">
            <v>-0.05</v>
          </cell>
          <cell r="E136">
            <v>-0.17</v>
          </cell>
          <cell r="F136">
            <v>60.48</v>
          </cell>
          <cell r="G136">
            <v>49.21</v>
          </cell>
          <cell r="H136">
            <v>32.159999999999997</v>
          </cell>
          <cell r="I136">
            <v>29.83</v>
          </cell>
          <cell r="J136">
            <v>-4.4999999999999998E-2</v>
          </cell>
          <cell r="K136">
            <v>-5.5E-2</v>
          </cell>
          <cell r="L136">
            <v>-0.41</v>
          </cell>
          <cell r="M136">
            <v>-0.73</v>
          </cell>
          <cell r="N136">
            <v>66422</v>
          </cell>
          <cell r="O136">
            <v>2329.7840000000001</v>
          </cell>
          <cell r="P136">
            <v>-0.17</v>
          </cell>
          <cell r="Q136">
            <v>-1.21</v>
          </cell>
          <cell r="R136">
            <v>-0.7</v>
          </cell>
          <cell r="S136">
            <v>3.07</v>
          </cell>
          <cell r="T136">
            <v>4.3899999999999997</v>
          </cell>
        </row>
        <row r="137">
          <cell r="A137" t="str">
            <v>2885</v>
          </cell>
          <cell r="B137" t="str">
            <v>元大金</v>
          </cell>
          <cell r="C137">
            <v>32.049999999999997</v>
          </cell>
          <cell r="D137">
            <v>0.3</v>
          </cell>
          <cell r="E137">
            <v>0.94</v>
          </cell>
          <cell r="F137">
            <v>68.37</v>
          </cell>
          <cell r="G137">
            <v>58.04</v>
          </cell>
          <cell r="H137">
            <v>34.729999999999997</v>
          </cell>
          <cell r="I137">
            <v>43.2</v>
          </cell>
          <cell r="J137">
            <v>8.4000000000000005E-2</v>
          </cell>
          <cell r="K137">
            <v>1.9E-2</v>
          </cell>
          <cell r="L137">
            <v>0.81</v>
          </cell>
          <cell r="M137">
            <v>1.5</v>
          </cell>
          <cell r="N137">
            <v>294354</v>
          </cell>
          <cell r="O137">
            <v>9332.7170000000006</v>
          </cell>
          <cell r="P137">
            <v>0.94</v>
          </cell>
          <cell r="Q137">
            <v>-6.15</v>
          </cell>
          <cell r="R137">
            <v>0.16</v>
          </cell>
          <cell r="S137">
            <v>1.91</v>
          </cell>
          <cell r="T137">
            <v>6.48</v>
          </cell>
        </row>
        <row r="138">
          <cell r="A138" t="str">
            <v>2886</v>
          </cell>
          <cell r="B138" t="str">
            <v>兆豐金</v>
          </cell>
          <cell r="C138">
            <v>40.4</v>
          </cell>
          <cell r="D138">
            <v>0.15</v>
          </cell>
          <cell r="E138">
            <v>0.37</v>
          </cell>
          <cell r="F138">
            <v>74.84</v>
          </cell>
          <cell r="G138">
            <v>73.23</v>
          </cell>
          <cell r="H138">
            <v>58.5</v>
          </cell>
          <cell r="I138">
            <v>65.39</v>
          </cell>
          <cell r="J138">
            <v>0.11</v>
          </cell>
          <cell r="K138">
            <v>0.109</v>
          </cell>
          <cell r="L138">
            <v>1.51</v>
          </cell>
          <cell r="M138">
            <v>1.7</v>
          </cell>
          <cell r="N138">
            <v>-631770</v>
          </cell>
          <cell r="O138">
            <v>-15747.022000000001</v>
          </cell>
          <cell r="P138">
            <v>0.37</v>
          </cell>
          <cell r="Q138">
            <v>1</v>
          </cell>
          <cell r="R138">
            <v>2.15</v>
          </cell>
          <cell r="S138">
            <v>3.86</v>
          </cell>
          <cell r="T138">
            <v>-0.62</v>
          </cell>
        </row>
        <row r="139">
          <cell r="A139" t="str">
            <v>2887</v>
          </cell>
          <cell r="B139" t="str">
            <v>台新金</v>
          </cell>
          <cell r="C139">
            <v>18.850000000000001</v>
          </cell>
          <cell r="D139">
            <v>0.1</v>
          </cell>
          <cell r="E139">
            <v>0.53</v>
          </cell>
          <cell r="F139">
            <v>60.67</v>
          </cell>
          <cell r="G139">
            <v>64.260000000000005</v>
          </cell>
          <cell r="H139">
            <v>51.33</v>
          </cell>
          <cell r="I139">
            <v>61.37</v>
          </cell>
          <cell r="J139">
            <v>4.0000000000000001E-3</v>
          </cell>
          <cell r="K139">
            <v>6.0000000000000001E-3</v>
          </cell>
          <cell r="L139">
            <v>0.68</v>
          </cell>
          <cell r="M139">
            <v>1.06</v>
          </cell>
          <cell r="N139">
            <v>-6387</v>
          </cell>
          <cell r="O139">
            <v>-341.33</v>
          </cell>
          <cell r="P139">
            <v>0.53</v>
          </cell>
          <cell r="Q139">
            <v>0.8</v>
          </cell>
          <cell r="R139">
            <v>0.53</v>
          </cell>
          <cell r="S139">
            <v>3.29</v>
          </cell>
          <cell r="T139">
            <v>4.43</v>
          </cell>
        </row>
        <row r="140">
          <cell r="A140" t="str">
            <v>2888</v>
          </cell>
          <cell r="B140" t="str">
            <v>新光金</v>
          </cell>
          <cell r="C140">
            <v>9.84</v>
          </cell>
          <cell r="D140">
            <v>0.22</v>
          </cell>
          <cell r="E140">
            <v>2.29</v>
          </cell>
          <cell r="F140">
            <v>57.33</v>
          </cell>
          <cell r="G140">
            <v>64.150000000000006</v>
          </cell>
          <cell r="H140">
            <v>44.83</v>
          </cell>
          <cell r="I140">
            <v>65.89</v>
          </cell>
          <cell r="J140">
            <v>-1.0999999999999999E-2</v>
          </cell>
          <cell r="K140">
            <v>-0.01</v>
          </cell>
          <cell r="L140">
            <v>0.78</v>
          </cell>
          <cell r="M140">
            <v>2.6</v>
          </cell>
          <cell r="N140">
            <v>28085</v>
          </cell>
          <cell r="O140">
            <v>2922.5</v>
          </cell>
          <cell r="P140">
            <v>2.29</v>
          </cell>
          <cell r="Q140">
            <v>0.2</v>
          </cell>
          <cell r="R140">
            <v>4.3499999999999996</v>
          </cell>
          <cell r="S140">
            <v>10.07</v>
          </cell>
          <cell r="T140">
            <v>21.18</v>
          </cell>
        </row>
        <row r="141">
          <cell r="A141" t="str">
            <v>2890</v>
          </cell>
          <cell r="B141" t="str">
            <v>永豐金</v>
          </cell>
          <cell r="C141">
            <v>25.4</v>
          </cell>
          <cell r="D141">
            <v>0.15</v>
          </cell>
          <cell r="E141">
            <v>0.59</v>
          </cell>
          <cell r="F141">
            <v>82.36</v>
          </cell>
          <cell r="G141">
            <v>78.59</v>
          </cell>
          <cell r="H141">
            <v>56.91</v>
          </cell>
          <cell r="I141">
            <v>61.75</v>
          </cell>
          <cell r="J141">
            <v>0.11</v>
          </cell>
          <cell r="K141">
            <v>8.5999999999999993E-2</v>
          </cell>
          <cell r="L141">
            <v>4.43</v>
          </cell>
          <cell r="M141">
            <v>4.47</v>
          </cell>
          <cell r="N141">
            <v>-81258</v>
          </cell>
          <cell r="O141">
            <v>-3232.1990000000001</v>
          </cell>
          <cell r="P141">
            <v>0.59</v>
          </cell>
          <cell r="Q141">
            <v>-0.39</v>
          </cell>
          <cell r="R141">
            <v>5.39</v>
          </cell>
          <cell r="S141">
            <v>11.65</v>
          </cell>
          <cell r="T141">
            <v>18.14</v>
          </cell>
        </row>
        <row r="142">
          <cell r="A142" t="str">
            <v>2891</v>
          </cell>
          <cell r="B142" t="str">
            <v>中信金</v>
          </cell>
          <cell r="C142">
            <v>37.85</v>
          </cell>
          <cell r="D142">
            <v>0.15</v>
          </cell>
          <cell r="E142">
            <v>0.4</v>
          </cell>
          <cell r="F142">
            <v>62.28</v>
          </cell>
          <cell r="G142">
            <v>59.7</v>
          </cell>
          <cell r="H142">
            <v>48.67</v>
          </cell>
          <cell r="I142">
            <v>56.07</v>
          </cell>
          <cell r="J142">
            <v>-4.2000000000000003E-2</v>
          </cell>
          <cell r="K142">
            <v>-4.5999999999999999E-2</v>
          </cell>
          <cell r="L142">
            <v>1.47</v>
          </cell>
          <cell r="M142">
            <v>1.53</v>
          </cell>
          <cell r="N142">
            <v>134880</v>
          </cell>
          <cell r="O142">
            <v>3572.027</v>
          </cell>
          <cell r="P142">
            <v>0.4</v>
          </cell>
          <cell r="Q142">
            <v>0</v>
          </cell>
          <cell r="R142">
            <v>1.47</v>
          </cell>
          <cell r="S142">
            <v>7.22</v>
          </cell>
          <cell r="T142">
            <v>19.59</v>
          </cell>
        </row>
        <row r="143">
          <cell r="A143" t="str">
            <v>2892</v>
          </cell>
          <cell r="B143" t="str">
            <v>第一金</v>
          </cell>
          <cell r="C143">
            <v>28.1</v>
          </cell>
          <cell r="D143">
            <v>0.1</v>
          </cell>
          <cell r="E143">
            <v>0.36</v>
          </cell>
          <cell r="F143">
            <v>53.38</v>
          </cell>
          <cell r="G143">
            <v>50.97</v>
          </cell>
          <cell r="H143">
            <v>46.59</v>
          </cell>
          <cell r="I143">
            <v>58.57</v>
          </cell>
          <cell r="J143">
            <v>8.9999999999999993E-3</v>
          </cell>
          <cell r="K143">
            <v>8.9999999999999993E-3</v>
          </cell>
          <cell r="L143">
            <v>0.65</v>
          </cell>
          <cell r="M143">
            <v>0.86</v>
          </cell>
          <cell r="N143">
            <v>-69926</v>
          </cell>
          <cell r="O143">
            <v>-2506.3209999999999</v>
          </cell>
          <cell r="P143">
            <v>0.36</v>
          </cell>
          <cell r="Q143">
            <v>0.36</v>
          </cell>
          <cell r="R143">
            <v>0.54</v>
          </cell>
          <cell r="S143">
            <v>2.93</v>
          </cell>
          <cell r="T143">
            <v>1.26</v>
          </cell>
        </row>
        <row r="144">
          <cell r="A144" t="str">
            <v>2913</v>
          </cell>
          <cell r="B144" t="str">
            <v>農林</v>
          </cell>
          <cell r="C144">
            <v>21.95</v>
          </cell>
          <cell r="D144">
            <v>0.25</v>
          </cell>
          <cell r="E144">
            <v>1.1499999999999999</v>
          </cell>
          <cell r="F144">
            <v>37.82</v>
          </cell>
          <cell r="G144">
            <v>39.5</v>
          </cell>
          <cell r="H144">
            <v>39.39</v>
          </cell>
          <cell r="I144">
            <v>59.08</v>
          </cell>
          <cell r="J144">
            <v>1.2999999999999999E-2</v>
          </cell>
          <cell r="K144">
            <v>1.4E-2</v>
          </cell>
          <cell r="L144">
            <v>0.65</v>
          </cell>
          <cell r="M144">
            <v>1.59</v>
          </cell>
          <cell r="N144">
            <v>3587</v>
          </cell>
          <cell r="O144">
            <v>165</v>
          </cell>
          <cell r="P144">
            <v>1.1499999999999999</v>
          </cell>
          <cell r="Q144">
            <v>-0.68</v>
          </cell>
          <cell r="R144">
            <v>0.23</v>
          </cell>
          <cell r="S144">
            <v>4.5199999999999996</v>
          </cell>
          <cell r="T144">
            <v>5.78</v>
          </cell>
        </row>
        <row r="145">
          <cell r="A145" t="str">
            <v>2915</v>
          </cell>
          <cell r="B145" t="str">
            <v>潤泰全</v>
          </cell>
          <cell r="C145">
            <v>68.2</v>
          </cell>
          <cell r="D145">
            <v>0.3</v>
          </cell>
          <cell r="E145">
            <v>0.44</v>
          </cell>
          <cell r="F145">
            <v>37.590000000000003</v>
          </cell>
          <cell r="G145">
            <v>40.06</v>
          </cell>
          <cell r="H145">
            <v>42.46</v>
          </cell>
          <cell r="I145">
            <v>48.88</v>
          </cell>
          <cell r="J145">
            <v>-0.27</v>
          </cell>
          <cell r="K145">
            <v>-0.23400000000000001</v>
          </cell>
          <cell r="L145">
            <v>-0.96</v>
          </cell>
          <cell r="M145">
            <v>-0.6</v>
          </cell>
          <cell r="N145">
            <v>39813</v>
          </cell>
          <cell r="O145">
            <v>586</v>
          </cell>
          <cell r="P145">
            <v>0.44</v>
          </cell>
          <cell r="Q145">
            <v>0.15</v>
          </cell>
          <cell r="R145">
            <v>-0.15</v>
          </cell>
          <cell r="S145">
            <v>1.79</v>
          </cell>
          <cell r="T145">
            <v>13.1</v>
          </cell>
        </row>
        <row r="146">
          <cell r="A146" t="str">
            <v>3005</v>
          </cell>
          <cell r="B146" t="str">
            <v>神基</v>
          </cell>
          <cell r="C146">
            <v>114</v>
          </cell>
          <cell r="D146">
            <v>-1</v>
          </cell>
          <cell r="E146">
            <v>-0.87</v>
          </cell>
          <cell r="F146">
            <v>47.04</v>
          </cell>
          <cell r="G146">
            <v>33.21</v>
          </cell>
          <cell r="H146">
            <v>38.619999999999997</v>
          </cell>
          <cell r="I146">
            <v>33.61</v>
          </cell>
          <cell r="J146">
            <v>0.151</v>
          </cell>
          <cell r="K146">
            <v>-6.0999999999999999E-2</v>
          </cell>
          <cell r="L146">
            <v>0.11</v>
          </cell>
          <cell r="M146">
            <v>-0.83</v>
          </cell>
          <cell r="N146">
            <v>-113687</v>
          </cell>
          <cell r="O146">
            <v>-978.03</v>
          </cell>
          <cell r="P146">
            <v>-0.87</v>
          </cell>
          <cell r="Q146">
            <v>-5.39</v>
          </cell>
          <cell r="R146">
            <v>0</v>
          </cell>
          <cell r="S146">
            <v>1.33</v>
          </cell>
          <cell r="T146">
            <v>-11.28</v>
          </cell>
        </row>
        <row r="147">
          <cell r="A147" t="str">
            <v>3006</v>
          </cell>
          <cell r="B147" t="str">
            <v>晶豪科</v>
          </cell>
          <cell r="C147">
            <v>100.5</v>
          </cell>
          <cell r="D147">
            <v>0.9</v>
          </cell>
          <cell r="E147">
            <v>0.9</v>
          </cell>
          <cell r="F147">
            <v>56.16</v>
          </cell>
          <cell r="G147">
            <v>50.66</v>
          </cell>
          <cell r="H147">
            <v>42.36</v>
          </cell>
          <cell r="I147">
            <v>47.81</v>
          </cell>
          <cell r="J147">
            <v>0.28899999999999998</v>
          </cell>
          <cell r="K147">
            <v>5.8000000000000003E-2</v>
          </cell>
          <cell r="L147">
            <v>2.35</v>
          </cell>
          <cell r="M147">
            <v>2.96</v>
          </cell>
          <cell r="N147">
            <v>-41290</v>
          </cell>
          <cell r="O147">
            <v>-412</v>
          </cell>
          <cell r="P147">
            <v>0.9</v>
          </cell>
          <cell r="Q147">
            <v>-2.9</v>
          </cell>
          <cell r="R147">
            <v>2.5499999999999998</v>
          </cell>
          <cell r="S147">
            <v>6.46</v>
          </cell>
          <cell r="T147">
            <v>14.6</v>
          </cell>
        </row>
        <row r="148">
          <cell r="A148" t="str">
            <v>3008</v>
          </cell>
          <cell r="B148" t="str">
            <v>大立光</v>
          </cell>
          <cell r="C148">
            <v>2745</v>
          </cell>
          <cell r="D148">
            <v>35</v>
          </cell>
          <cell r="E148">
            <v>1.29</v>
          </cell>
          <cell r="F148">
            <v>80.28</v>
          </cell>
          <cell r="G148">
            <v>78.69</v>
          </cell>
          <cell r="H148">
            <v>69.62</v>
          </cell>
          <cell r="I148">
            <v>74.36</v>
          </cell>
          <cell r="J148">
            <v>25.157</v>
          </cell>
          <cell r="K148">
            <v>22.324000000000002</v>
          </cell>
          <cell r="L148">
            <v>9.27</v>
          </cell>
          <cell r="M148">
            <v>9.59</v>
          </cell>
          <cell r="N148">
            <v>188720</v>
          </cell>
          <cell r="O148">
            <v>69.747</v>
          </cell>
          <cell r="P148">
            <v>1.29</v>
          </cell>
          <cell r="Q148">
            <v>5.78</v>
          </cell>
          <cell r="R148">
            <v>8.93</v>
          </cell>
          <cell r="S148">
            <v>22</v>
          </cell>
          <cell r="T148">
            <v>10.46</v>
          </cell>
        </row>
        <row r="149">
          <cell r="A149" t="str">
            <v>3017</v>
          </cell>
          <cell r="B149" t="str">
            <v>奇鋐</v>
          </cell>
          <cell r="C149">
            <v>765</v>
          </cell>
          <cell r="D149">
            <v>29</v>
          </cell>
          <cell r="E149">
            <v>3.94</v>
          </cell>
          <cell r="F149">
            <v>64.95</v>
          </cell>
          <cell r="G149">
            <v>73.569999999999993</v>
          </cell>
          <cell r="H149">
            <v>59.19</v>
          </cell>
          <cell r="I149">
            <v>70.56</v>
          </cell>
          <cell r="J149">
            <v>-0.25600000000000001</v>
          </cell>
          <cell r="K149">
            <v>1.776</v>
          </cell>
          <cell r="L149">
            <v>3.1</v>
          </cell>
          <cell r="M149">
            <v>7.28</v>
          </cell>
          <cell r="N149">
            <v>362047</v>
          </cell>
          <cell r="O149">
            <v>487.15300000000002</v>
          </cell>
          <cell r="P149">
            <v>3.94</v>
          </cell>
          <cell r="Q149">
            <v>4.6500000000000004</v>
          </cell>
          <cell r="R149">
            <v>3.52</v>
          </cell>
          <cell r="S149">
            <v>-2.0499999999999998</v>
          </cell>
          <cell r="T149">
            <v>38.090000000000003</v>
          </cell>
        </row>
        <row r="150">
          <cell r="A150" t="str">
            <v>3019</v>
          </cell>
          <cell r="B150" t="str">
            <v>亞光</v>
          </cell>
          <cell r="C150">
            <v>69.599999999999994</v>
          </cell>
          <cell r="D150">
            <v>1</v>
          </cell>
          <cell r="E150">
            <v>1.46</v>
          </cell>
          <cell r="F150">
            <v>45.27</v>
          </cell>
          <cell r="G150">
            <v>48.25</v>
          </cell>
          <cell r="H150">
            <v>43.81</v>
          </cell>
          <cell r="I150">
            <v>58.55</v>
          </cell>
          <cell r="J150">
            <v>-7.0000000000000001E-3</v>
          </cell>
          <cell r="K150">
            <v>-0.03</v>
          </cell>
          <cell r="L150">
            <v>1.56</v>
          </cell>
          <cell r="M150">
            <v>2.65</v>
          </cell>
          <cell r="N150">
            <v>-5073</v>
          </cell>
          <cell r="O150">
            <v>-73.692999999999998</v>
          </cell>
          <cell r="P150">
            <v>1.46</v>
          </cell>
          <cell r="Q150">
            <v>1.1599999999999999</v>
          </cell>
          <cell r="R150">
            <v>-2.25</v>
          </cell>
          <cell r="S150">
            <v>5.14</v>
          </cell>
          <cell r="T150">
            <v>7.41</v>
          </cell>
        </row>
        <row r="151">
          <cell r="A151" t="str">
            <v>3034</v>
          </cell>
          <cell r="B151" t="str">
            <v>聯詠</v>
          </cell>
          <cell r="C151">
            <v>606</v>
          </cell>
          <cell r="D151">
            <v>0</v>
          </cell>
          <cell r="E151">
            <v>0</v>
          </cell>
          <cell r="F151">
            <v>44.38</v>
          </cell>
          <cell r="G151">
            <v>40.06</v>
          </cell>
          <cell r="H151">
            <v>39.619999999999997</v>
          </cell>
          <cell r="I151">
            <v>39.619999999999997</v>
          </cell>
          <cell r="J151">
            <v>-0.86599999999999999</v>
          </cell>
          <cell r="K151">
            <v>-1.0640000000000001</v>
          </cell>
          <cell r="L151">
            <v>-0.47</v>
          </cell>
          <cell r="M151">
            <v>-0.48</v>
          </cell>
          <cell r="N151">
            <v>-427653</v>
          </cell>
          <cell r="O151">
            <v>-707.14599999999996</v>
          </cell>
          <cell r="P151">
            <v>0</v>
          </cell>
          <cell r="Q151">
            <v>-1.94</v>
          </cell>
          <cell r="R151">
            <v>-1.3</v>
          </cell>
          <cell r="S151">
            <v>0.17</v>
          </cell>
          <cell r="T151">
            <v>2.89</v>
          </cell>
        </row>
        <row r="152">
          <cell r="A152" t="str">
            <v>3035</v>
          </cell>
          <cell r="B152" t="str">
            <v>智原</v>
          </cell>
          <cell r="C152">
            <v>336</v>
          </cell>
          <cell r="D152">
            <v>7</v>
          </cell>
          <cell r="E152">
            <v>2.13</v>
          </cell>
          <cell r="F152">
            <v>67.11</v>
          </cell>
          <cell r="G152">
            <v>72.41</v>
          </cell>
          <cell r="H152">
            <v>66.64</v>
          </cell>
          <cell r="I152">
            <v>72.849999999999994</v>
          </cell>
          <cell r="J152">
            <v>1.6739999999999999</v>
          </cell>
          <cell r="K152">
            <v>2.125</v>
          </cell>
          <cell r="L152">
            <v>6.75</v>
          </cell>
          <cell r="M152">
            <v>8.35</v>
          </cell>
          <cell r="N152">
            <v>-385734</v>
          </cell>
          <cell r="O152">
            <v>-1159.2650000000001</v>
          </cell>
          <cell r="P152">
            <v>2.13</v>
          </cell>
          <cell r="Q152">
            <v>1.66</v>
          </cell>
          <cell r="R152">
            <v>6.16</v>
          </cell>
          <cell r="S152">
            <v>11.26</v>
          </cell>
          <cell r="T152">
            <v>-3.72</v>
          </cell>
        </row>
        <row r="153">
          <cell r="A153" t="str">
            <v>3036</v>
          </cell>
          <cell r="B153" t="str">
            <v>文曄</v>
          </cell>
          <cell r="C153">
            <v>124</v>
          </cell>
          <cell r="D153">
            <v>1.5</v>
          </cell>
          <cell r="E153">
            <v>1.22</v>
          </cell>
          <cell r="F153">
            <v>67.569999999999993</v>
          </cell>
          <cell r="G153">
            <v>68.040000000000006</v>
          </cell>
          <cell r="H153">
            <v>67.510000000000005</v>
          </cell>
          <cell r="I153">
            <v>73.09</v>
          </cell>
          <cell r="J153">
            <v>1.9410000000000001</v>
          </cell>
          <cell r="K153">
            <v>1.911</v>
          </cell>
          <cell r="L153">
            <v>4.75</v>
          </cell>
          <cell r="M153">
            <v>5.67</v>
          </cell>
          <cell r="N153">
            <v>-641965</v>
          </cell>
          <cell r="O153">
            <v>-5205.2629999999999</v>
          </cell>
          <cell r="P153">
            <v>1.22</v>
          </cell>
          <cell r="Q153">
            <v>5.53</v>
          </cell>
          <cell r="R153">
            <v>8.3000000000000007</v>
          </cell>
          <cell r="S153">
            <v>6.9</v>
          </cell>
          <cell r="T153">
            <v>-12.37</v>
          </cell>
        </row>
        <row r="154">
          <cell r="A154" t="str">
            <v>3037</v>
          </cell>
          <cell r="B154" t="str">
            <v>欣興</v>
          </cell>
          <cell r="C154">
            <v>180</v>
          </cell>
          <cell r="D154">
            <v>1.5</v>
          </cell>
          <cell r="E154">
            <v>0.84</v>
          </cell>
          <cell r="F154">
            <v>18.54</v>
          </cell>
          <cell r="G154">
            <v>20.05</v>
          </cell>
          <cell r="H154">
            <v>23.17</v>
          </cell>
          <cell r="I154">
            <v>34.32</v>
          </cell>
          <cell r="J154">
            <v>-0.95799999999999996</v>
          </cell>
          <cell r="K154">
            <v>-0.99099999999999999</v>
          </cell>
          <cell r="L154">
            <v>-3.58</v>
          </cell>
          <cell r="M154">
            <v>-2.57</v>
          </cell>
          <cell r="N154">
            <v>-851318</v>
          </cell>
          <cell r="O154">
            <v>-4773.0320000000002</v>
          </cell>
          <cell r="P154">
            <v>0.84</v>
          </cell>
          <cell r="Q154">
            <v>-3.74</v>
          </cell>
          <cell r="R154">
            <v>-1.37</v>
          </cell>
          <cell r="S154">
            <v>-4</v>
          </cell>
          <cell r="T154">
            <v>-6.74</v>
          </cell>
        </row>
        <row r="155">
          <cell r="A155" t="str">
            <v>3042</v>
          </cell>
          <cell r="B155" t="str">
            <v>晶技</v>
          </cell>
          <cell r="C155">
            <v>115</v>
          </cell>
          <cell r="D155">
            <v>0</v>
          </cell>
          <cell r="E155">
            <v>0</v>
          </cell>
          <cell r="F155">
            <v>66.94</v>
          </cell>
          <cell r="G155">
            <v>68.87</v>
          </cell>
          <cell r="H155">
            <v>65.61</v>
          </cell>
          <cell r="I155">
            <v>65.61</v>
          </cell>
          <cell r="J155">
            <v>2.9000000000000001E-2</v>
          </cell>
          <cell r="K155">
            <v>9.0999999999999998E-2</v>
          </cell>
          <cell r="L155">
            <v>2.58</v>
          </cell>
          <cell r="M155">
            <v>2.29</v>
          </cell>
          <cell r="N155">
            <v>-2417</v>
          </cell>
          <cell r="O155">
            <v>-21</v>
          </cell>
          <cell r="P155">
            <v>0</v>
          </cell>
          <cell r="Q155">
            <v>1.32</v>
          </cell>
          <cell r="R155">
            <v>-2.95</v>
          </cell>
          <cell r="S155">
            <v>1.77</v>
          </cell>
          <cell r="T155">
            <v>4.07</v>
          </cell>
        </row>
        <row r="156">
          <cell r="A156" t="str">
            <v>3044</v>
          </cell>
          <cell r="B156" t="str">
            <v>健鼎</v>
          </cell>
          <cell r="C156">
            <v>218.5</v>
          </cell>
          <cell r="D156">
            <v>0</v>
          </cell>
          <cell r="E156">
            <v>0</v>
          </cell>
          <cell r="F156">
            <v>59.18</v>
          </cell>
          <cell r="G156">
            <v>52.55</v>
          </cell>
          <cell r="H156">
            <v>44.19</v>
          </cell>
          <cell r="I156">
            <v>44.19</v>
          </cell>
          <cell r="J156">
            <v>0.34799999999999998</v>
          </cell>
          <cell r="K156">
            <v>0.20699999999999999</v>
          </cell>
          <cell r="L156">
            <v>0.77</v>
          </cell>
          <cell r="M156">
            <v>0.57999999999999996</v>
          </cell>
          <cell r="N156">
            <v>-131328</v>
          </cell>
          <cell r="O156">
            <v>-600</v>
          </cell>
          <cell r="P156">
            <v>0</v>
          </cell>
          <cell r="Q156">
            <v>-3.32</v>
          </cell>
          <cell r="R156">
            <v>2.82</v>
          </cell>
          <cell r="S156">
            <v>4.05</v>
          </cell>
          <cell r="T156">
            <v>6.33</v>
          </cell>
        </row>
        <row r="157">
          <cell r="A157" t="str">
            <v>3045</v>
          </cell>
          <cell r="B157" t="str">
            <v>台灣大</v>
          </cell>
          <cell r="C157">
            <v>107</v>
          </cell>
          <cell r="D157">
            <v>1</v>
          </cell>
          <cell r="E157">
            <v>0.94</v>
          </cell>
          <cell r="F157">
            <v>63.04</v>
          </cell>
          <cell r="G157">
            <v>67.03</v>
          </cell>
          <cell r="H157">
            <v>38.32</v>
          </cell>
          <cell r="I157">
            <v>60.89</v>
          </cell>
          <cell r="J157">
            <v>-0.192</v>
          </cell>
          <cell r="K157">
            <v>-0.13400000000000001</v>
          </cell>
          <cell r="L157">
            <v>-0.45</v>
          </cell>
          <cell r="M157">
            <v>0.38</v>
          </cell>
          <cell r="N157">
            <v>44960</v>
          </cell>
          <cell r="O157">
            <v>425.476</v>
          </cell>
          <cell r="P157">
            <v>0.94</v>
          </cell>
          <cell r="Q157">
            <v>0.94</v>
          </cell>
          <cell r="R157">
            <v>-0.47</v>
          </cell>
          <cell r="S157">
            <v>2.39</v>
          </cell>
          <cell r="T157">
            <v>2.88</v>
          </cell>
        </row>
        <row r="158">
          <cell r="A158" t="str">
            <v>3078</v>
          </cell>
          <cell r="B158" t="str">
            <v>僑威</v>
          </cell>
          <cell r="C158">
            <v>75.3</v>
          </cell>
          <cell r="D158">
            <v>-0.2</v>
          </cell>
          <cell r="E158">
            <v>-0.26</v>
          </cell>
          <cell r="F158">
            <v>54.44</v>
          </cell>
          <cell r="G158">
            <v>46.44</v>
          </cell>
          <cell r="H158">
            <v>40.229999999999997</v>
          </cell>
          <cell r="I158">
            <v>35.74</v>
          </cell>
          <cell r="J158">
            <v>6.3E-2</v>
          </cell>
          <cell r="K158">
            <v>3.4000000000000002E-2</v>
          </cell>
          <cell r="L158">
            <v>-0.44</v>
          </cell>
          <cell r="M158">
            <v>-0.66</v>
          </cell>
          <cell r="N158">
            <v>-4695</v>
          </cell>
          <cell r="O158">
            <v>-62</v>
          </cell>
          <cell r="P158">
            <v>-0.26</v>
          </cell>
          <cell r="Q158">
            <v>-1.44</v>
          </cell>
          <cell r="R158">
            <v>1.07</v>
          </cell>
          <cell r="S158">
            <v>-0.92</v>
          </cell>
          <cell r="T158">
            <v>-5.28</v>
          </cell>
        </row>
        <row r="159">
          <cell r="A159" t="str">
            <v>3081</v>
          </cell>
          <cell r="B159" t="str">
            <v>聯亞</v>
          </cell>
          <cell r="C159">
            <v>168</v>
          </cell>
          <cell r="D159">
            <v>5</v>
          </cell>
          <cell r="E159">
            <v>3.07</v>
          </cell>
          <cell r="F159">
            <v>67.61</v>
          </cell>
          <cell r="G159">
            <v>68.02</v>
          </cell>
          <cell r="H159">
            <v>58.36</v>
          </cell>
          <cell r="I159">
            <v>67.209999999999994</v>
          </cell>
          <cell r="J159">
            <v>1.766</v>
          </cell>
          <cell r="K159">
            <v>1.6060000000000001</v>
          </cell>
          <cell r="L159">
            <v>9.8800000000000008</v>
          </cell>
          <cell r="M159">
            <v>12.07</v>
          </cell>
          <cell r="N159">
            <v>-49217</v>
          </cell>
          <cell r="O159">
            <v>-306.30500000000001</v>
          </cell>
          <cell r="P159">
            <v>3.07</v>
          </cell>
          <cell r="Q159">
            <v>-2.61</v>
          </cell>
          <cell r="R159">
            <v>18.73</v>
          </cell>
          <cell r="S159">
            <v>22.63</v>
          </cell>
          <cell r="T159">
            <v>16.260000000000002</v>
          </cell>
        </row>
        <row r="160">
          <cell r="A160" t="str">
            <v>3105</v>
          </cell>
          <cell r="B160" t="str">
            <v>穩懋</v>
          </cell>
          <cell r="C160">
            <v>174.5</v>
          </cell>
          <cell r="D160">
            <v>15</v>
          </cell>
          <cell r="E160">
            <v>9.4</v>
          </cell>
          <cell r="F160">
            <v>64.56</v>
          </cell>
          <cell r="G160">
            <v>75.63</v>
          </cell>
          <cell r="H160">
            <v>66.52</v>
          </cell>
          <cell r="I160">
            <v>87.64</v>
          </cell>
          <cell r="J160">
            <v>1.115</v>
          </cell>
          <cell r="K160">
            <v>1.766</v>
          </cell>
          <cell r="L160">
            <v>6.92</v>
          </cell>
          <cell r="M160">
            <v>15.74</v>
          </cell>
          <cell r="N160">
            <v>38319</v>
          </cell>
          <cell r="O160">
            <v>241.71700000000001</v>
          </cell>
          <cell r="P160">
            <v>9.4</v>
          </cell>
          <cell r="Q160">
            <v>6.73</v>
          </cell>
          <cell r="R160">
            <v>13.68</v>
          </cell>
          <cell r="S160">
            <v>22.46</v>
          </cell>
          <cell r="T160">
            <v>17.91</v>
          </cell>
        </row>
        <row r="161">
          <cell r="A161" t="str">
            <v>3152</v>
          </cell>
          <cell r="B161" t="str">
            <v>璟德</v>
          </cell>
          <cell r="C161">
            <v>206</v>
          </cell>
          <cell r="D161">
            <v>4</v>
          </cell>
          <cell r="E161">
            <v>1.98</v>
          </cell>
          <cell r="F161">
            <v>26.49</v>
          </cell>
          <cell r="G161">
            <v>31.95</v>
          </cell>
          <cell r="H161">
            <v>34.880000000000003</v>
          </cell>
          <cell r="I161">
            <v>51.13</v>
          </cell>
          <cell r="J161">
            <v>-0.152</v>
          </cell>
          <cell r="K161">
            <v>0</v>
          </cell>
          <cell r="L161">
            <v>-2.6</v>
          </cell>
          <cell r="M161">
            <v>-0.52</v>
          </cell>
          <cell r="N161">
            <v>-17665</v>
          </cell>
          <cell r="O161">
            <v>-87</v>
          </cell>
          <cell r="P161">
            <v>1.98</v>
          </cell>
          <cell r="Q161">
            <v>-1.44</v>
          </cell>
          <cell r="R161">
            <v>0.49</v>
          </cell>
          <cell r="S161">
            <v>-3.06</v>
          </cell>
          <cell r="T161">
            <v>-12.34</v>
          </cell>
        </row>
        <row r="162">
          <cell r="A162" t="str">
            <v>3189</v>
          </cell>
          <cell r="B162" t="str">
            <v>景碩</v>
          </cell>
          <cell r="C162">
            <v>92.4</v>
          </cell>
          <cell r="D162">
            <v>0.6</v>
          </cell>
          <cell r="E162">
            <v>0.65</v>
          </cell>
          <cell r="F162">
            <v>35.11</v>
          </cell>
          <cell r="G162">
            <v>30.38</v>
          </cell>
          <cell r="H162">
            <v>33.14</v>
          </cell>
          <cell r="I162">
            <v>43.76</v>
          </cell>
          <cell r="J162">
            <v>8.3000000000000004E-2</v>
          </cell>
          <cell r="K162">
            <v>0.05</v>
          </cell>
          <cell r="L162">
            <v>-1.31</v>
          </cell>
          <cell r="M162">
            <v>-0.48</v>
          </cell>
          <cell r="N162">
            <v>-17288</v>
          </cell>
          <cell r="O162">
            <v>-188</v>
          </cell>
          <cell r="P162">
            <v>0.65</v>
          </cell>
          <cell r="Q162">
            <v>-1.91</v>
          </cell>
          <cell r="R162">
            <v>-0.22</v>
          </cell>
          <cell r="S162">
            <v>-3.55</v>
          </cell>
          <cell r="T162">
            <v>-8.9700000000000006</v>
          </cell>
        </row>
        <row r="163">
          <cell r="A163" t="str">
            <v>3227</v>
          </cell>
          <cell r="B163" t="str">
            <v>原相</v>
          </cell>
          <cell r="C163">
            <v>170</v>
          </cell>
          <cell r="D163">
            <v>-2</v>
          </cell>
          <cell r="E163">
            <v>-1.1599999999999999</v>
          </cell>
          <cell r="F163">
            <v>53.44</v>
          </cell>
          <cell r="G163">
            <v>55.23</v>
          </cell>
          <cell r="H163">
            <v>63.53</v>
          </cell>
          <cell r="I163">
            <v>56.11</v>
          </cell>
          <cell r="J163">
            <v>7.9000000000000001E-2</v>
          </cell>
          <cell r="K163">
            <v>0.14899999999999999</v>
          </cell>
          <cell r="L163">
            <v>3.68</v>
          </cell>
          <cell r="M163">
            <v>2.52</v>
          </cell>
          <cell r="N163">
            <v>158347</v>
          </cell>
          <cell r="O163">
            <v>917</v>
          </cell>
          <cell r="P163">
            <v>-1.1599999999999999</v>
          </cell>
          <cell r="Q163">
            <v>3.03</v>
          </cell>
          <cell r="R163">
            <v>1.49</v>
          </cell>
          <cell r="S163">
            <v>-0.87</v>
          </cell>
          <cell r="T163">
            <v>8.6300000000000008</v>
          </cell>
        </row>
        <row r="164">
          <cell r="A164" t="str">
            <v>3231</v>
          </cell>
          <cell r="B164" t="str">
            <v>緯創</v>
          </cell>
          <cell r="C164">
            <v>106</v>
          </cell>
          <cell r="D164">
            <v>-0.5</v>
          </cell>
          <cell r="E164">
            <v>-0.47</v>
          </cell>
          <cell r="F164">
            <v>48.03</v>
          </cell>
          <cell r="G164">
            <v>40.619999999999997</v>
          </cell>
          <cell r="H164">
            <v>40.96</v>
          </cell>
          <cell r="I164">
            <v>37.26</v>
          </cell>
          <cell r="J164">
            <v>0.16900000000000001</v>
          </cell>
          <cell r="K164">
            <v>0.125</v>
          </cell>
          <cell r="L164">
            <v>-1.08</v>
          </cell>
          <cell r="M164">
            <v>-1.3</v>
          </cell>
          <cell r="N164">
            <v>-396268</v>
          </cell>
          <cell r="O164">
            <v>-3725.0239999999999</v>
          </cell>
          <cell r="P164">
            <v>-0.47</v>
          </cell>
          <cell r="Q164">
            <v>-6.19</v>
          </cell>
          <cell r="R164">
            <v>-2.2999999999999998</v>
          </cell>
          <cell r="S164">
            <v>-7.02</v>
          </cell>
          <cell r="T164">
            <v>-13.47</v>
          </cell>
        </row>
        <row r="165">
          <cell r="A165" t="str">
            <v>3260</v>
          </cell>
          <cell r="B165" t="str">
            <v>威剛</v>
          </cell>
          <cell r="C165">
            <v>108</v>
          </cell>
          <cell r="D165">
            <v>0</v>
          </cell>
          <cell r="E165">
            <v>0</v>
          </cell>
          <cell r="F165">
            <v>45.3</v>
          </cell>
          <cell r="G165">
            <v>49.1</v>
          </cell>
          <cell r="H165">
            <v>50.06</v>
          </cell>
          <cell r="I165">
            <v>50.06</v>
          </cell>
          <cell r="J165">
            <v>-0.51900000000000002</v>
          </cell>
          <cell r="K165">
            <v>-0.41</v>
          </cell>
          <cell r="L165">
            <v>-0.63</v>
          </cell>
          <cell r="M165">
            <v>-0.52</v>
          </cell>
          <cell r="N165">
            <v>31015</v>
          </cell>
          <cell r="O165">
            <v>291.00099999999998</v>
          </cell>
          <cell r="P165">
            <v>0</v>
          </cell>
          <cell r="Q165">
            <v>-4</v>
          </cell>
          <cell r="R165">
            <v>-4.8499999999999996</v>
          </cell>
          <cell r="S165">
            <v>-4.8499999999999996</v>
          </cell>
          <cell r="T165">
            <v>7.46</v>
          </cell>
        </row>
        <row r="166">
          <cell r="A166" t="str">
            <v>3264</v>
          </cell>
          <cell r="B166" t="str">
            <v>欣銓</v>
          </cell>
          <cell r="C166">
            <v>68.5</v>
          </cell>
          <cell r="D166">
            <v>-1.3</v>
          </cell>
          <cell r="E166">
            <v>-1.86</v>
          </cell>
          <cell r="F166">
            <v>27.62</v>
          </cell>
          <cell r="G166">
            <v>23.62</v>
          </cell>
          <cell r="H166">
            <v>28.17</v>
          </cell>
          <cell r="I166">
            <v>21.25</v>
          </cell>
          <cell r="J166">
            <v>-0.121</v>
          </cell>
          <cell r="K166">
            <v>-0.30099999999999999</v>
          </cell>
          <cell r="L166">
            <v>-2.5099999999999998</v>
          </cell>
          <cell r="M166">
            <v>-4.18</v>
          </cell>
          <cell r="N166">
            <v>-52301</v>
          </cell>
          <cell r="O166">
            <v>-711</v>
          </cell>
          <cell r="P166">
            <v>-6.29</v>
          </cell>
          <cell r="Q166">
            <v>-9.8699999999999992</v>
          </cell>
          <cell r="R166">
            <v>-8.3000000000000007</v>
          </cell>
          <cell r="S166">
            <v>-7.31</v>
          </cell>
          <cell r="T166">
            <v>-17.07</v>
          </cell>
        </row>
        <row r="167">
          <cell r="A167" t="str">
            <v>3293</v>
          </cell>
          <cell r="B167" t="str">
            <v>鈊象</v>
          </cell>
          <cell r="C167">
            <v>1355</v>
          </cell>
          <cell r="D167">
            <v>55</v>
          </cell>
          <cell r="E167">
            <v>4.2300000000000004</v>
          </cell>
          <cell r="F167">
            <v>84.37</v>
          </cell>
          <cell r="G167">
            <v>85.79</v>
          </cell>
          <cell r="H167">
            <v>82.04</v>
          </cell>
          <cell r="I167">
            <v>88.21</v>
          </cell>
          <cell r="J167">
            <v>17.018000000000001</v>
          </cell>
          <cell r="K167">
            <v>18.463000000000001</v>
          </cell>
          <cell r="L167">
            <v>13.96</v>
          </cell>
          <cell r="M167">
            <v>17.010000000000002</v>
          </cell>
          <cell r="N167">
            <v>119347</v>
          </cell>
          <cell r="O167">
            <v>90.647999999999996</v>
          </cell>
          <cell r="P167">
            <v>4.2300000000000004</v>
          </cell>
          <cell r="Q167">
            <v>10.16</v>
          </cell>
          <cell r="R167">
            <v>15.32</v>
          </cell>
          <cell r="S167">
            <v>34.159999999999997</v>
          </cell>
          <cell r="T167">
            <v>19.38</v>
          </cell>
        </row>
        <row r="168">
          <cell r="A168" t="str">
            <v>3324</v>
          </cell>
          <cell r="B168" t="str">
            <v>雙鴻</v>
          </cell>
          <cell r="C168">
            <v>807</v>
          </cell>
          <cell r="D168">
            <v>30</v>
          </cell>
          <cell r="E168">
            <v>3.86</v>
          </cell>
          <cell r="F168">
            <v>51.85</v>
          </cell>
          <cell r="G168">
            <v>67.44</v>
          </cell>
          <cell r="H168">
            <v>50.32</v>
          </cell>
          <cell r="I168">
            <v>62.76</v>
          </cell>
          <cell r="J168">
            <v>-1.9590000000000001</v>
          </cell>
          <cell r="K168">
            <v>0.64200000000000002</v>
          </cell>
          <cell r="L168">
            <v>-2.42</v>
          </cell>
          <cell r="M168">
            <v>2.11</v>
          </cell>
          <cell r="N168">
            <v>-460230</v>
          </cell>
          <cell r="O168">
            <v>-584.41999999999996</v>
          </cell>
          <cell r="P168">
            <v>3.86</v>
          </cell>
          <cell r="Q168">
            <v>5.77</v>
          </cell>
          <cell r="R168">
            <v>1</v>
          </cell>
          <cell r="S168">
            <v>-12.85</v>
          </cell>
          <cell r="T168">
            <v>11.62</v>
          </cell>
        </row>
        <row r="169">
          <cell r="A169" t="str">
            <v>3374</v>
          </cell>
          <cell r="B169" t="str">
            <v>精材</v>
          </cell>
          <cell r="C169">
            <v>180</v>
          </cell>
          <cell r="D169">
            <v>4</v>
          </cell>
          <cell r="E169">
            <v>2.27</v>
          </cell>
          <cell r="F169">
            <v>69.72</v>
          </cell>
          <cell r="G169">
            <v>75.430000000000007</v>
          </cell>
          <cell r="H169">
            <v>61.21</v>
          </cell>
          <cell r="I169">
            <v>67.66</v>
          </cell>
          <cell r="J169">
            <v>0.84</v>
          </cell>
          <cell r="K169">
            <v>0.53800000000000003</v>
          </cell>
          <cell r="L169">
            <v>12.87</v>
          </cell>
          <cell r="M169">
            <v>13.54</v>
          </cell>
          <cell r="N169">
            <v>28875</v>
          </cell>
          <cell r="O169">
            <v>165</v>
          </cell>
          <cell r="P169">
            <v>2.27</v>
          </cell>
          <cell r="Q169">
            <v>0.56000000000000005</v>
          </cell>
          <cell r="R169">
            <v>2.56</v>
          </cell>
          <cell r="S169">
            <v>39</v>
          </cell>
          <cell r="T169">
            <v>44.58</v>
          </cell>
        </row>
        <row r="170">
          <cell r="A170" t="str">
            <v>3376</v>
          </cell>
          <cell r="B170" t="str">
            <v>新日興</v>
          </cell>
          <cell r="C170">
            <v>245</v>
          </cell>
          <cell r="D170">
            <v>8.5</v>
          </cell>
          <cell r="E170">
            <v>3.59</v>
          </cell>
          <cell r="F170">
            <v>30.74</v>
          </cell>
          <cell r="G170">
            <v>41.84</v>
          </cell>
          <cell r="H170">
            <v>56.61</v>
          </cell>
          <cell r="I170">
            <v>68.290000000000006</v>
          </cell>
          <cell r="J170">
            <v>-2.6819999999999999</v>
          </cell>
          <cell r="K170">
            <v>-2.0619999999999998</v>
          </cell>
          <cell r="L170">
            <v>2.44</v>
          </cell>
          <cell r="M170">
            <v>4.75</v>
          </cell>
          <cell r="N170">
            <v>-522303</v>
          </cell>
          <cell r="O170">
            <v>-2208</v>
          </cell>
          <cell r="P170">
            <v>3.59</v>
          </cell>
          <cell r="Q170">
            <v>6.06</v>
          </cell>
          <cell r="R170">
            <v>-7.89</v>
          </cell>
          <cell r="S170">
            <v>32.79</v>
          </cell>
          <cell r="T170">
            <v>38.03</v>
          </cell>
        </row>
        <row r="171">
          <cell r="A171" t="str">
            <v>3380</v>
          </cell>
          <cell r="B171" t="str">
            <v>明泰</v>
          </cell>
          <cell r="C171">
            <v>34.799999999999997</v>
          </cell>
          <cell r="D171">
            <v>0.15</v>
          </cell>
          <cell r="E171">
            <v>0.43</v>
          </cell>
          <cell r="F171">
            <v>45.37</v>
          </cell>
          <cell r="G171">
            <v>44.53</v>
          </cell>
          <cell r="H171">
            <v>41.46</v>
          </cell>
          <cell r="I171">
            <v>48.83</v>
          </cell>
          <cell r="J171">
            <v>-7.4999999999999997E-2</v>
          </cell>
          <cell r="K171">
            <v>-7.0999999999999994E-2</v>
          </cell>
          <cell r="L171">
            <v>-0.81</v>
          </cell>
          <cell r="M171">
            <v>-0.16</v>
          </cell>
          <cell r="N171">
            <v>12066</v>
          </cell>
          <cell r="O171">
            <v>348</v>
          </cell>
          <cell r="P171">
            <v>0.43</v>
          </cell>
          <cell r="Q171">
            <v>-1.42</v>
          </cell>
          <cell r="R171">
            <v>1.1599999999999999</v>
          </cell>
          <cell r="S171">
            <v>-4.13</v>
          </cell>
          <cell r="T171">
            <v>-4.26</v>
          </cell>
        </row>
        <row r="172">
          <cell r="A172" t="str">
            <v>3406</v>
          </cell>
          <cell r="B172" t="str">
            <v>玉晶光</v>
          </cell>
          <cell r="C172">
            <v>662</v>
          </cell>
          <cell r="D172">
            <v>-1</v>
          </cell>
          <cell r="E172">
            <v>-0.15</v>
          </cell>
          <cell r="F172">
            <v>82.61</v>
          </cell>
          <cell r="G172">
            <v>77.989999999999995</v>
          </cell>
          <cell r="H172">
            <v>73.599999999999994</v>
          </cell>
          <cell r="I172">
            <v>71.78</v>
          </cell>
          <cell r="J172">
            <v>4.2130000000000001</v>
          </cell>
          <cell r="K172">
            <v>3.0150000000000001</v>
          </cell>
          <cell r="L172">
            <v>10.73</v>
          </cell>
          <cell r="M172">
            <v>9.43</v>
          </cell>
          <cell r="N172">
            <v>190096</v>
          </cell>
          <cell r="O172">
            <v>284.99700000000001</v>
          </cell>
          <cell r="P172">
            <v>-0.15</v>
          </cell>
          <cell r="Q172">
            <v>2.64</v>
          </cell>
          <cell r="R172">
            <v>5.08</v>
          </cell>
          <cell r="S172">
            <v>23.05</v>
          </cell>
          <cell r="T172">
            <v>35.24</v>
          </cell>
        </row>
        <row r="173">
          <cell r="A173" t="str">
            <v>3443</v>
          </cell>
          <cell r="B173" t="str">
            <v>創意</v>
          </cell>
          <cell r="C173">
            <v>1605</v>
          </cell>
          <cell r="D173">
            <v>65</v>
          </cell>
          <cell r="E173">
            <v>4.22</v>
          </cell>
          <cell r="F173">
            <v>42.99</v>
          </cell>
          <cell r="G173">
            <v>49.11</v>
          </cell>
          <cell r="H173">
            <v>37.659999999999997</v>
          </cell>
          <cell r="I173">
            <v>56.6</v>
          </cell>
          <cell r="J173">
            <v>-12.284000000000001</v>
          </cell>
          <cell r="K173">
            <v>-11.077</v>
          </cell>
          <cell r="L173">
            <v>-1.82</v>
          </cell>
          <cell r="M173">
            <v>1.97</v>
          </cell>
          <cell r="N173">
            <v>-134663</v>
          </cell>
          <cell r="O173">
            <v>-86.412999999999997</v>
          </cell>
          <cell r="P173">
            <v>4.22</v>
          </cell>
          <cell r="Q173">
            <v>-1.53</v>
          </cell>
          <cell r="R173">
            <v>2.56</v>
          </cell>
          <cell r="S173">
            <v>6.29</v>
          </cell>
          <cell r="T173">
            <v>23.94</v>
          </cell>
        </row>
        <row r="174">
          <cell r="A174" t="str">
            <v>3481</v>
          </cell>
          <cell r="B174" t="str">
            <v>群創</v>
          </cell>
          <cell r="C174">
            <v>14.35</v>
          </cell>
          <cell r="D174">
            <v>-0.05</v>
          </cell>
          <cell r="E174">
            <v>-0.35</v>
          </cell>
          <cell r="F174">
            <v>48.05</v>
          </cell>
          <cell r="G174">
            <v>36.61</v>
          </cell>
          <cell r="H174">
            <v>44.08</v>
          </cell>
          <cell r="I174">
            <v>42.83</v>
          </cell>
          <cell r="J174">
            <v>0.12</v>
          </cell>
          <cell r="K174">
            <v>7.0000000000000007E-2</v>
          </cell>
          <cell r="L174">
            <v>2.38</v>
          </cell>
          <cell r="M174">
            <v>1.9</v>
          </cell>
          <cell r="N174">
            <v>-595162</v>
          </cell>
          <cell r="O174">
            <v>-41102.355000000003</v>
          </cell>
          <cell r="P174">
            <v>-0.35</v>
          </cell>
          <cell r="Q174">
            <v>-8.01</v>
          </cell>
          <cell r="R174">
            <v>5.51</v>
          </cell>
          <cell r="S174">
            <v>2.5</v>
          </cell>
          <cell r="T174">
            <v>-5.59</v>
          </cell>
        </row>
        <row r="175">
          <cell r="A175" t="str">
            <v>3529</v>
          </cell>
          <cell r="B175" t="str">
            <v>力旺</v>
          </cell>
          <cell r="C175">
            <v>2570</v>
          </cell>
          <cell r="D175">
            <v>40</v>
          </cell>
          <cell r="E175">
            <v>1.58</v>
          </cell>
          <cell r="F175">
            <v>33.24</v>
          </cell>
          <cell r="G175">
            <v>26.92</v>
          </cell>
          <cell r="H175">
            <v>36.35</v>
          </cell>
          <cell r="I175">
            <v>43.96</v>
          </cell>
          <cell r="J175">
            <v>-2.29</v>
          </cell>
          <cell r="K175">
            <v>-8.0020000000000007</v>
          </cell>
          <cell r="L175">
            <v>0.66</v>
          </cell>
          <cell r="M175">
            <v>1.63</v>
          </cell>
          <cell r="N175">
            <v>-230120</v>
          </cell>
          <cell r="O175">
            <v>-89.728999999999999</v>
          </cell>
          <cell r="P175">
            <v>1.58</v>
          </cell>
          <cell r="Q175">
            <v>-1.72</v>
          </cell>
          <cell r="R175">
            <v>-4.99</v>
          </cell>
          <cell r="S175">
            <v>13.47</v>
          </cell>
          <cell r="T175">
            <v>2.19</v>
          </cell>
        </row>
        <row r="176">
          <cell r="A176" t="str">
            <v>3532</v>
          </cell>
          <cell r="B176" t="str">
            <v>台勝科</v>
          </cell>
          <cell r="C176">
            <v>174</v>
          </cell>
          <cell r="D176">
            <v>-2</v>
          </cell>
          <cell r="E176">
            <v>-1.1399999999999999</v>
          </cell>
          <cell r="F176">
            <v>50.69</v>
          </cell>
          <cell r="G176">
            <v>47.13</v>
          </cell>
          <cell r="H176">
            <v>56.14</v>
          </cell>
          <cell r="I176">
            <v>44.59</v>
          </cell>
          <cell r="J176">
            <v>-0.04</v>
          </cell>
          <cell r="K176">
            <v>-0.13</v>
          </cell>
          <cell r="L176">
            <v>1.4</v>
          </cell>
          <cell r="M176">
            <v>0.13</v>
          </cell>
          <cell r="N176">
            <v>-233267</v>
          </cell>
          <cell r="O176">
            <v>-1337</v>
          </cell>
          <cell r="P176">
            <v>-1.1399999999999999</v>
          </cell>
          <cell r="Q176">
            <v>-3.06</v>
          </cell>
          <cell r="R176">
            <v>1.75</v>
          </cell>
          <cell r="S176">
            <v>2.35</v>
          </cell>
          <cell r="T176">
            <v>3.26</v>
          </cell>
        </row>
        <row r="177">
          <cell r="A177" t="str">
            <v>3533</v>
          </cell>
          <cell r="B177" t="str">
            <v>嘉澤</v>
          </cell>
          <cell r="C177">
            <v>1630</v>
          </cell>
          <cell r="D177">
            <v>45</v>
          </cell>
          <cell r="E177">
            <v>2.84</v>
          </cell>
          <cell r="F177">
            <v>37.770000000000003</v>
          </cell>
          <cell r="G177">
            <v>39.36</v>
          </cell>
          <cell r="H177">
            <v>32.74</v>
          </cell>
          <cell r="I177">
            <v>47.65</v>
          </cell>
          <cell r="J177">
            <v>-14.414999999999999</v>
          </cell>
          <cell r="K177">
            <v>-13.648999999999999</v>
          </cell>
          <cell r="L177">
            <v>-3.25</v>
          </cell>
          <cell r="M177">
            <v>-0.52</v>
          </cell>
          <cell r="N177">
            <v>-274721</v>
          </cell>
          <cell r="O177">
            <v>-172.19200000000001</v>
          </cell>
          <cell r="P177">
            <v>2.84</v>
          </cell>
          <cell r="Q177">
            <v>-3.83</v>
          </cell>
          <cell r="R177">
            <v>-6.86</v>
          </cell>
          <cell r="S177">
            <v>0.31</v>
          </cell>
          <cell r="T177">
            <v>15.19</v>
          </cell>
        </row>
        <row r="178">
          <cell r="A178" t="str">
            <v>3552</v>
          </cell>
          <cell r="B178" t="str">
            <v>同致</v>
          </cell>
          <cell r="C178">
            <v>105.5</v>
          </cell>
          <cell r="D178">
            <v>-0.5</v>
          </cell>
          <cell r="E178">
            <v>-0.47</v>
          </cell>
          <cell r="F178">
            <v>24.83</v>
          </cell>
          <cell r="G178">
            <v>19.579999999999998</v>
          </cell>
          <cell r="H178">
            <v>28.44</v>
          </cell>
          <cell r="I178">
            <v>25.27</v>
          </cell>
          <cell r="J178">
            <v>-0.39700000000000002</v>
          </cell>
          <cell r="K178">
            <v>-0.40500000000000003</v>
          </cell>
          <cell r="L178">
            <v>-3.81</v>
          </cell>
          <cell r="M178">
            <v>-3.67</v>
          </cell>
          <cell r="N178">
            <v>-4367</v>
          </cell>
          <cell r="O178">
            <v>-41</v>
          </cell>
          <cell r="P178">
            <v>-0.47</v>
          </cell>
          <cell r="Q178">
            <v>-3.65</v>
          </cell>
          <cell r="R178">
            <v>-3.21</v>
          </cell>
          <cell r="S178">
            <v>-11.34</v>
          </cell>
          <cell r="T178">
            <v>-13.52</v>
          </cell>
        </row>
        <row r="179">
          <cell r="A179" t="str">
            <v>3653</v>
          </cell>
          <cell r="B179" t="str">
            <v>健策</v>
          </cell>
          <cell r="C179">
            <v>1200</v>
          </cell>
          <cell r="D179">
            <v>40</v>
          </cell>
          <cell r="E179">
            <v>3.45</v>
          </cell>
          <cell r="F179">
            <v>57.22</v>
          </cell>
          <cell r="G179">
            <v>70.73</v>
          </cell>
          <cell r="H179">
            <v>85.71</v>
          </cell>
          <cell r="I179">
            <v>88.66</v>
          </cell>
          <cell r="J179">
            <v>3.282</v>
          </cell>
          <cell r="K179">
            <v>11.199</v>
          </cell>
          <cell r="L179">
            <v>12.67</v>
          </cell>
          <cell r="M179">
            <v>15.71</v>
          </cell>
          <cell r="N179">
            <v>762019</v>
          </cell>
          <cell r="O179">
            <v>669.76</v>
          </cell>
          <cell r="P179">
            <v>3.45</v>
          </cell>
          <cell r="Q179">
            <v>19.399999999999999</v>
          </cell>
          <cell r="R179">
            <v>11.11</v>
          </cell>
          <cell r="S179">
            <v>14.29</v>
          </cell>
          <cell r="T179">
            <v>29.31</v>
          </cell>
        </row>
        <row r="180">
          <cell r="A180" t="str">
            <v>3673</v>
          </cell>
          <cell r="B180" t="str">
            <v>TPK-KY</v>
          </cell>
          <cell r="C180">
            <v>40.35</v>
          </cell>
          <cell r="D180">
            <v>-0.1</v>
          </cell>
          <cell r="E180">
            <v>-0.25</v>
          </cell>
          <cell r="F180">
            <v>68.239999999999995</v>
          </cell>
          <cell r="G180">
            <v>66.150000000000006</v>
          </cell>
          <cell r="H180">
            <v>61.7</v>
          </cell>
          <cell r="I180">
            <v>59.68</v>
          </cell>
          <cell r="J180">
            <v>0.28199999999999997</v>
          </cell>
          <cell r="K180">
            <v>0.246</v>
          </cell>
          <cell r="L180">
            <v>5.13</v>
          </cell>
          <cell r="M180">
            <v>4.59</v>
          </cell>
          <cell r="N180">
            <v>13578</v>
          </cell>
          <cell r="O180">
            <v>335.089</v>
          </cell>
          <cell r="P180">
            <v>-0.25</v>
          </cell>
          <cell r="Q180">
            <v>-0.12</v>
          </cell>
          <cell r="R180">
            <v>8.76</v>
          </cell>
          <cell r="S180">
            <v>5.49</v>
          </cell>
          <cell r="T180">
            <v>5.91</v>
          </cell>
        </row>
        <row r="181">
          <cell r="A181" t="str">
            <v>3691</v>
          </cell>
          <cell r="B181" t="str">
            <v>碩禾</v>
          </cell>
          <cell r="C181">
            <v>145.5</v>
          </cell>
          <cell r="D181">
            <v>1.5</v>
          </cell>
          <cell r="E181">
            <v>1.04</v>
          </cell>
          <cell r="F181">
            <v>72.28</v>
          </cell>
          <cell r="G181">
            <v>72.37</v>
          </cell>
          <cell r="H181">
            <v>77.02</v>
          </cell>
          <cell r="I181">
            <v>79.239999999999995</v>
          </cell>
          <cell r="J181">
            <v>1.8260000000000001</v>
          </cell>
          <cell r="K181">
            <v>2.0299999999999998</v>
          </cell>
          <cell r="L181">
            <v>8.5</v>
          </cell>
          <cell r="M181">
            <v>9.07</v>
          </cell>
          <cell r="N181">
            <v>-151925</v>
          </cell>
          <cell r="O181">
            <v>-1032.8</v>
          </cell>
          <cell r="P181">
            <v>1.04</v>
          </cell>
          <cell r="Q181">
            <v>8.18</v>
          </cell>
          <cell r="R181">
            <v>9.81</v>
          </cell>
          <cell r="S181">
            <v>10.23</v>
          </cell>
          <cell r="T181">
            <v>28.19</v>
          </cell>
        </row>
        <row r="182">
          <cell r="A182" t="str">
            <v>3702</v>
          </cell>
          <cell r="B182" t="str">
            <v>大聯大</v>
          </cell>
          <cell r="C182">
            <v>89.8</v>
          </cell>
          <cell r="D182">
            <v>0.1</v>
          </cell>
          <cell r="E182">
            <v>0.11</v>
          </cell>
          <cell r="F182">
            <v>79.61</v>
          </cell>
          <cell r="G182">
            <v>81.41</v>
          </cell>
          <cell r="H182">
            <v>60.85</v>
          </cell>
          <cell r="I182">
            <v>61.55</v>
          </cell>
          <cell r="J182">
            <v>0.34100000000000003</v>
          </cell>
          <cell r="K182">
            <v>0.35799999999999998</v>
          </cell>
          <cell r="L182">
            <v>2.79</v>
          </cell>
          <cell r="M182">
            <v>2.69</v>
          </cell>
          <cell r="N182">
            <v>-272110</v>
          </cell>
          <cell r="O182">
            <v>-3066.0239999999999</v>
          </cell>
          <cell r="P182">
            <v>0.11</v>
          </cell>
          <cell r="Q182">
            <v>2.75</v>
          </cell>
          <cell r="R182">
            <v>4.18</v>
          </cell>
          <cell r="S182">
            <v>4.3</v>
          </cell>
          <cell r="T182">
            <v>-2.92</v>
          </cell>
        </row>
        <row r="183">
          <cell r="A183" t="str">
            <v>3706</v>
          </cell>
          <cell r="B183" t="str">
            <v>神達</v>
          </cell>
          <cell r="C183">
            <v>44.3</v>
          </cell>
          <cell r="D183">
            <v>0.4</v>
          </cell>
          <cell r="E183">
            <v>0.91</v>
          </cell>
          <cell r="F183">
            <v>23.31</v>
          </cell>
          <cell r="G183">
            <v>22.01</v>
          </cell>
          <cell r="H183">
            <v>18.13</v>
          </cell>
          <cell r="I183">
            <v>32.67</v>
          </cell>
          <cell r="J183">
            <v>-0.249</v>
          </cell>
          <cell r="K183">
            <v>-0.23400000000000001</v>
          </cell>
          <cell r="L183">
            <v>-4.5199999999999996</v>
          </cell>
          <cell r="M183">
            <v>-3.3</v>
          </cell>
          <cell r="N183">
            <v>-41947</v>
          </cell>
          <cell r="O183">
            <v>-954</v>
          </cell>
          <cell r="P183">
            <v>0.91</v>
          </cell>
          <cell r="Q183">
            <v>-4.01</v>
          </cell>
          <cell r="R183">
            <v>-3.59</v>
          </cell>
          <cell r="S183">
            <v>-6.93</v>
          </cell>
          <cell r="T183">
            <v>-13.31</v>
          </cell>
        </row>
        <row r="184">
          <cell r="A184" t="str">
            <v>3711</v>
          </cell>
          <cell r="B184" t="str">
            <v>日月光投控</v>
          </cell>
          <cell r="C184">
            <v>168.5</v>
          </cell>
          <cell r="D184">
            <v>-3.5</v>
          </cell>
          <cell r="E184">
            <v>-2.0299999999999998</v>
          </cell>
          <cell r="F184">
            <v>55.4</v>
          </cell>
          <cell r="G184">
            <v>47.12</v>
          </cell>
          <cell r="H184">
            <v>54.25</v>
          </cell>
          <cell r="I184">
            <v>40.369999999999997</v>
          </cell>
          <cell r="J184">
            <v>9.8000000000000004E-2</v>
          </cell>
          <cell r="K184">
            <v>-0.24</v>
          </cell>
          <cell r="L184">
            <v>3.6</v>
          </cell>
          <cell r="M184">
            <v>1.19</v>
          </cell>
          <cell r="N184">
            <v>-553591</v>
          </cell>
          <cell r="O184">
            <v>-3231.3319999999999</v>
          </cell>
          <cell r="P184">
            <v>-2.0299999999999998</v>
          </cell>
          <cell r="Q184">
            <v>-3.44</v>
          </cell>
          <cell r="R184">
            <v>1.51</v>
          </cell>
          <cell r="S184">
            <v>6.31</v>
          </cell>
          <cell r="T184">
            <v>12.33</v>
          </cell>
        </row>
        <row r="185">
          <cell r="A185" t="str">
            <v>3714</v>
          </cell>
          <cell r="B185" t="str">
            <v>富采</v>
          </cell>
          <cell r="C185">
            <v>43.45</v>
          </cell>
          <cell r="D185">
            <v>0.35</v>
          </cell>
          <cell r="E185">
            <v>0.81</v>
          </cell>
          <cell r="F185">
            <v>41.05</v>
          </cell>
          <cell r="G185">
            <v>40.96</v>
          </cell>
          <cell r="H185">
            <v>41.28</v>
          </cell>
          <cell r="I185">
            <v>48.51</v>
          </cell>
          <cell r="J185">
            <v>-0.14199999999999999</v>
          </cell>
          <cell r="K185">
            <v>-0.126</v>
          </cell>
          <cell r="L185">
            <v>-0.99</v>
          </cell>
          <cell r="M185">
            <v>-0.11</v>
          </cell>
          <cell r="N185">
            <v>-27901</v>
          </cell>
          <cell r="O185">
            <v>-646</v>
          </cell>
          <cell r="P185">
            <v>0.81</v>
          </cell>
          <cell r="Q185">
            <v>-3.66</v>
          </cell>
          <cell r="R185">
            <v>-2.4700000000000002</v>
          </cell>
          <cell r="S185">
            <v>-3.66</v>
          </cell>
          <cell r="T185">
            <v>10</v>
          </cell>
        </row>
        <row r="186">
          <cell r="A186" t="str">
            <v>4123</v>
          </cell>
          <cell r="B186" t="str">
            <v>晟德</v>
          </cell>
          <cell r="C186">
            <v>54.4</v>
          </cell>
          <cell r="D186">
            <v>1.5</v>
          </cell>
          <cell r="E186">
            <v>2.84</v>
          </cell>
          <cell r="F186">
            <v>70.010000000000005</v>
          </cell>
          <cell r="G186">
            <v>66.959999999999994</v>
          </cell>
          <cell r="H186">
            <v>47.63</v>
          </cell>
          <cell r="I186">
            <v>62.04</v>
          </cell>
          <cell r="J186">
            <v>0.28299999999999997</v>
          </cell>
          <cell r="K186">
            <v>0.19600000000000001</v>
          </cell>
          <cell r="L186">
            <v>4.5199999999999996</v>
          </cell>
          <cell r="M186">
            <v>6.54</v>
          </cell>
          <cell r="N186">
            <v>-54542</v>
          </cell>
          <cell r="O186">
            <v>-1013.98</v>
          </cell>
          <cell r="P186">
            <v>2.84</v>
          </cell>
          <cell r="Q186">
            <v>-1.0900000000000001</v>
          </cell>
          <cell r="R186">
            <v>10.119999999999999</v>
          </cell>
          <cell r="S186">
            <v>19.82</v>
          </cell>
          <cell r="T186">
            <v>25.06</v>
          </cell>
        </row>
        <row r="187">
          <cell r="A187" t="str">
            <v>4128</v>
          </cell>
          <cell r="B187" t="str">
            <v>中天</v>
          </cell>
          <cell r="C187">
            <v>41.45</v>
          </cell>
          <cell r="D187">
            <v>1.1000000000000001</v>
          </cell>
          <cell r="E187">
            <v>2.73</v>
          </cell>
          <cell r="F187">
            <v>40.950000000000003</v>
          </cell>
          <cell r="G187">
            <v>50.33</v>
          </cell>
          <cell r="H187">
            <v>51.43</v>
          </cell>
          <cell r="I187">
            <v>67.319999999999993</v>
          </cell>
          <cell r="J187">
            <v>0.14399999999999999</v>
          </cell>
          <cell r="K187">
            <v>0.19800000000000001</v>
          </cell>
          <cell r="L187">
            <v>0.38</v>
          </cell>
          <cell r="M187">
            <v>2.88</v>
          </cell>
          <cell r="N187">
            <v>-18791</v>
          </cell>
          <cell r="O187">
            <v>-460</v>
          </cell>
          <cell r="P187">
            <v>2.73</v>
          </cell>
          <cell r="Q187">
            <v>3.11</v>
          </cell>
          <cell r="R187">
            <v>4.28</v>
          </cell>
          <cell r="S187">
            <v>4.67</v>
          </cell>
          <cell r="T187">
            <v>-7.37</v>
          </cell>
        </row>
        <row r="188">
          <cell r="A188" t="str">
            <v>4162</v>
          </cell>
          <cell r="B188" t="str">
            <v>智擎</v>
          </cell>
          <cell r="C188">
            <v>97.5</v>
          </cell>
          <cell r="D188">
            <v>1.8</v>
          </cell>
          <cell r="E188">
            <v>1.88</v>
          </cell>
          <cell r="F188">
            <v>51.17</v>
          </cell>
          <cell r="G188">
            <v>62.45</v>
          </cell>
          <cell r="H188">
            <v>55.7</v>
          </cell>
          <cell r="I188">
            <v>65.92</v>
          </cell>
          <cell r="J188">
            <v>0.21299999999999999</v>
          </cell>
          <cell r="K188">
            <v>0.28599999999999998</v>
          </cell>
          <cell r="L188">
            <v>1.97</v>
          </cell>
          <cell r="M188">
            <v>3.49</v>
          </cell>
          <cell r="N188">
            <v>-25786</v>
          </cell>
          <cell r="O188">
            <v>-266</v>
          </cell>
          <cell r="P188">
            <v>1.88</v>
          </cell>
          <cell r="Q188">
            <v>4.0599999999999996</v>
          </cell>
          <cell r="R188">
            <v>2.31</v>
          </cell>
          <cell r="S188">
            <v>7.97</v>
          </cell>
          <cell r="T188">
            <v>-2.11</v>
          </cell>
        </row>
        <row r="189">
          <cell r="A189" t="str">
            <v>4736</v>
          </cell>
          <cell r="B189" t="str">
            <v>泰博</v>
          </cell>
          <cell r="C189">
            <v>169</v>
          </cell>
          <cell r="D189">
            <v>0.5</v>
          </cell>
          <cell r="E189">
            <v>0.3</v>
          </cell>
          <cell r="F189">
            <v>48.98</v>
          </cell>
          <cell r="G189">
            <v>42.91</v>
          </cell>
          <cell r="H189">
            <v>47.19</v>
          </cell>
          <cell r="I189">
            <v>51.14</v>
          </cell>
          <cell r="J189">
            <v>-0.11700000000000001</v>
          </cell>
          <cell r="K189">
            <v>-0.17199999999999999</v>
          </cell>
          <cell r="L189">
            <v>0.84</v>
          </cell>
          <cell r="M189">
            <v>0.97</v>
          </cell>
          <cell r="N189">
            <v>169</v>
          </cell>
          <cell r="O189">
            <v>1</v>
          </cell>
          <cell r="P189">
            <v>0.3</v>
          </cell>
          <cell r="Q189">
            <v>-0.28999999999999998</v>
          </cell>
          <cell r="R189">
            <v>1.5</v>
          </cell>
          <cell r="S189">
            <v>3.36</v>
          </cell>
          <cell r="T189">
            <v>10.1</v>
          </cell>
        </row>
        <row r="190">
          <cell r="A190" t="str">
            <v>4743</v>
          </cell>
          <cell r="B190" t="str">
            <v>合一</v>
          </cell>
          <cell r="C190">
            <v>164</v>
          </cell>
          <cell r="D190">
            <v>6.5</v>
          </cell>
          <cell r="E190">
            <v>4.13</v>
          </cell>
          <cell r="F190">
            <v>52.66</v>
          </cell>
          <cell r="G190">
            <v>65.319999999999993</v>
          </cell>
          <cell r="H190">
            <v>68.69</v>
          </cell>
          <cell r="I190">
            <v>81.14</v>
          </cell>
          <cell r="J190">
            <v>1.113</v>
          </cell>
          <cell r="K190">
            <v>1.482</v>
          </cell>
          <cell r="L190">
            <v>3.89</v>
          </cell>
          <cell r="M190">
            <v>7.68</v>
          </cell>
          <cell r="N190">
            <v>-71936</v>
          </cell>
          <cell r="O190">
            <v>-452.2</v>
          </cell>
          <cell r="P190">
            <v>4.13</v>
          </cell>
          <cell r="Q190">
            <v>8.25</v>
          </cell>
          <cell r="R190">
            <v>10.07</v>
          </cell>
          <cell r="S190">
            <v>9.33</v>
          </cell>
          <cell r="T190">
            <v>-4.93</v>
          </cell>
        </row>
        <row r="191">
          <cell r="A191" t="str">
            <v>4904</v>
          </cell>
          <cell r="B191" t="str">
            <v>遠傳</v>
          </cell>
          <cell r="C191">
            <v>84.1</v>
          </cell>
          <cell r="D191">
            <v>0.2</v>
          </cell>
          <cell r="E191">
            <v>0.24</v>
          </cell>
          <cell r="F191">
            <v>45.69</v>
          </cell>
          <cell r="G191">
            <v>40.340000000000003</v>
          </cell>
          <cell r="H191">
            <v>35</v>
          </cell>
          <cell r="I191">
            <v>40.04</v>
          </cell>
          <cell r="J191">
            <v>-9.6000000000000002E-2</v>
          </cell>
          <cell r="K191">
            <v>-0.106</v>
          </cell>
          <cell r="L191">
            <v>-0.7</v>
          </cell>
          <cell r="M191">
            <v>-0.56999999999999995</v>
          </cell>
          <cell r="N191">
            <v>-233178</v>
          </cell>
          <cell r="O191">
            <v>-2780.558</v>
          </cell>
          <cell r="P191">
            <v>0.24</v>
          </cell>
          <cell r="Q191">
            <v>-0.12</v>
          </cell>
          <cell r="R191">
            <v>-1.87</v>
          </cell>
          <cell r="S191">
            <v>2.06</v>
          </cell>
          <cell r="T191">
            <v>2.19</v>
          </cell>
        </row>
        <row r="192">
          <cell r="A192" t="str">
            <v>4919</v>
          </cell>
          <cell r="B192" t="str">
            <v>新唐</v>
          </cell>
          <cell r="C192">
            <v>128</v>
          </cell>
          <cell r="D192">
            <v>-4</v>
          </cell>
          <cell r="E192">
            <v>-3.03</v>
          </cell>
          <cell r="F192">
            <v>78.53</v>
          </cell>
          <cell r="G192">
            <v>63.46</v>
          </cell>
          <cell r="H192">
            <v>75.47</v>
          </cell>
          <cell r="I192">
            <v>44.84</v>
          </cell>
          <cell r="J192">
            <v>0.59099999999999997</v>
          </cell>
          <cell r="K192">
            <v>0.42799999999999999</v>
          </cell>
          <cell r="L192">
            <v>4.12</v>
          </cell>
          <cell r="M192">
            <v>1.01</v>
          </cell>
          <cell r="N192">
            <v>-260972</v>
          </cell>
          <cell r="O192">
            <v>-2021</v>
          </cell>
          <cell r="P192">
            <v>-3.03</v>
          </cell>
          <cell r="Q192">
            <v>-0.39</v>
          </cell>
          <cell r="R192">
            <v>3.23</v>
          </cell>
          <cell r="S192">
            <v>-0.78</v>
          </cell>
          <cell r="T192">
            <v>2.81</v>
          </cell>
        </row>
        <row r="193">
          <cell r="A193" t="str">
            <v>4938</v>
          </cell>
          <cell r="B193" t="str">
            <v>和碩</v>
          </cell>
          <cell r="C193">
            <v>104.5</v>
          </cell>
          <cell r="D193">
            <v>2</v>
          </cell>
          <cell r="E193">
            <v>1.95</v>
          </cell>
          <cell r="F193">
            <v>30.31</v>
          </cell>
          <cell r="G193">
            <v>25.5</v>
          </cell>
          <cell r="H193">
            <v>15.09</v>
          </cell>
          <cell r="I193">
            <v>28.35</v>
          </cell>
          <cell r="J193">
            <v>-0.92600000000000005</v>
          </cell>
          <cell r="K193">
            <v>-1.2549999999999999</v>
          </cell>
          <cell r="L193">
            <v>-6.2</v>
          </cell>
          <cell r="M193">
            <v>-4.57</v>
          </cell>
          <cell r="N193">
            <v>1173106</v>
          </cell>
          <cell r="O193">
            <v>11331.07</v>
          </cell>
          <cell r="P193">
            <v>1.95</v>
          </cell>
          <cell r="Q193">
            <v>-12.18</v>
          </cell>
          <cell r="R193">
            <v>-9.52</v>
          </cell>
          <cell r="S193">
            <v>0.97</v>
          </cell>
          <cell r="T193">
            <v>7.18</v>
          </cell>
        </row>
        <row r="194">
          <cell r="A194" t="str">
            <v>4958</v>
          </cell>
          <cell r="B194" t="str">
            <v>臻鼎-KY</v>
          </cell>
          <cell r="C194">
            <v>129.5</v>
          </cell>
          <cell r="D194">
            <v>0</v>
          </cell>
          <cell r="E194">
            <v>0</v>
          </cell>
          <cell r="F194">
            <v>57.49</v>
          </cell>
          <cell r="G194">
            <v>55.61</v>
          </cell>
          <cell r="H194">
            <v>68.55</v>
          </cell>
          <cell r="I194">
            <v>68.55</v>
          </cell>
          <cell r="J194">
            <v>0.442</v>
          </cell>
          <cell r="K194">
            <v>0.42199999999999999</v>
          </cell>
          <cell r="L194">
            <v>6.09</v>
          </cell>
          <cell r="M194">
            <v>5.73</v>
          </cell>
          <cell r="N194">
            <v>-49585</v>
          </cell>
          <cell r="O194">
            <v>-388.084</v>
          </cell>
          <cell r="P194">
            <v>0</v>
          </cell>
          <cell r="Q194">
            <v>1.97</v>
          </cell>
          <cell r="R194">
            <v>7.02</v>
          </cell>
          <cell r="S194">
            <v>4.0199999999999996</v>
          </cell>
          <cell r="T194">
            <v>2.37</v>
          </cell>
        </row>
        <row r="195">
          <cell r="A195" t="str">
            <v>5009</v>
          </cell>
          <cell r="B195" t="str">
            <v>榮剛</v>
          </cell>
          <cell r="C195">
            <v>48.4</v>
          </cell>
          <cell r="D195">
            <v>-0.3</v>
          </cell>
          <cell r="E195">
            <v>-0.62</v>
          </cell>
          <cell r="F195">
            <v>33.049999999999997</v>
          </cell>
          <cell r="G195">
            <v>22.58</v>
          </cell>
          <cell r="H195">
            <v>29.14</v>
          </cell>
          <cell r="I195">
            <v>25.77</v>
          </cell>
          <cell r="J195">
            <v>3.7999999999999999E-2</v>
          </cell>
          <cell r="K195">
            <v>-3.5000000000000003E-2</v>
          </cell>
          <cell r="L195">
            <v>-1.79</v>
          </cell>
          <cell r="M195">
            <v>-2.21</v>
          </cell>
          <cell r="N195">
            <v>133862</v>
          </cell>
          <cell r="O195">
            <v>2723</v>
          </cell>
          <cell r="P195">
            <v>-0.62</v>
          </cell>
          <cell r="Q195">
            <v>-9.6999999999999993</v>
          </cell>
          <cell r="R195">
            <v>-5.84</v>
          </cell>
          <cell r="S195">
            <v>-8.33</v>
          </cell>
          <cell r="T195">
            <v>-2.3199999999999998</v>
          </cell>
        </row>
        <row r="196">
          <cell r="A196" t="str">
            <v>5269</v>
          </cell>
          <cell r="B196" t="str">
            <v>祥碩</v>
          </cell>
          <cell r="C196">
            <v>2240</v>
          </cell>
          <cell r="D196">
            <v>90</v>
          </cell>
          <cell r="E196">
            <v>4.1900000000000004</v>
          </cell>
          <cell r="F196">
            <v>39.630000000000003</v>
          </cell>
          <cell r="G196">
            <v>44.6</v>
          </cell>
          <cell r="H196">
            <v>48.26</v>
          </cell>
          <cell r="I196">
            <v>59.1</v>
          </cell>
          <cell r="J196">
            <v>-0.94199999999999995</v>
          </cell>
          <cell r="K196">
            <v>1.1479999999999999</v>
          </cell>
          <cell r="L196">
            <v>1.82</v>
          </cell>
          <cell r="M196">
            <v>5.6</v>
          </cell>
          <cell r="N196">
            <v>-260874</v>
          </cell>
          <cell r="O196">
            <v>-120</v>
          </cell>
          <cell r="P196">
            <v>4.1900000000000004</v>
          </cell>
          <cell r="Q196">
            <v>2.2799999999999998</v>
          </cell>
          <cell r="R196">
            <v>1.36</v>
          </cell>
          <cell r="S196">
            <v>9.5399999999999991</v>
          </cell>
          <cell r="T196">
            <v>-9.1300000000000008</v>
          </cell>
        </row>
        <row r="197">
          <cell r="A197" t="str">
            <v>5274</v>
          </cell>
          <cell r="B197" t="str">
            <v>信驊</v>
          </cell>
          <cell r="C197">
            <v>4840</v>
          </cell>
          <cell r="D197">
            <v>40</v>
          </cell>
          <cell r="E197">
            <v>0.83</v>
          </cell>
          <cell r="F197">
            <v>63.58</v>
          </cell>
          <cell r="G197">
            <v>60.73</v>
          </cell>
          <cell r="H197">
            <v>53.19</v>
          </cell>
          <cell r="I197">
            <v>56.49</v>
          </cell>
          <cell r="J197">
            <v>-9.6609999999999996</v>
          </cell>
          <cell r="K197">
            <v>-17.914999999999999</v>
          </cell>
          <cell r="L197">
            <v>7.22</v>
          </cell>
          <cell r="M197">
            <v>6.8</v>
          </cell>
          <cell r="N197">
            <v>9314</v>
          </cell>
          <cell r="O197">
            <v>1.923</v>
          </cell>
          <cell r="P197">
            <v>0.83</v>
          </cell>
          <cell r="Q197">
            <v>-2.52</v>
          </cell>
          <cell r="R197">
            <v>2.11</v>
          </cell>
          <cell r="S197">
            <v>29.07</v>
          </cell>
          <cell r="T197">
            <v>44.48</v>
          </cell>
        </row>
        <row r="198">
          <cell r="A198" t="str">
            <v>5347</v>
          </cell>
          <cell r="B198" t="str">
            <v>世界</v>
          </cell>
          <cell r="C198">
            <v>129.5</v>
          </cell>
          <cell r="D198">
            <v>11.5</v>
          </cell>
          <cell r="E198">
            <v>9.75</v>
          </cell>
          <cell r="F198">
            <v>54.06</v>
          </cell>
          <cell r="G198">
            <v>68.39</v>
          </cell>
          <cell r="H198">
            <v>45.4</v>
          </cell>
          <cell r="I198">
            <v>71.510000000000005</v>
          </cell>
          <cell r="J198">
            <v>-0.20399999999999999</v>
          </cell>
          <cell r="K198">
            <v>2.8000000000000001E-2</v>
          </cell>
          <cell r="L198">
            <v>3.49</v>
          </cell>
          <cell r="M198">
            <v>12.44</v>
          </cell>
          <cell r="N198">
            <v>-375242</v>
          </cell>
          <cell r="O198">
            <v>-3187.8530000000001</v>
          </cell>
          <cell r="P198">
            <v>9.75</v>
          </cell>
          <cell r="Q198">
            <v>5.71</v>
          </cell>
          <cell r="R198">
            <v>17.73</v>
          </cell>
          <cell r="S198">
            <v>21.6</v>
          </cell>
          <cell r="T198">
            <v>53.07</v>
          </cell>
        </row>
        <row r="199">
          <cell r="A199" t="str">
            <v>5371</v>
          </cell>
          <cell r="B199" t="str">
            <v>中光電</v>
          </cell>
          <cell r="C199">
            <v>91</v>
          </cell>
          <cell r="D199">
            <v>0.8</v>
          </cell>
          <cell r="E199">
            <v>0.89</v>
          </cell>
          <cell r="F199">
            <v>33.299999999999997</v>
          </cell>
          <cell r="G199">
            <v>37.01</v>
          </cell>
          <cell r="H199">
            <v>40.61</v>
          </cell>
          <cell r="I199">
            <v>46.62</v>
          </cell>
          <cell r="J199">
            <v>-0.59</v>
          </cell>
          <cell r="K199">
            <v>-0.36399999999999999</v>
          </cell>
          <cell r="L199">
            <v>-5.72</v>
          </cell>
          <cell r="M199">
            <v>-3.95</v>
          </cell>
          <cell r="N199">
            <v>-174412</v>
          </cell>
          <cell r="O199">
            <v>-1912</v>
          </cell>
          <cell r="P199">
            <v>0.89</v>
          </cell>
          <cell r="Q199">
            <v>2.25</v>
          </cell>
          <cell r="R199">
            <v>-1.41</v>
          </cell>
          <cell r="S199">
            <v>-16.89</v>
          </cell>
          <cell r="T199">
            <v>4.96</v>
          </cell>
        </row>
        <row r="200">
          <cell r="A200" t="str">
            <v>5388</v>
          </cell>
          <cell r="B200" t="str">
            <v>中磊</v>
          </cell>
          <cell r="C200">
            <v>118</v>
          </cell>
          <cell r="D200">
            <v>2</v>
          </cell>
          <cell r="E200">
            <v>1.72</v>
          </cell>
          <cell r="F200">
            <v>60.37</v>
          </cell>
          <cell r="G200">
            <v>61.82</v>
          </cell>
          <cell r="H200">
            <v>51.1</v>
          </cell>
          <cell r="I200">
            <v>63.12</v>
          </cell>
          <cell r="J200">
            <v>0.55700000000000005</v>
          </cell>
          <cell r="K200">
            <v>0.66</v>
          </cell>
          <cell r="L200">
            <v>0.48</v>
          </cell>
          <cell r="M200">
            <v>2.2999999999999998</v>
          </cell>
          <cell r="N200">
            <v>255</v>
          </cell>
          <cell r="O200">
            <v>2.2000000000000002</v>
          </cell>
          <cell r="P200">
            <v>1.72</v>
          </cell>
          <cell r="Q200">
            <v>-0.84</v>
          </cell>
          <cell r="R200">
            <v>5.36</v>
          </cell>
          <cell r="S200">
            <v>-1.67</v>
          </cell>
          <cell r="T200">
            <v>-14.18</v>
          </cell>
        </row>
        <row r="201">
          <cell r="A201" t="str">
            <v>5425</v>
          </cell>
          <cell r="B201" t="str">
            <v>台半</v>
          </cell>
          <cell r="C201">
            <v>75.8</v>
          </cell>
          <cell r="D201">
            <v>0.8</v>
          </cell>
          <cell r="E201">
            <v>1.07</v>
          </cell>
          <cell r="F201">
            <v>25.5</v>
          </cell>
          <cell r="G201">
            <v>31.52</v>
          </cell>
          <cell r="H201">
            <v>34.96</v>
          </cell>
          <cell r="I201">
            <v>47.83</v>
          </cell>
          <cell r="J201">
            <v>-0.52500000000000002</v>
          </cell>
          <cell r="K201">
            <v>-0.45800000000000002</v>
          </cell>
          <cell r="L201">
            <v>-3.09</v>
          </cell>
          <cell r="M201">
            <v>-1.92</v>
          </cell>
          <cell r="N201">
            <v>-43518</v>
          </cell>
          <cell r="O201">
            <v>-580</v>
          </cell>
          <cell r="P201">
            <v>1.07</v>
          </cell>
          <cell r="Q201">
            <v>-1.56</v>
          </cell>
          <cell r="R201">
            <v>-2.19</v>
          </cell>
          <cell r="S201">
            <v>-2.82</v>
          </cell>
          <cell r="T201">
            <v>0.4</v>
          </cell>
        </row>
        <row r="202">
          <cell r="A202" t="str">
            <v>5457</v>
          </cell>
          <cell r="B202" t="str">
            <v>宣德</v>
          </cell>
          <cell r="C202">
            <v>56.8</v>
          </cell>
          <cell r="D202">
            <v>0.5</v>
          </cell>
          <cell r="E202">
            <v>0.89</v>
          </cell>
          <cell r="F202">
            <v>10.99</v>
          </cell>
          <cell r="G202">
            <v>9.74</v>
          </cell>
          <cell r="H202">
            <v>28.77</v>
          </cell>
          <cell r="I202">
            <v>37.57</v>
          </cell>
          <cell r="J202">
            <v>-0.185</v>
          </cell>
          <cell r="K202">
            <v>-0.19500000000000001</v>
          </cell>
          <cell r="L202">
            <v>-3.47</v>
          </cell>
          <cell r="M202">
            <v>-2.5</v>
          </cell>
          <cell r="N202">
            <v>-14480</v>
          </cell>
          <cell r="O202">
            <v>-256</v>
          </cell>
          <cell r="P202">
            <v>0.89</v>
          </cell>
          <cell r="Q202">
            <v>-3.57</v>
          </cell>
          <cell r="R202">
            <v>-2.74</v>
          </cell>
          <cell r="S202">
            <v>-2.41</v>
          </cell>
          <cell r="T202">
            <v>-7.34</v>
          </cell>
        </row>
        <row r="203">
          <cell r="A203" t="str">
            <v>5483</v>
          </cell>
          <cell r="B203" t="str">
            <v>中美晶</v>
          </cell>
          <cell r="C203">
            <v>217.5</v>
          </cell>
          <cell r="D203">
            <v>-0.5</v>
          </cell>
          <cell r="E203">
            <v>-0.23</v>
          </cell>
          <cell r="F203">
            <v>75.38</v>
          </cell>
          <cell r="G203">
            <v>70.540000000000006</v>
          </cell>
          <cell r="H203">
            <v>59.47</v>
          </cell>
          <cell r="I203">
            <v>56.98</v>
          </cell>
          <cell r="J203">
            <v>0.39900000000000002</v>
          </cell>
          <cell r="K203">
            <v>0.30399999999999999</v>
          </cell>
          <cell r="L203">
            <v>2.41</v>
          </cell>
          <cell r="M203">
            <v>1.89</v>
          </cell>
          <cell r="N203">
            <v>-52393</v>
          </cell>
          <cell r="O203">
            <v>-239</v>
          </cell>
          <cell r="P203">
            <v>-0.23</v>
          </cell>
          <cell r="Q203">
            <v>1.64</v>
          </cell>
          <cell r="R203">
            <v>3.33</v>
          </cell>
          <cell r="S203">
            <v>5.84</v>
          </cell>
          <cell r="T203">
            <v>4.57</v>
          </cell>
        </row>
        <row r="204">
          <cell r="A204" t="str">
            <v>5534</v>
          </cell>
          <cell r="B204" t="str">
            <v>長虹</v>
          </cell>
          <cell r="C204">
            <v>109.5</v>
          </cell>
          <cell r="D204">
            <v>-3</v>
          </cell>
          <cell r="E204">
            <v>-2.67</v>
          </cell>
          <cell r="F204">
            <v>18.12</v>
          </cell>
          <cell r="G204">
            <v>12.08</v>
          </cell>
          <cell r="H204">
            <v>20.65</v>
          </cell>
          <cell r="I204">
            <v>14.59</v>
          </cell>
          <cell r="J204">
            <v>-0.86299999999999999</v>
          </cell>
          <cell r="K204">
            <v>-1.0780000000000001</v>
          </cell>
          <cell r="L204">
            <v>-6.19</v>
          </cell>
          <cell r="M204">
            <v>-8.2899999999999991</v>
          </cell>
          <cell r="N204">
            <v>58510</v>
          </cell>
          <cell r="O204">
            <v>520</v>
          </cell>
          <cell r="P204">
            <v>-2.67</v>
          </cell>
          <cell r="Q204">
            <v>-6.81</v>
          </cell>
          <cell r="R204">
            <v>-8.3699999999999992</v>
          </cell>
          <cell r="S204">
            <v>-8.75</v>
          </cell>
          <cell r="T204">
            <v>22.07</v>
          </cell>
        </row>
        <row r="205">
          <cell r="A205" t="str">
            <v>5871</v>
          </cell>
          <cell r="B205" t="str">
            <v>中租-KY</v>
          </cell>
          <cell r="C205">
            <v>153.5</v>
          </cell>
          <cell r="D205">
            <v>1</v>
          </cell>
          <cell r="E205">
            <v>0.66</v>
          </cell>
          <cell r="F205">
            <v>26</v>
          </cell>
          <cell r="G205">
            <v>20.23</v>
          </cell>
          <cell r="H205">
            <v>23.96</v>
          </cell>
          <cell r="I205">
            <v>32.33</v>
          </cell>
          <cell r="J205">
            <v>0.112</v>
          </cell>
          <cell r="K205">
            <v>-0.126</v>
          </cell>
          <cell r="L205">
            <v>-2.3199999999999998</v>
          </cell>
          <cell r="M205">
            <v>-1.7</v>
          </cell>
          <cell r="N205">
            <v>-1676338</v>
          </cell>
          <cell r="O205">
            <v>-10935.727999999999</v>
          </cell>
          <cell r="P205">
            <v>0.66</v>
          </cell>
          <cell r="Q205">
            <v>-4.3600000000000003</v>
          </cell>
          <cell r="R205">
            <v>-1.92</v>
          </cell>
          <cell r="S205">
            <v>0.33</v>
          </cell>
          <cell r="T205">
            <v>-12.54</v>
          </cell>
        </row>
        <row r="206">
          <cell r="A206" t="str">
            <v>5880</v>
          </cell>
          <cell r="B206" t="str">
            <v>合庫金</v>
          </cell>
          <cell r="C206">
            <v>26</v>
          </cell>
          <cell r="D206">
            <v>0</v>
          </cell>
          <cell r="E206">
            <v>0</v>
          </cell>
          <cell r="F206">
            <v>61.45</v>
          </cell>
          <cell r="G206">
            <v>56.12</v>
          </cell>
          <cell r="H206">
            <v>46.43</v>
          </cell>
          <cell r="I206">
            <v>46.43</v>
          </cell>
          <cell r="J206">
            <v>3.2000000000000001E-2</v>
          </cell>
          <cell r="K206">
            <v>0.03</v>
          </cell>
          <cell r="L206">
            <v>0.54</v>
          </cell>
          <cell r="M206">
            <v>0.48</v>
          </cell>
          <cell r="N206">
            <v>-85196</v>
          </cell>
          <cell r="O206">
            <v>-3288.1610000000001</v>
          </cell>
          <cell r="P206">
            <v>0</v>
          </cell>
          <cell r="Q206">
            <v>0</v>
          </cell>
          <cell r="R206">
            <v>0.19</v>
          </cell>
          <cell r="S206">
            <v>1.17</v>
          </cell>
          <cell r="T206">
            <v>-1.1399999999999999</v>
          </cell>
        </row>
        <row r="207">
          <cell r="A207" t="str">
            <v>5904</v>
          </cell>
          <cell r="B207" t="str">
            <v>寶雅</v>
          </cell>
          <cell r="C207">
            <v>492</v>
          </cell>
          <cell r="D207">
            <v>-1.5</v>
          </cell>
          <cell r="E207">
            <v>-0.3</v>
          </cell>
          <cell r="F207">
            <v>19.53</v>
          </cell>
          <cell r="G207">
            <v>16</v>
          </cell>
          <cell r="H207">
            <v>38.229999999999997</v>
          </cell>
          <cell r="I207">
            <v>35.24</v>
          </cell>
          <cell r="J207">
            <v>-2.5099999999999998</v>
          </cell>
          <cell r="K207">
            <v>-2.5939999999999999</v>
          </cell>
          <cell r="L207">
            <v>-1.7</v>
          </cell>
          <cell r="M207">
            <v>-2.02</v>
          </cell>
          <cell r="N207">
            <v>-28209</v>
          </cell>
          <cell r="O207">
            <v>-57</v>
          </cell>
          <cell r="P207">
            <v>-0.3</v>
          </cell>
          <cell r="Q207">
            <v>-1.6</v>
          </cell>
          <cell r="R207">
            <v>-5.38</v>
          </cell>
          <cell r="S207">
            <v>-4.47</v>
          </cell>
          <cell r="T207">
            <v>-0.2</v>
          </cell>
        </row>
        <row r="208">
          <cell r="A208" t="str">
            <v>6116</v>
          </cell>
          <cell r="B208" t="str">
            <v>彩晶</v>
          </cell>
          <cell r="C208">
            <v>9.82</v>
          </cell>
          <cell r="D208">
            <v>0.05</v>
          </cell>
          <cell r="E208">
            <v>0.51</v>
          </cell>
          <cell r="F208">
            <v>29.28</v>
          </cell>
          <cell r="G208">
            <v>25.22</v>
          </cell>
          <cell r="H208">
            <v>38.17</v>
          </cell>
          <cell r="I208">
            <v>43.37</v>
          </cell>
          <cell r="J208">
            <v>1.4E-2</v>
          </cell>
          <cell r="K208">
            <v>8.9999999999999993E-3</v>
          </cell>
          <cell r="L208">
            <v>-1.47</v>
          </cell>
          <cell r="M208">
            <v>-0.83</v>
          </cell>
          <cell r="N208">
            <v>-41091</v>
          </cell>
          <cell r="O208">
            <v>-4193</v>
          </cell>
          <cell r="P208">
            <v>0.51</v>
          </cell>
          <cell r="Q208">
            <v>-4.2</v>
          </cell>
          <cell r="R208">
            <v>1.1299999999999999</v>
          </cell>
          <cell r="S208">
            <v>-2.77</v>
          </cell>
          <cell r="T208">
            <v>-8.2200000000000006</v>
          </cell>
        </row>
        <row r="209">
          <cell r="A209" t="str">
            <v>6121</v>
          </cell>
          <cell r="B209" t="str">
            <v>新普</v>
          </cell>
          <cell r="C209">
            <v>427.5</v>
          </cell>
          <cell r="D209">
            <v>-7</v>
          </cell>
          <cell r="E209">
            <v>-1.61</v>
          </cell>
          <cell r="F209">
            <v>71.319999999999993</v>
          </cell>
          <cell r="G209">
            <v>65.790000000000006</v>
          </cell>
          <cell r="H209">
            <v>71.459999999999994</v>
          </cell>
          <cell r="I209">
            <v>50.63</v>
          </cell>
          <cell r="J209">
            <v>1.962</v>
          </cell>
          <cell r="K209">
            <v>1.613</v>
          </cell>
          <cell r="L209">
            <v>3.23</v>
          </cell>
          <cell r="M209">
            <v>1.44</v>
          </cell>
          <cell r="N209">
            <v>-108808</v>
          </cell>
          <cell r="O209">
            <v>-250</v>
          </cell>
          <cell r="P209">
            <v>-1.61</v>
          </cell>
          <cell r="Q209">
            <v>2.27</v>
          </cell>
          <cell r="R209">
            <v>2.15</v>
          </cell>
          <cell r="S209">
            <v>2.4</v>
          </cell>
          <cell r="T209">
            <v>-1.5</v>
          </cell>
        </row>
        <row r="210">
          <cell r="A210" t="str">
            <v>6147</v>
          </cell>
          <cell r="B210" t="str">
            <v>頎邦</v>
          </cell>
          <cell r="C210">
            <v>67.099999999999994</v>
          </cell>
          <cell r="D210">
            <v>-0.2</v>
          </cell>
          <cell r="E210">
            <v>-0.3</v>
          </cell>
          <cell r="F210">
            <v>29.56</v>
          </cell>
          <cell r="G210">
            <v>21.46</v>
          </cell>
          <cell r="H210">
            <v>31.05</v>
          </cell>
          <cell r="I210">
            <v>28.11</v>
          </cell>
          <cell r="J210">
            <v>8.5999999999999993E-2</v>
          </cell>
          <cell r="K210">
            <v>5.1999999999999998E-2</v>
          </cell>
          <cell r="L210">
            <v>-1.52</v>
          </cell>
          <cell r="M210">
            <v>-1.71</v>
          </cell>
          <cell r="N210">
            <v>-108605</v>
          </cell>
          <cell r="O210">
            <v>-1608</v>
          </cell>
          <cell r="P210">
            <v>-0.3</v>
          </cell>
          <cell r="Q210">
            <v>-1.47</v>
          </cell>
          <cell r="R210">
            <v>-1.9</v>
          </cell>
          <cell r="S210">
            <v>-2.19</v>
          </cell>
          <cell r="T210">
            <v>-13.42</v>
          </cell>
        </row>
        <row r="211">
          <cell r="A211" t="str">
            <v>6153</v>
          </cell>
          <cell r="B211" t="str">
            <v>嘉聯益</v>
          </cell>
          <cell r="C211">
            <v>21.55</v>
          </cell>
          <cell r="D211">
            <v>0.1</v>
          </cell>
          <cell r="E211">
            <v>0.47</v>
          </cell>
          <cell r="F211">
            <v>71.41</v>
          </cell>
          <cell r="G211">
            <v>72.34</v>
          </cell>
          <cell r="H211">
            <v>54.8</v>
          </cell>
          <cell r="I211">
            <v>58.53</v>
          </cell>
          <cell r="J211">
            <v>4.7E-2</v>
          </cell>
          <cell r="K211">
            <v>4.8000000000000001E-2</v>
          </cell>
          <cell r="L211">
            <v>1.44</v>
          </cell>
          <cell r="M211">
            <v>1.9</v>
          </cell>
          <cell r="N211">
            <v>-3938</v>
          </cell>
          <cell r="O211">
            <v>-183</v>
          </cell>
          <cell r="P211">
            <v>0.47</v>
          </cell>
          <cell r="Q211">
            <v>0.23</v>
          </cell>
          <cell r="R211">
            <v>4.6100000000000003</v>
          </cell>
          <cell r="S211">
            <v>0.23</v>
          </cell>
          <cell r="T211">
            <v>4.1100000000000003</v>
          </cell>
        </row>
        <row r="212">
          <cell r="A212" t="str">
            <v>6173</v>
          </cell>
          <cell r="B212" t="str">
            <v>信昌電</v>
          </cell>
          <cell r="C212">
            <v>54.9</v>
          </cell>
          <cell r="D212">
            <v>1.9</v>
          </cell>
          <cell r="E212">
            <v>3.58</v>
          </cell>
          <cell r="F212">
            <v>58.1</v>
          </cell>
          <cell r="G212">
            <v>59.66</v>
          </cell>
          <cell r="H212">
            <v>51.7</v>
          </cell>
          <cell r="I212">
            <v>64.239999999999995</v>
          </cell>
          <cell r="J212">
            <v>0.42399999999999999</v>
          </cell>
          <cell r="K212">
            <v>0.373</v>
          </cell>
          <cell r="L212">
            <v>4.71</v>
          </cell>
          <cell r="M212">
            <v>7.76</v>
          </cell>
          <cell r="N212">
            <v>18055</v>
          </cell>
          <cell r="O212">
            <v>339</v>
          </cell>
          <cell r="P212">
            <v>3.58</v>
          </cell>
          <cell r="Q212">
            <v>1.67</v>
          </cell>
          <cell r="R212">
            <v>10.35</v>
          </cell>
          <cell r="S212">
            <v>13.66</v>
          </cell>
          <cell r="T212">
            <v>14.97</v>
          </cell>
        </row>
        <row r="213">
          <cell r="A213" t="str">
            <v>6176</v>
          </cell>
          <cell r="B213" t="str">
            <v>瑞儀</v>
          </cell>
          <cell r="C213">
            <v>189.5</v>
          </cell>
          <cell r="D213">
            <v>1.5</v>
          </cell>
          <cell r="E213">
            <v>0.8</v>
          </cell>
          <cell r="F213">
            <v>25.37</v>
          </cell>
          <cell r="G213">
            <v>23.98</v>
          </cell>
          <cell r="H213">
            <v>27.71</v>
          </cell>
          <cell r="I213">
            <v>33.82</v>
          </cell>
          <cell r="J213">
            <v>-2.5310000000000001</v>
          </cell>
          <cell r="K213">
            <v>-2.4860000000000002</v>
          </cell>
          <cell r="L213">
            <v>-5.76</v>
          </cell>
          <cell r="M213">
            <v>-5.04</v>
          </cell>
          <cell r="N213">
            <v>-177604</v>
          </cell>
          <cell r="O213">
            <v>-940.9</v>
          </cell>
          <cell r="P213">
            <v>0.8</v>
          </cell>
          <cell r="Q213">
            <v>-8.4499999999999993</v>
          </cell>
          <cell r="R213">
            <v>-13.47</v>
          </cell>
          <cell r="S213">
            <v>-4.29</v>
          </cell>
          <cell r="T213">
            <v>11.8</v>
          </cell>
        </row>
        <row r="214">
          <cell r="A214" t="str">
            <v>6182</v>
          </cell>
          <cell r="B214" t="str">
            <v>合晶</v>
          </cell>
          <cell r="C214">
            <v>37.85</v>
          </cell>
          <cell r="D214">
            <v>-0.5</v>
          </cell>
          <cell r="E214">
            <v>-1.3</v>
          </cell>
          <cell r="F214">
            <v>63.11</v>
          </cell>
          <cell r="G214">
            <v>55.2</v>
          </cell>
          <cell r="H214">
            <v>58.34</v>
          </cell>
          <cell r="I214">
            <v>40.44</v>
          </cell>
          <cell r="J214">
            <v>7.9000000000000001E-2</v>
          </cell>
          <cell r="K214">
            <v>6.2E-2</v>
          </cell>
          <cell r="L214">
            <v>0.28999999999999998</v>
          </cell>
          <cell r="M214">
            <v>-0.79</v>
          </cell>
          <cell r="N214">
            <v>26614</v>
          </cell>
          <cell r="O214">
            <v>692</v>
          </cell>
          <cell r="P214">
            <v>-1.3</v>
          </cell>
          <cell r="Q214">
            <v>0.8</v>
          </cell>
          <cell r="R214">
            <v>-0.13</v>
          </cell>
          <cell r="S214">
            <v>-4.42</v>
          </cell>
          <cell r="T214">
            <v>-5.14</v>
          </cell>
        </row>
        <row r="215">
          <cell r="A215" t="str">
            <v>6213</v>
          </cell>
          <cell r="B215" t="str">
            <v>聯茂</v>
          </cell>
          <cell r="C215">
            <v>116</v>
          </cell>
          <cell r="D215">
            <v>1.5</v>
          </cell>
          <cell r="E215">
            <v>1.31</v>
          </cell>
          <cell r="F215">
            <v>41.93</v>
          </cell>
          <cell r="G215">
            <v>52.95</v>
          </cell>
          <cell r="H215">
            <v>56.13</v>
          </cell>
          <cell r="I215">
            <v>62.87</v>
          </cell>
          <cell r="J215">
            <v>-7.3999999999999996E-2</v>
          </cell>
          <cell r="K215">
            <v>3.9E-2</v>
          </cell>
          <cell r="L215">
            <v>1.91</v>
          </cell>
          <cell r="M215">
            <v>3.02</v>
          </cell>
          <cell r="N215">
            <v>-114297</v>
          </cell>
          <cell r="O215">
            <v>-991.99</v>
          </cell>
          <cell r="P215">
            <v>1.31</v>
          </cell>
          <cell r="Q215">
            <v>2.2000000000000002</v>
          </cell>
          <cell r="R215">
            <v>1.75</v>
          </cell>
          <cell r="S215">
            <v>4.5</v>
          </cell>
          <cell r="T215">
            <v>8.41</v>
          </cell>
        </row>
        <row r="216">
          <cell r="A216" t="str">
            <v>6239</v>
          </cell>
          <cell r="B216" t="str">
            <v>力成</v>
          </cell>
          <cell r="C216">
            <v>188</v>
          </cell>
          <cell r="D216">
            <v>-2</v>
          </cell>
          <cell r="E216">
            <v>-1.05</v>
          </cell>
          <cell r="F216">
            <v>32.1</v>
          </cell>
          <cell r="G216">
            <v>27.75</v>
          </cell>
          <cell r="H216">
            <v>52.7</v>
          </cell>
          <cell r="I216">
            <v>42.54</v>
          </cell>
          <cell r="J216">
            <v>-0.45800000000000002</v>
          </cell>
          <cell r="K216">
            <v>-0.59799999999999998</v>
          </cell>
          <cell r="L216">
            <v>1.23</v>
          </cell>
          <cell r="M216">
            <v>0.12</v>
          </cell>
          <cell r="N216">
            <v>-22493</v>
          </cell>
          <cell r="O216">
            <v>-118.9</v>
          </cell>
          <cell r="P216">
            <v>-1.05</v>
          </cell>
          <cell r="Q216">
            <v>0</v>
          </cell>
          <cell r="R216">
            <v>-1.31</v>
          </cell>
          <cell r="S216">
            <v>0.8</v>
          </cell>
          <cell r="T216">
            <v>-2.59</v>
          </cell>
        </row>
        <row r="217">
          <cell r="A217" t="str">
            <v>6245</v>
          </cell>
          <cell r="B217" t="str">
            <v>立端</v>
          </cell>
          <cell r="C217">
            <v>95.3</v>
          </cell>
          <cell r="D217">
            <v>0.5</v>
          </cell>
          <cell r="E217">
            <v>0.53</v>
          </cell>
          <cell r="F217">
            <v>19.440000000000001</v>
          </cell>
          <cell r="G217">
            <v>16.96</v>
          </cell>
          <cell r="H217">
            <v>24.58</v>
          </cell>
          <cell r="I217">
            <v>35.28</v>
          </cell>
          <cell r="J217">
            <v>-0.35799999999999998</v>
          </cell>
          <cell r="K217">
            <v>-0.372</v>
          </cell>
          <cell r="L217">
            <v>-2.31</v>
          </cell>
          <cell r="M217">
            <v>-1.86</v>
          </cell>
          <cell r="N217">
            <v>-3611</v>
          </cell>
          <cell r="O217">
            <v>-38</v>
          </cell>
          <cell r="P217">
            <v>0.53</v>
          </cell>
          <cell r="Q217">
            <v>-2.66</v>
          </cell>
          <cell r="R217">
            <v>-2.2599999999999998</v>
          </cell>
          <cell r="S217">
            <v>1.28</v>
          </cell>
          <cell r="T217">
            <v>-6.11</v>
          </cell>
        </row>
        <row r="218">
          <cell r="A218" t="str">
            <v>6257</v>
          </cell>
          <cell r="B218" t="str">
            <v>矽格</v>
          </cell>
          <cell r="C218">
            <v>76.8</v>
          </cell>
          <cell r="D218">
            <v>0.1</v>
          </cell>
          <cell r="E218">
            <v>0.13</v>
          </cell>
          <cell r="F218">
            <v>44.04</v>
          </cell>
          <cell r="G218">
            <v>45.92</v>
          </cell>
          <cell r="H218">
            <v>41.51</v>
          </cell>
          <cell r="I218">
            <v>43.13</v>
          </cell>
          <cell r="J218">
            <v>-0.42099999999999999</v>
          </cell>
          <cell r="K218">
            <v>-0.36499999999999999</v>
          </cell>
          <cell r="L218">
            <v>-1.1200000000000001</v>
          </cell>
          <cell r="M218">
            <v>-0.96</v>
          </cell>
          <cell r="N218">
            <v>191721</v>
          </cell>
          <cell r="O218">
            <v>2520</v>
          </cell>
          <cell r="P218">
            <v>0.13</v>
          </cell>
          <cell r="Q218">
            <v>-6.34</v>
          </cell>
          <cell r="R218">
            <v>-5.54</v>
          </cell>
          <cell r="S218">
            <v>-3.88</v>
          </cell>
          <cell r="T218">
            <v>7.26</v>
          </cell>
        </row>
        <row r="219">
          <cell r="A219" t="str">
            <v>6269</v>
          </cell>
          <cell r="B219" t="str">
            <v>台郡</v>
          </cell>
          <cell r="C219">
            <v>90.7</v>
          </cell>
          <cell r="D219">
            <v>0.1</v>
          </cell>
          <cell r="E219">
            <v>0.11</v>
          </cell>
          <cell r="F219">
            <v>41.89</v>
          </cell>
          <cell r="G219">
            <v>40.1</v>
          </cell>
          <cell r="H219">
            <v>54.32</v>
          </cell>
          <cell r="I219">
            <v>55.04</v>
          </cell>
          <cell r="J219">
            <v>0.47199999999999998</v>
          </cell>
          <cell r="K219">
            <v>0.44400000000000001</v>
          </cell>
          <cell r="L219">
            <v>2.67</v>
          </cell>
          <cell r="M219">
            <v>2.5</v>
          </cell>
          <cell r="N219">
            <v>-12780</v>
          </cell>
          <cell r="O219">
            <v>-141</v>
          </cell>
          <cell r="P219">
            <v>0.11</v>
          </cell>
          <cell r="Q219">
            <v>-4.53</v>
          </cell>
          <cell r="R219">
            <v>4.7300000000000004</v>
          </cell>
          <cell r="S219">
            <v>5.71</v>
          </cell>
          <cell r="T219">
            <v>-0.77</v>
          </cell>
        </row>
        <row r="220">
          <cell r="A220" t="str">
            <v>6271</v>
          </cell>
          <cell r="B220" t="str">
            <v>同欣電</v>
          </cell>
          <cell r="C220">
            <v>150</v>
          </cell>
          <cell r="D220">
            <v>2</v>
          </cell>
          <cell r="E220">
            <v>1.35</v>
          </cell>
          <cell r="F220">
            <v>33.64</v>
          </cell>
          <cell r="G220">
            <v>38.61</v>
          </cell>
          <cell r="H220">
            <v>35.86</v>
          </cell>
          <cell r="I220">
            <v>50.48</v>
          </cell>
          <cell r="J220">
            <v>-0.36599999999999999</v>
          </cell>
          <cell r="K220">
            <v>-0.35799999999999998</v>
          </cell>
          <cell r="L220">
            <v>-1.51</v>
          </cell>
          <cell r="M220">
            <v>-0.08</v>
          </cell>
          <cell r="N220">
            <v>-187999</v>
          </cell>
          <cell r="O220">
            <v>-1256</v>
          </cell>
          <cell r="P220">
            <v>1.35</v>
          </cell>
          <cell r="Q220">
            <v>-2.6</v>
          </cell>
          <cell r="R220">
            <v>-3.54</v>
          </cell>
          <cell r="S220">
            <v>-3.54</v>
          </cell>
          <cell r="T220">
            <v>-0.33</v>
          </cell>
        </row>
        <row r="221">
          <cell r="A221" t="str">
            <v>6274</v>
          </cell>
          <cell r="B221" t="str">
            <v>台燿</v>
          </cell>
          <cell r="C221">
            <v>162.5</v>
          </cell>
          <cell r="D221">
            <v>1.5</v>
          </cell>
          <cell r="E221">
            <v>0.93</v>
          </cell>
          <cell r="F221">
            <v>13.27</v>
          </cell>
          <cell r="G221">
            <v>15.79</v>
          </cell>
          <cell r="H221">
            <v>26.84</v>
          </cell>
          <cell r="I221">
            <v>38.74</v>
          </cell>
          <cell r="J221">
            <v>-0.63300000000000001</v>
          </cell>
          <cell r="K221">
            <v>-0.53400000000000003</v>
          </cell>
          <cell r="L221">
            <v>-3.84</v>
          </cell>
          <cell r="M221">
            <v>-2.94</v>
          </cell>
          <cell r="N221">
            <v>-15554</v>
          </cell>
          <cell r="O221">
            <v>-96</v>
          </cell>
          <cell r="P221">
            <v>0.93</v>
          </cell>
          <cell r="Q221">
            <v>-0.61</v>
          </cell>
          <cell r="R221">
            <v>-6.07</v>
          </cell>
          <cell r="S221">
            <v>0</v>
          </cell>
          <cell r="T221">
            <v>-10.96</v>
          </cell>
        </row>
        <row r="222">
          <cell r="A222" t="str">
            <v>6278</v>
          </cell>
          <cell r="B222" t="str">
            <v>台表科</v>
          </cell>
          <cell r="C222">
            <v>120</v>
          </cell>
          <cell r="D222">
            <v>-2.5</v>
          </cell>
          <cell r="E222">
            <v>-2.04</v>
          </cell>
          <cell r="F222">
            <v>66.89</v>
          </cell>
          <cell r="G222">
            <v>44.59</v>
          </cell>
          <cell r="H222">
            <v>58.95</v>
          </cell>
          <cell r="I222">
            <v>33.94</v>
          </cell>
          <cell r="J222">
            <v>0.32800000000000001</v>
          </cell>
          <cell r="K222">
            <v>0.13600000000000001</v>
          </cell>
          <cell r="L222">
            <v>3.09</v>
          </cell>
          <cell r="M222">
            <v>0.97</v>
          </cell>
          <cell r="N222">
            <v>-6977</v>
          </cell>
          <cell r="O222">
            <v>-57.362000000000002</v>
          </cell>
          <cell r="P222">
            <v>-2.04</v>
          </cell>
          <cell r="Q222">
            <v>-2.83</v>
          </cell>
          <cell r="R222">
            <v>2.13</v>
          </cell>
          <cell r="S222">
            <v>0.42</v>
          </cell>
          <cell r="T222">
            <v>10.6</v>
          </cell>
        </row>
        <row r="223">
          <cell r="A223" t="str">
            <v>6279</v>
          </cell>
          <cell r="B223" t="str">
            <v>胡連</v>
          </cell>
          <cell r="C223">
            <v>163</v>
          </cell>
          <cell r="D223">
            <v>1</v>
          </cell>
          <cell r="E223">
            <v>0.62</v>
          </cell>
          <cell r="F223">
            <v>22.61</v>
          </cell>
          <cell r="G223">
            <v>25.49</v>
          </cell>
          <cell r="H223">
            <v>26.7</v>
          </cell>
          <cell r="I223">
            <v>43.04</v>
          </cell>
          <cell r="J223">
            <v>-0.77600000000000002</v>
          </cell>
          <cell r="K223">
            <v>-0.72</v>
          </cell>
          <cell r="L223">
            <v>-1.86</v>
          </cell>
          <cell r="M223">
            <v>-1.18</v>
          </cell>
          <cell r="N223">
            <v>-7811</v>
          </cell>
          <cell r="O223">
            <v>-48</v>
          </cell>
          <cell r="P223">
            <v>0.62</v>
          </cell>
          <cell r="Q223">
            <v>-0.61</v>
          </cell>
          <cell r="R223">
            <v>-3.26</v>
          </cell>
          <cell r="S223">
            <v>-1.51</v>
          </cell>
          <cell r="T223">
            <v>-4.12</v>
          </cell>
        </row>
        <row r="224">
          <cell r="A224" t="str">
            <v>6282</v>
          </cell>
          <cell r="B224" t="str">
            <v>康舒</v>
          </cell>
          <cell r="C224">
            <v>38.85</v>
          </cell>
          <cell r="D224">
            <v>0.15</v>
          </cell>
          <cell r="E224">
            <v>0.39</v>
          </cell>
          <cell r="F224">
            <v>60.08</v>
          </cell>
          <cell r="G224">
            <v>57.78</v>
          </cell>
          <cell r="H224">
            <v>49.72</v>
          </cell>
          <cell r="I224">
            <v>53.49</v>
          </cell>
          <cell r="J224">
            <v>0.152</v>
          </cell>
          <cell r="K224">
            <v>0.124</v>
          </cell>
          <cell r="L224">
            <v>1.72</v>
          </cell>
          <cell r="M224">
            <v>1.92</v>
          </cell>
          <cell r="N224">
            <v>-8103</v>
          </cell>
          <cell r="O224">
            <v>-207.7</v>
          </cell>
          <cell r="P224">
            <v>0.39</v>
          </cell>
          <cell r="Q224">
            <v>-0.51</v>
          </cell>
          <cell r="R224">
            <v>2.91</v>
          </cell>
          <cell r="S224">
            <v>3.88</v>
          </cell>
          <cell r="T224">
            <v>-1.4</v>
          </cell>
        </row>
        <row r="225">
          <cell r="A225" t="str">
            <v>6285</v>
          </cell>
          <cell r="B225" t="str">
            <v>啟碁</v>
          </cell>
          <cell r="C225">
            <v>161</v>
          </cell>
          <cell r="D225">
            <v>-1</v>
          </cell>
          <cell r="E225">
            <v>-0.62</v>
          </cell>
          <cell r="F225">
            <v>57.66</v>
          </cell>
          <cell r="G225">
            <v>42.74</v>
          </cell>
          <cell r="H225">
            <v>43.11</v>
          </cell>
          <cell r="I225">
            <v>40.57</v>
          </cell>
          <cell r="J225">
            <v>0.45200000000000001</v>
          </cell>
          <cell r="K225">
            <v>0.10199999999999999</v>
          </cell>
          <cell r="L225">
            <v>0.42</v>
          </cell>
          <cell r="M225">
            <v>-0.25</v>
          </cell>
          <cell r="N225">
            <v>-164783</v>
          </cell>
          <cell r="O225">
            <v>-1006</v>
          </cell>
          <cell r="P225">
            <v>-0.62</v>
          </cell>
          <cell r="Q225">
            <v>-5.29</v>
          </cell>
          <cell r="R225">
            <v>4.21</v>
          </cell>
          <cell r="S225">
            <v>0.94</v>
          </cell>
          <cell r="T225">
            <v>3.54</v>
          </cell>
        </row>
        <row r="226">
          <cell r="A226" t="str">
            <v>6414</v>
          </cell>
          <cell r="B226" t="str">
            <v>樺漢</v>
          </cell>
          <cell r="C226">
            <v>335.5</v>
          </cell>
          <cell r="D226">
            <v>-6.5</v>
          </cell>
          <cell r="E226">
            <v>-1.9</v>
          </cell>
          <cell r="F226">
            <v>61.83</v>
          </cell>
          <cell r="G226">
            <v>58.76</v>
          </cell>
          <cell r="H226">
            <v>70.59</v>
          </cell>
          <cell r="I226">
            <v>52.09</v>
          </cell>
          <cell r="J226">
            <v>0.26300000000000001</v>
          </cell>
          <cell r="K226">
            <v>0.27</v>
          </cell>
          <cell r="L226">
            <v>3.28</v>
          </cell>
          <cell r="M226">
            <v>1.1499999999999999</v>
          </cell>
          <cell r="N226">
            <v>158674</v>
          </cell>
          <cell r="O226">
            <v>467.03</v>
          </cell>
          <cell r="P226">
            <v>-1.9</v>
          </cell>
          <cell r="Q226">
            <v>0.3</v>
          </cell>
          <cell r="R226">
            <v>0.15</v>
          </cell>
          <cell r="S226">
            <v>3.39</v>
          </cell>
          <cell r="T226">
            <v>-6.28</v>
          </cell>
        </row>
        <row r="227">
          <cell r="A227" t="str">
            <v>6443</v>
          </cell>
          <cell r="B227" t="str">
            <v>元晶</v>
          </cell>
          <cell r="C227">
            <v>28.95</v>
          </cell>
          <cell r="D227">
            <v>-1</v>
          </cell>
          <cell r="E227">
            <v>-3.34</v>
          </cell>
          <cell r="F227">
            <v>54.58</v>
          </cell>
          <cell r="G227">
            <v>56.29</v>
          </cell>
          <cell r="H227">
            <v>85.97</v>
          </cell>
          <cell r="I227">
            <v>64.03</v>
          </cell>
          <cell r="J227">
            <v>0.17100000000000001</v>
          </cell>
          <cell r="K227">
            <v>0.23100000000000001</v>
          </cell>
          <cell r="L227">
            <v>8.89</v>
          </cell>
          <cell r="M227">
            <v>5.01</v>
          </cell>
          <cell r="N227">
            <v>55042</v>
          </cell>
          <cell r="O227">
            <v>1867.7190000000001</v>
          </cell>
          <cell r="P227">
            <v>-3.34</v>
          </cell>
          <cell r="Q227">
            <v>3.76</v>
          </cell>
          <cell r="R227">
            <v>7.62</v>
          </cell>
          <cell r="S227">
            <v>4.7</v>
          </cell>
          <cell r="T227">
            <v>0.17</v>
          </cell>
        </row>
        <row r="228">
          <cell r="A228" t="str">
            <v>6488</v>
          </cell>
          <cell r="B228" t="str">
            <v>環球晶</v>
          </cell>
          <cell r="C228">
            <v>539</v>
          </cell>
          <cell r="D228">
            <v>1</v>
          </cell>
          <cell r="E228">
            <v>0.19</v>
          </cell>
          <cell r="F228">
            <v>34.44</v>
          </cell>
          <cell r="G228">
            <v>40.35</v>
          </cell>
          <cell r="H228">
            <v>59</v>
          </cell>
          <cell r="I228">
            <v>60.94</v>
          </cell>
          <cell r="J228">
            <v>-0.438</v>
          </cell>
          <cell r="K228">
            <v>-0.17799999999999999</v>
          </cell>
          <cell r="L228">
            <v>0.7</v>
          </cell>
          <cell r="M228">
            <v>0.72</v>
          </cell>
          <cell r="N228">
            <v>119393</v>
          </cell>
          <cell r="O228">
            <v>222.06100000000001</v>
          </cell>
          <cell r="P228">
            <v>0.19</v>
          </cell>
          <cell r="Q228">
            <v>-0.19</v>
          </cell>
          <cell r="R228">
            <v>0.94</v>
          </cell>
          <cell r="S228">
            <v>3.45</v>
          </cell>
          <cell r="T228">
            <v>-4.26</v>
          </cell>
        </row>
        <row r="229">
          <cell r="A229" t="str">
            <v>6510</v>
          </cell>
          <cell r="B229" t="str">
            <v>精測</v>
          </cell>
          <cell r="C229">
            <v>457</v>
          </cell>
          <cell r="D229">
            <v>3</v>
          </cell>
          <cell r="E229">
            <v>0.66</v>
          </cell>
          <cell r="F229">
            <v>19.27</v>
          </cell>
          <cell r="G229">
            <v>15.59</v>
          </cell>
          <cell r="H229">
            <v>21.68</v>
          </cell>
          <cell r="I229">
            <v>30.18</v>
          </cell>
          <cell r="J229">
            <v>-0.98399999999999999</v>
          </cell>
          <cell r="K229">
            <v>-1.569</v>
          </cell>
          <cell r="L229">
            <v>-3.06</v>
          </cell>
          <cell r="M229">
            <v>-2.38</v>
          </cell>
          <cell r="N229">
            <v>-17831</v>
          </cell>
          <cell r="O229">
            <v>-39</v>
          </cell>
          <cell r="P229">
            <v>0.66</v>
          </cell>
          <cell r="Q229">
            <v>-5.19</v>
          </cell>
          <cell r="R229">
            <v>-2.14</v>
          </cell>
          <cell r="S229">
            <v>-0.87</v>
          </cell>
          <cell r="T229">
            <v>-10.57</v>
          </cell>
        </row>
        <row r="230">
          <cell r="A230" t="str">
            <v>6547</v>
          </cell>
          <cell r="B230" t="str">
            <v>高端疫苗</v>
          </cell>
          <cell r="C230">
            <v>55</v>
          </cell>
          <cell r="D230">
            <v>2</v>
          </cell>
          <cell r="E230">
            <v>3.77</v>
          </cell>
          <cell r="F230">
            <v>51.51</v>
          </cell>
          <cell r="G230">
            <v>67.67</v>
          </cell>
          <cell r="H230">
            <v>63.68</v>
          </cell>
          <cell r="I230">
            <v>80.069999999999993</v>
          </cell>
          <cell r="J230">
            <v>0.158</v>
          </cell>
          <cell r="K230">
            <v>0.25900000000000001</v>
          </cell>
          <cell r="L230">
            <v>2.4300000000000002</v>
          </cell>
          <cell r="M230">
            <v>5.81</v>
          </cell>
          <cell r="N230">
            <v>-14913</v>
          </cell>
          <cell r="O230">
            <v>-279</v>
          </cell>
          <cell r="P230">
            <v>3.77</v>
          </cell>
          <cell r="Q230">
            <v>5.36</v>
          </cell>
          <cell r="R230">
            <v>7.21</v>
          </cell>
          <cell r="S230">
            <v>9.34</v>
          </cell>
          <cell r="T230">
            <v>3.97</v>
          </cell>
        </row>
        <row r="231">
          <cell r="A231" t="str">
            <v>6669</v>
          </cell>
          <cell r="B231" t="str">
            <v>緯穎</v>
          </cell>
          <cell r="C231">
            <v>2645</v>
          </cell>
          <cell r="D231">
            <v>90</v>
          </cell>
          <cell r="E231">
            <v>3.52</v>
          </cell>
          <cell r="F231">
            <v>23.88</v>
          </cell>
          <cell r="G231">
            <v>24.16</v>
          </cell>
          <cell r="H231">
            <v>30.02</v>
          </cell>
          <cell r="I231">
            <v>47.06</v>
          </cell>
          <cell r="J231">
            <v>-24.501000000000001</v>
          </cell>
          <cell r="K231">
            <v>-24.992000000000001</v>
          </cell>
          <cell r="L231">
            <v>-3.42</v>
          </cell>
          <cell r="M231">
            <v>-0.09</v>
          </cell>
          <cell r="N231">
            <v>-208197</v>
          </cell>
          <cell r="O231">
            <v>-81.22</v>
          </cell>
          <cell r="P231">
            <v>3.52</v>
          </cell>
          <cell r="Q231">
            <v>-5.54</v>
          </cell>
          <cell r="R231">
            <v>-4.34</v>
          </cell>
          <cell r="S231">
            <v>0</v>
          </cell>
          <cell r="T231">
            <v>15.25</v>
          </cell>
        </row>
        <row r="232">
          <cell r="A232" t="str">
            <v>6770</v>
          </cell>
          <cell r="B232" t="str">
            <v>力積電</v>
          </cell>
          <cell r="C232">
            <v>26.8</v>
          </cell>
          <cell r="D232">
            <v>0.7</v>
          </cell>
          <cell r="E232">
            <v>2.68</v>
          </cell>
          <cell r="F232">
            <v>28.32</v>
          </cell>
          <cell r="G232">
            <v>31.28</v>
          </cell>
          <cell r="H232">
            <v>35.799999999999997</v>
          </cell>
          <cell r="I232">
            <v>55.02</v>
          </cell>
          <cell r="J232">
            <v>-3.2000000000000001E-2</v>
          </cell>
          <cell r="K232">
            <v>-0.04</v>
          </cell>
          <cell r="L232">
            <v>0.59</v>
          </cell>
          <cell r="M232">
            <v>3.01</v>
          </cell>
          <cell r="N232">
            <v>-132552</v>
          </cell>
          <cell r="O232">
            <v>-5065</v>
          </cell>
          <cell r="P232">
            <v>2.68</v>
          </cell>
          <cell r="Q232">
            <v>-2.9</v>
          </cell>
          <cell r="R232">
            <v>0.37</v>
          </cell>
          <cell r="S232">
            <v>5.51</v>
          </cell>
          <cell r="T232">
            <v>3.28</v>
          </cell>
        </row>
        <row r="233">
          <cell r="A233" t="str">
            <v>8039</v>
          </cell>
          <cell r="B233" t="str">
            <v>台虹</v>
          </cell>
          <cell r="C233">
            <v>58.2</v>
          </cell>
          <cell r="D233">
            <v>0.4</v>
          </cell>
          <cell r="E233">
            <v>0.69</v>
          </cell>
          <cell r="F233">
            <v>48.3</v>
          </cell>
          <cell r="G233">
            <v>46.49</v>
          </cell>
          <cell r="H233">
            <v>49.72</v>
          </cell>
          <cell r="I233">
            <v>55.74</v>
          </cell>
          <cell r="J233">
            <v>-2.5999999999999999E-2</v>
          </cell>
          <cell r="K233">
            <v>-8.5999999999999993E-2</v>
          </cell>
          <cell r="L233">
            <v>3.2</v>
          </cell>
          <cell r="M233">
            <v>3.37</v>
          </cell>
          <cell r="N233">
            <v>3176</v>
          </cell>
          <cell r="O233">
            <v>55</v>
          </cell>
          <cell r="P233">
            <v>0.69</v>
          </cell>
          <cell r="Q233">
            <v>-0.17</v>
          </cell>
          <cell r="R233">
            <v>1.04</v>
          </cell>
          <cell r="S233">
            <v>11.28</v>
          </cell>
          <cell r="T233">
            <v>25.7</v>
          </cell>
        </row>
        <row r="234">
          <cell r="A234" t="str">
            <v>8044</v>
          </cell>
          <cell r="B234" t="str">
            <v>網家</v>
          </cell>
          <cell r="C234">
            <v>35.35</v>
          </cell>
          <cell r="D234">
            <v>0.7</v>
          </cell>
          <cell r="E234">
            <v>2.02</v>
          </cell>
          <cell r="F234">
            <v>53.25</v>
          </cell>
          <cell r="G234">
            <v>61.61</v>
          </cell>
          <cell r="H234">
            <v>65.12</v>
          </cell>
          <cell r="I234">
            <v>75</v>
          </cell>
          <cell r="J234">
            <v>4.9000000000000002E-2</v>
          </cell>
          <cell r="K234">
            <v>9.4E-2</v>
          </cell>
          <cell r="L234">
            <v>2.21</v>
          </cell>
          <cell r="M234">
            <v>3.99</v>
          </cell>
          <cell r="N234">
            <v>3106</v>
          </cell>
          <cell r="O234">
            <v>88</v>
          </cell>
          <cell r="P234">
            <v>2.02</v>
          </cell>
          <cell r="Q234">
            <v>4.59</v>
          </cell>
          <cell r="R234">
            <v>6.16</v>
          </cell>
          <cell r="S234">
            <v>5.52</v>
          </cell>
          <cell r="T234">
            <v>4.12</v>
          </cell>
        </row>
        <row r="235">
          <cell r="A235" t="str">
            <v>8046</v>
          </cell>
          <cell r="B235" t="str">
            <v>南電</v>
          </cell>
          <cell r="C235">
            <v>186</v>
          </cell>
          <cell r="D235">
            <v>-0.5</v>
          </cell>
          <cell r="E235">
            <v>-0.27</v>
          </cell>
          <cell r="F235">
            <v>20.12</v>
          </cell>
          <cell r="G235">
            <v>14.46</v>
          </cell>
          <cell r="H235">
            <v>25.02</v>
          </cell>
          <cell r="I235">
            <v>23.77</v>
          </cell>
          <cell r="J235">
            <v>-1.0580000000000001</v>
          </cell>
          <cell r="K235">
            <v>-1.1779999999999999</v>
          </cell>
          <cell r="L235">
            <v>-3.78</v>
          </cell>
          <cell r="M235">
            <v>-3.63</v>
          </cell>
          <cell r="N235">
            <v>520920</v>
          </cell>
          <cell r="O235">
            <v>2781.8</v>
          </cell>
          <cell r="P235">
            <v>-0.27</v>
          </cell>
          <cell r="Q235">
            <v>-5.34</v>
          </cell>
          <cell r="R235">
            <v>-4.12</v>
          </cell>
          <cell r="S235">
            <v>-8.15</v>
          </cell>
          <cell r="T235">
            <v>-11.22</v>
          </cell>
        </row>
        <row r="236">
          <cell r="A236" t="str">
            <v>8069</v>
          </cell>
          <cell r="B236" t="str">
            <v>元太</v>
          </cell>
          <cell r="C236">
            <v>252</v>
          </cell>
          <cell r="D236">
            <v>1.5</v>
          </cell>
          <cell r="E236">
            <v>0.6</v>
          </cell>
          <cell r="F236">
            <v>55.58</v>
          </cell>
          <cell r="G236">
            <v>64.33</v>
          </cell>
          <cell r="H236">
            <v>75.599999999999994</v>
          </cell>
          <cell r="I236">
            <v>77.260000000000005</v>
          </cell>
          <cell r="J236">
            <v>0.438</v>
          </cell>
          <cell r="K236">
            <v>0.89300000000000002</v>
          </cell>
          <cell r="L236">
            <v>7.52</v>
          </cell>
          <cell r="M236">
            <v>7.43</v>
          </cell>
          <cell r="N236">
            <v>449162</v>
          </cell>
          <cell r="O236">
            <v>1811.2840000000001</v>
          </cell>
          <cell r="P236">
            <v>0.6</v>
          </cell>
          <cell r="Q236">
            <v>5.22</v>
          </cell>
          <cell r="R236">
            <v>0.8</v>
          </cell>
          <cell r="S236">
            <v>14.55</v>
          </cell>
          <cell r="T236">
            <v>8.86</v>
          </cell>
        </row>
        <row r="237">
          <cell r="A237" t="str">
            <v>8086</v>
          </cell>
          <cell r="B237" t="str">
            <v>宏捷科</v>
          </cell>
          <cell r="C237">
            <v>139.5</v>
          </cell>
          <cell r="D237">
            <v>6.5</v>
          </cell>
          <cell r="E237">
            <v>4.8899999999999997</v>
          </cell>
          <cell r="F237">
            <v>46.17</v>
          </cell>
          <cell r="G237">
            <v>51.07</v>
          </cell>
          <cell r="H237">
            <v>39.78</v>
          </cell>
          <cell r="I237">
            <v>65.45</v>
          </cell>
          <cell r="J237">
            <v>0.63700000000000001</v>
          </cell>
          <cell r="K237">
            <v>0.74199999999999999</v>
          </cell>
          <cell r="L237">
            <v>1.55</v>
          </cell>
          <cell r="M237">
            <v>6</v>
          </cell>
          <cell r="N237">
            <v>13767</v>
          </cell>
          <cell r="O237">
            <v>102.694</v>
          </cell>
          <cell r="P237">
            <v>4.8899999999999997</v>
          </cell>
          <cell r="Q237">
            <v>-1.41</v>
          </cell>
          <cell r="R237">
            <v>7.31</v>
          </cell>
          <cell r="S237">
            <v>9.84</v>
          </cell>
          <cell r="T237">
            <v>-4.45</v>
          </cell>
        </row>
        <row r="238">
          <cell r="A238" t="str">
            <v>8112</v>
          </cell>
          <cell r="B238" t="str">
            <v>至上</v>
          </cell>
          <cell r="C238">
            <v>81.8</v>
          </cell>
          <cell r="D238">
            <v>4.0999999999999996</v>
          </cell>
          <cell r="E238">
            <v>5.28</v>
          </cell>
          <cell r="F238">
            <v>22.8</v>
          </cell>
          <cell r="G238">
            <v>45.38</v>
          </cell>
          <cell r="H238">
            <v>36.82</v>
          </cell>
          <cell r="I238">
            <v>69.290000000000006</v>
          </cell>
          <cell r="J238">
            <v>-0.378</v>
          </cell>
          <cell r="K238">
            <v>-0.161</v>
          </cell>
          <cell r="L238">
            <v>-2.21</v>
          </cell>
          <cell r="M238">
            <v>2.81</v>
          </cell>
          <cell r="N238">
            <v>-118241</v>
          </cell>
          <cell r="O238">
            <v>-1448.5</v>
          </cell>
          <cell r="P238">
            <v>0.12</v>
          </cell>
          <cell r="Q238">
            <v>-2.27</v>
          </cell>
          <cell r="R238">
            <v>-3.42</v>
          </cell>
          <cell r="S238">
            <v>-1.56</v>
          </cell>
          <cell r="T238">
            <v>11.14</v>
          </cell>
        </row>
        <row r="239">
          <cell r="A239" t="str">
            <v>8150</v>
          </cell>
          <cell r="B239" t="str">
            <v>南茂</v>
          </cell>
          <cell r="C239">
            <v>42.9</v>
          </cell>
          <cell r="D239">
            <v>0.15</v>
          </cell>
          <cell r="E239">
            <v>0.35</v>
          </cell>
          <cell r="F239">
            <v>57.13</v>
          </cell>
          <cell r="G239">
            <v>53.33</v>
          </cell>
          <cell r="H239">
            <v>38.799999999999997</v>
          </cell>
          <cell r="I239">
            <v>44.29</v>
          </cell>
          <cell r="J239">
            <v>9.4E-2</v>
          </cell>
          <cell r="K239">
            <v>5.3999999999999999E-2</v>
          </cell>
          <cell r="L239">
            <v>-0.01</v>
          </cell>
          <cell r="M239">
            <v>0.38</v>
          </cell>
          <cell r="N239">
            <v>-927</v>
          </cell>
          <cell r="O239">
            <v>-21.8</v>
          </cell>
          <cell r="P239">
            <v>0.35</v>
          </cell>
          <cell r="Q239">
            <v>-6.13</v>
          </cell>
          <cell r="R239">
            <v>-4.24</v>
          </cell>
          <cell r="S239">
            <v>-4.7699999999999996</v>
          </cell>
          <cell r="T239">
            <v>-13.07</v>
          </cell>
        </row>
        <row r="240">
          <cell r="A240" t="str">
            <v>8163</v>
          </cell>
          <cell r="B240" t="str">
            <v>達方</v>
          </cell>
          <cell r="C240">
            <v>68.900000000000006</v>
          </cell>
          <cell r="D240">
            <v>-0.7</v>
          </cell>
          <cell r="E240">
            <v>-1.01</v>
          </cell>
          <cell r="F240">
            <v>58.93</v>
          </cell>
          <cell r="G240">
            <v>43.16</v>
          </cell>
          <cell r="H240">
            <v>40.89</v>
          </cell>
          <cell r="I240">
            <v>33.049999999999997</v>
          </cell>
          <cell r="J240">
            <v>6.0000000000000001E-3</v>
          </cell>
          <cell r="K240">
            <v>-0.108</v>
          </cell>
          <cell r="L240">
            <v>-0.01</v>
          </cell>
          <cell r="M240">
            <v>-1.1299999999999999</v>
          </cell>
          <cell r="N240">
            <v>-54233</v>
          </cell>
          <cell r="O240">
            <v>-772</v>
          </cell>
          <cell r="P240">
            <v>-1.01</v>
          </cell>
          <cell r="Q240">
            <v>-2.5499999999999998</v>
          </cell>
          <cell r="R240">
            <v>0.73</v>
          </cell>
          <cell r="S240">
            <v>2.23</v>
          </cell>
          <cell r="T240">
            <v>9.5399999999999991</v>
          </cell>
        </row>
        <row r="241">
          <cell r="A241" t="str">
            <v>8299</v>
          </cell>
          <cell r="B241" t="str">
            <v>群聯</v>
          </cell>
          <cell r="C241">
            <v>617</v>
          </cell>
          <cell r="D241">
            <v>23</v>
          </cell>
          <cell r="E241">
            <v>3.87</v>
          </cell>
          <cell r="F241">
            <v>24.84</v>
          </cell>
          <cell r="G241">
            <v>34.51</v>
          </cell>
          <cell r="H241">
            <v>29.33</v>
          </cell>
          <cell r="I241">
            <v>59.18</v>
          </cell>
          <cell r="J241">
            <v>0.21</v>
          </cell>
          <cell r="K241">
            <v>0.624</v>
          </cell>
          <cell r="L241">
            <v>-2.1800000000000002</v>
          </cell>
          <cell r="M241">
            <v>1.47</v>
          </cell>
          <cell r="N241">
            <v>-447000</v>
          </cell>
          <cell r="O241">
            <v>-748.50699999999995</v>
          </cell>
          <cell r="P241">
            <v>3.87</v>
          </cell>
          <cell r="Q241">
            <v>1.1499999999999999</v>
          </cell>
          <cell r="R241">
            <v>-2.06</v>
          </cell>
          <cell r="S241">
            <v>2.66</v>
          </cell>
          <cell r="T241">
            <v>-11.73</v>
          </cell>
        </row>
        <row r="242">
          <cell r="A242" t="str">
            <v>8358</v>
          </cell>
          <cell r="B242" t="str">
            <v>金居</v>
          </cell>
          <cell r="C242">
            <v>70.2</v>
          </cell>
          <cell r="D242">
            <v>-0.3</v>
          </cell>
          <cell r="E242">
            <v>-0.43</v>
          </cell>
          <cell r="F242">
            <v>68.790000000000006</v>
          </cell>
          <cell r="G242">
            <v>70.39</v>
          </cell>
          <cell r="H242">
            <v>61.74</v>
          </cell>
          <cell r="I242">
            <v>56.8</v>
          </cell>
          <cell r="J242">
            <v>-2.5999999999999999E-2</v>
          </cell>
          <cell r="K242">
            <v>2E-3</v>
          </cell>
          <cell r="L242">
            <v>2.02</v>
          </cell>
          <cell r="M242">
            <v>1.38</v>
          </cell>
          <cell r="N242">
            <v>-14531</v>
          </cell>
          <cell r="O242">
            <v>-205</v>
          </cell>
          <cell r="P242">
            <v>-0.43</v>
          </cell>
          <cell r="Q242">
            <v>0.28999999999999998</v>
          </cell>
          <cell r="R242">
            <v>0.72</v>
          </cell>
          <cell r="S242">
            <v>4.1500000000000004</v>
          </cell>
          <cell r="T242">
            <v>11.96</v>
          </cell>
        </row>
        <row r="243">
          <cell r="A243" t="str">
            <v>8436</v>
          </cell>
          <cell r="B243" t="str">
            <v>大江</v>
          </cell>
          <cell r="C243">
            <v>156.5</v>
          </cell>
          <cell r="D243">
            <v>0</v>
          </cell>
          <cell r="E243">
            <v>0</v>
          </cell>
          <cell r="F243">
            <v>32.56</v>
          </cell>
          <cell r="G243">
            <v>36.86</v>
          </cell>
          <cell r="H243">
            <v>62.04</v>
          </cell>
          <cell r="I243">
            <v>62.04</v>
          </cell>
          <cell r="J243">
            <v>-0.24399999999999999</v>
          </cell>
          <cell r="K243">
            <v>-0.20200000000000001</v>
          </cell>
          <cell r="L243">
            <v>0.71</v>
          </cell>
          <cell r="M243">
            <v>0.53</v>
          </cell>
          <cell r="N243">
            <v>3759</v>
          </cell>
          <cell r="O243">
            <v>24</v>
          </cell>
          <cell r="P243">
            <v>0</v>
          </cell>
          <cell r="Q243">
            <v>0.64</v>
          </cell>
          <cell r="R243">
            <v>0.64</v>
          </cell>
          <cell r="S243">
            <v>3.64</v>
          </cell>
          <cell r="T243">
            <v>0.64</v>
          </cell>
        </row>
        <row r="244">
          <cell r="A244" t="str">
            <v>8454</v>
          </cell>
          <cell r="B244" t="str">
            <v>富邦媒</v>
          </cell>
          <cell r="C244">
            <v>429.5</v>
          </cell>
          <cell r="D244">
            <v>2</v>
          </cell>
          <cell r="E244">
            <v>0.47</v>
          </cell>
          <cell r="F244">
            <v>18.68</v>
          </cell>
          <cell r="G244">
            <v>20.09</v>
          </cell>
          <cell r="H244">
            <v>41.48</v>
          </cell>
          <cell r="I244">
            <v>49.14</v>
          </cell>
          <cell r="J244">
            <v>-1.673</v>
          </cell>
          <cell r="K244">
            <v>-1.486</v>
          </cell>
          <cell r="L244">
            <v>-1.32</v>
          </cell>
          <cell r="M244">
            <v>-0.97</v>
          </cell>
          <cell r="N244">
            <v>-60583</v>
          </cell>
          <cell r="O244">
            <v>-141.81</v>
          </cell>
          <cell r="P244">
            <v>0.47</v>
          </cell>
          <cell r="Q244">
            <v>-0.81</v>
          </cell>
          <cell r="R244">
            <v>1.06</v>
          </cell>
          <cell r="S244">
            <v>2.5099999999999998</v>
          </cell>
          <cell r="T244">
            <v>9.43</v>
          </cell>
        </row>
        <row r="245">
          <cell r="A245" t="str">
            <v>9904</v>
          </cell>
          <cell r="B245" t="str">
            <v>寶成</v>
          </cell>
          <cell r="C245">
            <v>35</v>
          </cell>
          <cell r="D245">
            <v>-0.05</v>
          </cell>
          <cell r="E245">
            <v>-0.14000000000000001</v>
          </cell>
          <cell r="F245">
            <v>45.12</v>
          </cell>
          <cell r="G245">
            <v>37.19</v>
          </cell>
          <cell r="H245">
            <v>36</v>
          </cell>
          <cell r="I245">
            <v>35.1</v>
          </cell>
          <cell r="J245">
            <v>-6.2E-2</v>
          </cell>
          <cell r="K245">
            <v>-8.6999999999999994E-2</v>
          </cell>
          <cell r="L245">
            <v>-2.04</v>
          </cell>
          <cell r="M245">
            <v>-2.06</v>
          </cell>
          <cell r="N245">
            <v>63959</v>
          </cell>
          <cell r="O245">
            <v>1831.6</v>
          </cell>
          <cell r="P245">
            <v>-0.14000000000000001</v>
          </cell>
          <cell r="Q245">
            <v>-4.63</v>
          </cell>
          <cell r="R245">
            <v>-5.15</v>
          </cell>
          <cell r="S245">
            <v>-5.41</v>
          </cell>
          <cell r="T245">
            <v>-2.23</v>
          </cell>
        </row>
        <row r="246">
          <cell r="A246" t="str">
            <v>9914</v>
          </cell>
          <cell r="B246" t="str">
            <v>美利達</v>
          </cell>
          <cell r="C246">
            <v>216.5</v>
          </cell>
          <cell r="D246">
            <v>-2</v>
          </cell>
          <cell r="E246">
            <v>-0.92</v>
          </cell>
          <cell r="F246">
            <v>15.96</v>
          </cell>
          <cell r="G246">
            <v>13.48</v>
          </cell>
          <cell r="H246">
            <v>22.66</v>
          </cell>
          <cell r="I246">
            <v>19.38</v>
          </cell>
          <cell r="J246">
            <v>-2.0059999999999998</v>
          </cell>
          <cell r="K246">
            <v>-2.04</v>
          </cell>
          <cell r="L246">
            <v>-5.67</v>
          </cell>
          <cell r="M246">
            <v>-6.2</v>
          </cell>
          <cell r="N246">
            <v>186229</v>
          </cell>
          <cell r="O246">
            <v>854.02499999999998</v>
          </cell>
          <cell r="P246">
            <v>-0.92</v>
          </cell>
          <cell r="Q246">
            <v>-3.78</v>
          </cell>
          <cell r="R246">
            <v>-7.68</v>
          </cell>
          <cell r="S246">
            <v>-7.08</v>
          </cell>
          <cell r="T246">
            <v>4.34</v>
          </cell>
        </row>
        <row r="247">
          <cell r="A247" t="str">
            <v>9938</v>
          </cell>
          <cell r="B247" t="str">
            <v>百和</v>
          </cell>
          <cell r="C247">
            <v>63.9</v>
          </cell>
          <cell r="D247">
            <v>-0.4</v>
          </cell>
          <cell r="E247">
            <v>-0.62</v>
          </cell>
          <cell r="F247">
            <v>18.93</v>
          </cell>
          <cell r="G247">
            <v>12.62</v>
          </cell>
          <cell r="H247">
            <v>36.700000000000003</v>
          </cell>
          <cell r="I247">
            <v>33.46</v>
          </cell>
          <cell r="J247">
            <v>-0.3</v>
          </cell>
          <cell r="K247">
            <v>-0.34799999999999998</v>
          </cell>
          <cell r="L247">
            <v>-2.08</v>
          </cell>
          <cell r="M247">
            <v>-2.79</v>
          </cell>
          <cell r="N247">
            <v>-943</v>
          </cell>
          <cell r="O247">
            <v>-14.617000000000001</v>
          </cell>
          <cell r="P247">
            <v>-0.62</v>
          </cell>
          <cell r="Q247">
            <v>-0.62</v>
          </cell>
          <cell r="R247">
            <v>-3.33</v>
          </cell>
          <cell r="S247">
            <v>2.2400000000000002</v>
          </cell>
          <cell r="T247">
            <v>12.11</v>
          </cell>
        </row>
        <row r="248">
          <cell r="A248" t="str">
            <v>9939</v>
          </cell>
          <cell r="B248" t="str">
            <v>宏全</v>
          </cell>
          <cell r="C248">
            <v>171.5</v>
          </cell>
          <cell r="D248">
            <v>4.5</v>
          </cell>
          <cell r="E248">
            <v>2.69</v>
          </cell>
          <cell r="F248">
            <v>53.49</v>
          </cell>
          <cell r="G248">
            <v>64.45</v>
          </cell>
          <cell r="H248">
            <v>56.96</v>
          </cell>
          <cell r="I248">
            <v>72.569999999999993</v>
          </cell>
          <cell r="J248">
            <v>0.29399999999999998</v>
          </cell>
          <cell r="K248">
            <v>0.48699999999999999</v>
          </cell>
          <cell r="L248">
            <v>1.67</v>
          </cell>
          <cell r="M248">
            <v>4.07</v>
          </cell>
          <cell r="N248">
            <v>15163</v>
          </cell>
          <cell r="O248">
            <v>90</v>
          </cell>
          <cell r="P248">
            <v>2.69</v>
          </cell>
          <cell r="Q248">
            <v>0.88</v>
          </cell>
          <cell r="R248">
            <v>5.86</v>
          </cell>
          <cell r="S248">
            <v>6.85</v>
          </cell>
          <cell r="T248">
            <v>17.059999999999999</v>
          </cell>
        </row>
        <row r="249">
          <cell r="A249" t="str">
            <v>9945</v>
          </cell>
          <cell r="B249" t="str">
            <v>潤泰新</v>
          </cell>
          <cell r="C249">
            <v>43.6</v>
          </cell>
          <cell r="D249">
            <v>0.3</v>
          </cell>
          <cell r="E249">
            <v>0.69</v>
          </cell>
          <cell r="F249">
            <v>10.17</v>
          </cell>
          <cell r="G249">
            <v>10.7</v>
          </cell>
          <cell r="H249">
            <v>22.01</v>
          </cell>
          <cell r="I249">
            <v>31.36</v>
          </cell>
          <cell r="J249">
            <v>-0.39900000000000002</v>
          </cell>
          <cell r="K249">
            <v>-0.40200000000000002</v>
          </cell>
          <cell r="L249">
            <v>-3.76</v>
          </cell>
          <cell r="M249">
            <v>-3.06</v>
          </cell>
          <cell r="N249">
            <v>43498</v>
          </cell>
          <cell r="O249">
            <v>1001.808</v>
          </cell>
          <cell r="P249">
            <v>0.69</v>
          </cell>
          <cell r="Q249">
            <v>-3</v>
          </cell>
          <cell r="R249">
            <v>-4.18</v>
          </cell>
          <cell r="S249">
            <v>-0.56999999999999995</v>
          </cell>
          <cell r="T249">
            <v>22.99</v>
          </cell>
        </row>
        <row r="250">
          <cell r="A250" t="str">
            <v>9958</v>
          </cell>
          <cell r="B250" t="str">
            <v>世紀鋼</v>
          </cell>
          <cell r="C250">
            <v>302</v>
          </cell>
          <cell r="D250">
            <v>-23</v>
          </cell>
          <cell r="E250">
            <v>-7.08</v>
          </cell>
          <cell r="F250">
            <v>21.08</v>
          </cell>
          <cell r="G250">
            <v>17.03</v>
          </cell>
          <cell r="H250">
            <v>37.479999999999997</v>
          </cell>
          <cell r="I250">
            <v>21.5</v>
          </cell>
          <cell r="J250">
            <v>-4.4580000000000002</v>
          </cell>
          <cell r="K250">
            <v>-6.218</v>
          </cell>
          <cell r="L250">
            <v>0.16</v>
          </cell>
          <cell r="M250">
            <v>-7.16</v>
          </cell>
          <cell r="N250">
            <v>-205521</v>
          </cell>
          <cell r="O250">
            <v>-625.9</v>
          </cell>
          <cell r="P250">
            <v>-7.08</v>
          </cell>
          <cell r="Q250">
            <v>-11.7</v>
          </cell>
          <cell r="R250">
            <v>-14.93</v>
          </cell>
          <cell r="S250">
            <v>5.78</v>
          </cell>
          <cell r="T250">
            <v>39.17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資料"/>
      <sheetName val="除昔時資料"/>
      <sheetName val="填息"/>
      <sheetName val="股價資料"/>
    </sheetNames>
    <sheetDataSet>
      <sheetData sheetId="0"/>
      <sheetData sheetId="1">
        <row r="5">
          <cell r="A5" t="str">
            <v>股票代號</v>
          </cell>
          <cell r="B5" t="str">
            <v>股票名稱</v>
          </cell>
          <cell r="AI5" t="str">
            <v>近五年平均除息時間</v>
          </cell>
          <cell r="AJ5" t="str">
            <v>最新殖利率</v>
          </cell>
          <cell r="AK5" t="str">
            <v>最新除息日期</v>
          </cell>
          <cell r="AL5" t="str">
            <v>最新除息至當年底漲跌幅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3E92-D2A2-4183-8498-F181B1D76AA4}">
  <dimension ref="A1:T246"/>
  <sheetViews>
    <sheetView workbookViewId="0">
      <selection activeCell="G8" sqref="G8"/>
    </sheetView>
  </sheetViews>
  <sheetFormatPr defaultRowHeight="16.5"/>
  <sheetData>
    <row r="1" spans="1:20">
      <c r="A1" s="1" t="str">
        <f>'[1]Cmoney - 股票'!A5</f>
        <v>股票代號</v>
      </c>
      <c r="B1" s="1" t="str">
        <f>'[1]Cmoney - 股票'!B5</f>
        <v>股票名稱</v>
      </c>
      <c r="C1" s="1" t="str">
        <f>'[1]Cmoney - 股票'!C5</f>
        <v>20240628收盤價</v>
      </c>
      <c r="D1" s="1" t="str">
        <f>'[1]Cmoney - 股票'!D5</f>
        <v>20240628漲跌</v>
      </c>
      <c r="E1" s="1" t="str">
        <f>'[1]Cmoney - 股票'!E5</f>
        <v>20240628漲幅(%)</v>
      </c>
      <c r="F1" s="1" t="str">
        <f>'[1]Cmoney - 股票'!F5</f>
        <v>20240627K(9)</v>
      </c>
      <c r="G1" s="1" t="str">
        <f>'[1]Cmoney - 股票'!G5</f>
        <v>20240628K(9)</v>
      </c>
      <c r="H1" s="1" t="str">
        <f>'[1]Cmoney - 股票'!H5</f>
        <v>20240627RSI(5)</v>
      </c>
      <c r="I1" s="1" t="str">
        <f>'[1]Cmoney - 股票'!I5</f>
        <v>20240628RSI(5)</v>
      </c>
      <c r="J1" s="1" t="str">
        <f>'[1]Cmoney - 股票'!J5</f>
        <v>20240627DIF-MACD</v>
      </c>
      <c r="K1" s="1" t="str">
        <f>'[1]Cmoney - 股票'!K5</f>
        <v>20240628DIF-MACD</v>
      </c>
      <c r="L1" s="1" t="str">
        <f>'[1]Cmoney - 股票'!L5</f>
        <v>20240627乖離率(20日)</v>
      </c>
      <c r="M1" s="1" t="str">
        <f>'[1]Cmoney - 股票'!M5</f>
        <v>20240628乖離率(20日)</v>
      </c>
      <c r="N1" s="1" t="str">
        <f>'[1]Cmoney - 股票'!N5</f>
        <v>20240627外資買賣超金額(千)</v>
      </c>
      <c r="O1" s="1" t="str">
        <f>'[1]Cmoney - 股票'!O5</f>
        <v>20240627外資買賣超</v>
      </c>
      <c r="P1" s="1" t="str">
        <f>'[1]Cmoney - 股票'!P5</f>
        <v>20240628近1日漲跌幅%</v>
      </c>
      <c r="Q1" s="1" t="str">
        <f>'[1]Cmoney - 股票'!Q5</f>
        <v>20240628近5日漲跌幅%</v>
      </c>
      <c r="R1" s="1" t="str">
        <f>'[1]Cmoney - 股票'!R5</f>
        <v>20240628近10日漲跌幅%</v>
      </c>
      <c r="S1" s="1" t="str">
        <f>'[1]Cmoney - 股票'!S5</f>
        <v>20240628近20日漲跌幅%</v>
      </c>
      <c r="T1" s="1" t="str">
        <f>'[1]Cmoney - 股票'!T5</f>
        <v>20240628近60日漲跌幅%</v>
      </c>
    </row>
    <row r="2" spans="1:20">
      <c r="A2" s="1" t="str">
        <f>'[1]Cmoney - 股票'!A6</f>
        <v>0050</v>
      </c>
      <c r="B2" s="1" t="str">
        <f>'[1]Cmoney - 股票'!B6</f>
        <v>元大台灣50</v>
      </c>
      <c r="C2" s="1">
        <f>'[1]Cmoney - 股票'!C6</f>
        <v>186.45</v>
      </c>
      <c r="D2" s="1">
        <f>'[1]Cmoney - 股票'!D6</f>
        <v>1.1499999999999999</v>
      </c>
      <c r="E2" s="1">
        <f>'[1]Cmoney - 股票'!E6</f>
        <v>0.62</v>
      </c>
      <c r="F2" s="1">
        <f>'[1]Cmoney - 股票'!F6</f>
        <v>66.569999999999993</v>
      </c>
      <c r="G2" s="1">
        <f>'[1]Cmoney - 股票'!G6</f>
        <v>65.42</v>
      </c>
      <c r="H2" s="1">
        <f>'[1]Cmoney - 股票'!H6</f>
        <v>60.12</v>
      </c>
      <c r="I2" s="1">
        <f>'[1]Cmoney - 股票'!I6</f>
        <v>66.17</v>
      </c>
      <c r="J2" s="1">
        <f>'[1]Cmoney - 股票'!J6</f>
        <v>0.13800000000000001</v>
      </c>
      <c r="K2" s="1">
        <f>'[1]Cmoney - 股票'!K6</f>
        <v>3.9E-2</v>
      </c>
      <c r="L2" s="1">
        <f>'[1]Cmoney - 股票'!L6</f>
        <v>4.03</v>
      </c>
      <c r="M2" s="1">
        <f>'[1]Cmoney - 股票'!M6</f>
        <v>4.1399999999999997</v>
      </c>
      <c r="N2" s="1">
        <f>'[1]Cmoney - 股票'!N6</f>
        <v>-457645</v>
      </c>
      <c r="O2" s="1">
        <f>'[1]Cmoney - 股票'!O6</f>
        <v>-2483.5610000000001</v>
      </c>
      <c r="P2" s="1">
        <f>'[1]Cmoney - 股票'!P6</f>
        <v>0</v>
      </c>
      <c r="Q2" s="1">
        <f>'[1]Cmoney - 股票'!Q6</f>
        <v>0</v>
      </c>
      <c r="R2" s="1">
        <f>'[1]Cmoney - 股票'!R6</f>
        <v>0</v>
      </c>
      <c r="S2" s="1">
        <f>'[1]Cmoney - 股票'!S6</f>
        <v>0</v>
      </c>
      <c r="T2" s="1">
        <f>'[1]Cmoney - 股票'!T6</f>
        <v>0</v>
      </c>
    </row>
    <row r="3" spans="1:20">
      <c r="A3" s="1" t="str">
        <f>'[1]Cmoney - 股票'!A7</f>
        <v>0056</v>
      </c>
      <c r="B3" s="1" t="str">
        <f>'[1]Cmoney - 股票'!B7</f>
        <v>元大高股息</v>
      </c>
      <c r="C3" s="1">
        <f>'[1]Cmoney - 股票'!C7</f>
        <v>41.12</v>
      </c>
      <c r="D3" s="1">
        <f>'[1]Cmoney - 股票'!D7</f>
        <v>0.21</v>
      </c>
      <c r="E3" s="1">
        <f>'[1]Cmoney - 股票'!E7</f>
        <v>0.51</v>
      </c>
      <c r="F3" s="1">
        <f>'[1]Cmoney - 股票'!F7</f>
        <v>54.72</v>
      </c>
      <c r="G3" s="1">
        <f>'[1]Cmoney - 股票'!G7</f>
        <v>45.68</v>
      </c>
      <c r="H3" s="1">
        <f>'[1]Cmoney - 股票'!H7</f>
        <v>38.04</v>
      </c>
      <c r="I3" s="1">
        <f>'[1]Cmoney - 股票'!I7</f>
        <v>49.14</v>
      </c>
      <c r="J3" s="1">
        <f>'[1]Cmoney - 股票'!J7</f>
        <v>-8.9999999999999993E-3</v>
      </c>
      <c r="K3" s="1">
        <f>'[1]Cmoney - 股票'!K7</f>
        <v>-2.8000000000000001E-2</v>
      </c>
      <c r="L3" s="1">
        <f>'[1]Cmoney - 股票'!L7</f>
        <v>0.63</v>
      </c>
      <c r="M3" s="1">
        <f>'[1]Cmoney - 股票'!M7</f>
        <v>1.02</v>
      </c>
      <c r="N3" s="1">
        <f>'[1]Cmoney - 股票'!N7</f>
        <v>-164357</v>
      </c>
      <c r="O3" s="1">
        <f>'[1]Cmoney - 股票'!O7</f>
        <v>-4015.5720000000001</v>
      </c>
      <c r="P3" s="1">
        <f>'[1]Cmoney - 股票'!P7</f>
        <v>0</v>
      </c>
      <c r="Q3" s="1">
        <f>'[1]Cmoney - 股票'!Q7</f>
        <v>0</v>
      </c>
      <c r="R3" s="1">
        <f>'[1]Cmoney - 股票'!R7</f>
        <v>0</v>
      </c>
      <c r="S3" s="1">
        <f>'[1]Cmoney - 股票'!S7</f>
        <v>0</v>
      </c>
      <c r="T3" s="1">
        <f>'[1]Cmoney - 股票'!T7</f>
        <v>0</v>
      </c>
    </row>
    <row r="4" spans="1:20">
      <c r="A4" s="1" t="str">
        <f>'[1]Cmoney - 股票'!A8</f>
        <v>006205</v>
      </c>
      <c r="B4" s="1" t="str">
        <f>'[1]Cmoney - 股票'!B8</f>
        <v>富邦上証</v>
      </c>
      <c r="C4" s="1">
        <f>'[1]Cmoney - 股票'!C8</f>
        <v>29.29</v>
      </c>
      <c r="D4" s="1">
        <f>'[1]Cmoney - 股票'!D8</f>
        <v>0.11</v>
      </c>
      <c r="E4" s="1">
        <f>'[1]Cmoney - 股票'!E8</f>
        <v>0.38</v>
      </c>
      <c r="F4" s="1">
        <f>'[1]Cmoney - 股票'!F8</f>
        <v>19.670000000000002</v>
      </c>
      <c r="G4" s="1">
        <f>'[1]Cmoney - 股票'!G8</f>
        <v>26.54</v>
      </c>
      <c r="H4" s="1">
        <f>'[1]Cmoney - 股票'!H8</f>
        <v>34.159999999999997</v>
      </c>
      <c r="I4" s="1">
        <f>'[1]Cmoney - 股票'!I8</f>
        <v>49.5</v>
      </c>
      <c r="J4" s="1">
        <f>'[1]Cmoney - 股票'!J8</f>
        <v>-5.0999999999999997E-2</v>
      </c>
      <c r="K4" s="1">
        <f>'[1]Cmoney - 股票'!K8</f>
        <v>-3.4000000000000002E-2</v>
      </c>
      <c r="L4" s="1">
        <f>'[1]Cmoney - 股票'!L8</f>
        <v>-1.46</v>
      </c>
      <c r="M4" s="1">
        <f>'[1]Cmoney - 股票'!M8</f>
        <v>-0.95</v>
      </c>
      <c r="N4" s="1">
        <f>'[1]Cmoney - 股票'!N8</f>
        <v>-175</v>
      </c>
      <c r="O4" s="1">
        <f>'[1]Cmoney - 股票'!O8</f>
        <v>-6</v>
      </c>
      <c r="P4" s="1">
        <f>'[1]Cmoney - 股票'!P8</f>
        <v>0</v>
      </c>
      <c r="Q4" s="1">
        <f>'[1]Cmoney - 股票'!Q8</f>
        <v>0</v>
      </c>
      <c r="R4" s="1">
        <f>'[1]Cmoney - 股票'!R8</f>
        <v>0</v>
      </c>
      <c r="S4" s="1">
        <f>'[1]Cmoney - 股票'!S8</f>
        <v>0</v>
      </c>
      <c r="T4" s="1">
        <f>'[1]Cmoney - 股票'!T8</f>
        <v>0</v>
      </c>
    </row>
    <row r="5" spans="1:20">
      <c r="A5" s="1" t="str">
        <f>'[1]Cmoney - 股票'!A9</f>
        <v>006206</v>
      </c>
      <c r="B5" s="1" t="str">
        <f>'[1]Cmoney - 股票'!B9</f>
        <v>元大上證50</v>
      </c>
      <c r="C5" s="1">
        <f>'[1]Cmoney - 股票'!C9</f>
        <v>28</v>
      </c>
      <c r="D5" s="1">
        <f>'[1]Cmoney - 股票'!D9</f>
        <v>0.04</v>
      </c>
      <c r="E5" s="1">
        <f>'[1]Cmoney - 股票'!E9</f>
        <v>0.14000000000000001</v>
      </c>
      <c r="F5" s="1">
        <f>'[1]Cmoney - 股票'!F9</f>
        <v>44.15</v>
      </c>
      <c r="G5" s="1">
        <f>'[1]Cmoney - 股票'!G9</f>
        <v>51.29</v>
      </c>
      <c r="H5" s="1">
        <f>'[1]Cmoney - 股票'!H9</f>
        <v>40.79</v>
      </c>
      <c r="I5" s="1">
        <f>'[1]Cmoney - 股票'!I9</f>
        <v>46.78</v>
      </c>
      <c r="J5" s="1">
        <f>'[1]Cmoney - 股票'!J9</f>
        <v>-2.1000000000000001E-2</v>
      </c>
      <c r="K5" s="1">
        <f>'[1]Cmoney - 股票'!K9</f>
        <v>-6.0000000000000001E-3</v>
      </c>
      <c r="L5" s="1">
        <f>'[1]Cmoney - 股票'!L9</f>
        <v>-1.04</v>
      </c>
      <c r="M5" s="1">
        <f>'[1]Cmoney - 股票'!M9</f>
        <v>-0.76</v>
      </c>
      <c r="N5" s="1">
        <f>'[1]Cmoney - 股票'!N9</f>
        <v>-56</v>
      </c>
      <c r="O5" s="1">
        <f>'[1]Cmoney - 股票'!O9</f>
        <v>-2</v>
      </c>
      <c r="P5" s="1">
        <f>'[1]Cmoney - 股票'!P9</f>
        <v>0</v>
      </c>
      <c r="Q5" s="1">
        <f>'[1]Cmoney - 股票'!Q9</f>
        <v>0</v>
      </c>
      <c r="R5" s="1">
        <f>'[1]Cmoney - 股票'!R9</f>
        <v>0</v>
      </c>
      <c r="S5" s="1">
        <f>'[1]Cmoney - 股票'!S9</f>
        <v>0</v>
      </c>
      <c r="T5" s="1">
        <f>'[1]Cmoney - 股票'!T9</f>
        <v>0</v>
      </c>
    </row>
    <row r="6" spans="1:20">
      <c r="A6" s="1" t="str">
        <f>'[1]Cmoney - 股票'!A10</f>
        <v>00636</v>
      </c>
      <c r="B6" s="1" t="str">
        <f>'[1]Cmoney - 股票'!B10</f>
        <v>國泰中國A50</v>
      </c>
      <c r="C6" s="1">
        <f>'[1]Cmoney - 股票'!C10</f>
        <v>20.41</v>
      </c>
      <c r="D6" s="1">
        <f>'[1]Cmoney - 股票'!D10</f>
        <v>0.08</v>
      </c>
      <c r="E6" s="1">
        <f>'[1]Cmoney - 股票'!E10</f>
        <v>0.39</v>
      </c>
      <c r="F6" s="1">
        <f>'[1]Cmoney - 股票'!F10</f>
        <v>38.19</v>
      </c>
      <c r="G6" s="1">
        <f>'[1]Cmoney - 股票'!G10</f>
        <v>44.05</v>
      </c>
      <c r="H6" s="1">
        <f>'[1]Cmoney - 股票'!H10</f>
        <v>40.71</v>
      </c>
      <c r="I6" s="1">
        <f>'[1]Cmoney - 股票'!I10</f>
        <v>50.32</v>
      </c>
      <c r="J6" s="1">
        <f>'[1]Cmoney - 股票'!J10</f>
        <v>-2.7E-2</v>
      </c>
      <c r="K6" s="1">
        <f>'[1]Cmoney - 股票'!K10</f>
        <v>-1.6E-2</v>
      </c>
      <c r="L6" s="1">
        <f>'[1]Cmoney - 股票'!L10</f>
        <v>-1.27</v>
      </c>
      <c r="M6" s="1">
        <f>'[1]Cmoney - 股票'!M10</f>
        <v>-0.77</v>
      </c>
      <c r="N6" s="1">
        <f>'[1]Cmoney - 股票'!N10</f>
        <v>3451</v>
      </c>
      <c r="O6" s="1">
        <f>'[1]Cmoney - 股票'!O10</f>
        <v>170</v>
      </c>
      <c r="P6" s="1">
        <f>'[1]Cmoney - 股票'!P10</f>
        <v>0</v>
      </c>
      <c r="Q6" s="1">
        <f>'[1]Cmoney - 股票'!Q10</f>
        <v>0</v>
      </c>
      <c r="R6" s="1">
        <f>'[1]Cmoney - 股票'!R10</f>
        <v>0</v>
      </c>
      <c r="S6" s="1">
        <f>'[1]Cmoney - 股票'!S10</f>
        <v>0</v>
      </c>
      <c r="T6" s="1">
        <f>'[1]Cmoney - 股票'!T10</f>
        <v>0</v>
      </c>
    </row>
    <row r="7" spans="1:20">
      <c r="A7" s="1" t="str">
        <f>'[1]Cmoney - 股票'!A11</f>
        <v>00639</v>
      </c>
      <c r="B7" s="1" t="str">
        <f>'[1]Cmoney - 股票'!B11</f>
        <v>富邦深100</v>
      </c>
      <c r="C7" s="1">
        <f>'[1]Cmoney - 股票'!C11</f>
        <v>10.220000000000001</v>
      </c>
      <c r="D7" s="1">
        <f>'[1]Cmoney - 股票'!D11</f>
        <v>0</v>
      </c>
      <c r="E7" s="1">
        <f>'[1]Cmoney - 股票'!E11</f>
        <v>0</v>
      </c>
      <c r="F7" s="1">
        <f>'[1]Cmoney - 股票'!F11</f>
        <v>14.01</v>
      </c>
      <c r="G7" s="1">
        <f>'[1]Cmoney - 股票'!G11</f>
        <v>13.89</v>
      </c>
      <c r="H7" s="1">
        <f>'[1]Cmoney - 股票'!H11</f>
        <v>19.59</v>
      </c>
      <c r="I7" s="1">
        <f>'[1]Cmoney - 股票'!I11</f>
        <v>19.59</v>
      </c>
      <c r="J7" s="1">
        <f>'[1]Cmoney - 股票'!J11</f>
        <v>-2.8000000000000001E-2</v>
      </c>
      <c r="K7" s="1">
        <f>'[1]Cmoney - 股票'!K11</f>
        <v>-2.4E-2</v>
      </c>
      <c r="L7" s="1">
        <f>'[1]Cmoney - 股票'!L11</f>
        <v>-2.4900000000000002</v>
      </c>
      <c r="M7" s="1">
        <f>'[1]Cmoney - 股票'!M11</f>
        <v>-2.29</v>
      </c>
      <c r="N7" s="1">
        <f>'[1]Cmoney - 股票'!N11</f>
        <v>103</v>
      </c>
      <c r="O7" s="1">
        <f>'[1]Cmoney - 股票'!O11</f>
        <v>10</v>
      </c>
      <c r="P7" s="1">
        <f>'[1]Cmoney - 股票'!P11</f>
        <v>0</v>
      </c>
      <c r="Q7" s="1">
        <f>'[1]Cmoney - 股票'!Q11</f>
        <v>0</v>
      </c>
      <c r="R7" s="1">
        <f>'[1]Cmoney - 股票'!R11</f>
        <v>0</v>
      </c>
      <c r="S7" s="1">
        <f>'[1]Cmoney - 股票'!S11</f>
        <v>0</v>
      </c>
      <c r="T7" s="1">
        <f>'[1]Cmoney - 股票'!T11</f>
        <v>0</v>
      </c>
    </row>
    <row r="8" spans="1:20">
      <c r="A8" s="1" t="str">
        <f>'[1]Cmoney - 股票'!A12</f>
        <v>00643</v>
      </c>
      <c r="B8" s="1" t="str">
        <f>'[1]Cmoney - 股票'!B12</f>
        <v>群益深証中小</v>
      </c>
      <c r="C8" s="1">
        <f>'[1]Cmoney - 股票'!C12</f>
        <v>11.35</v>
      </c>
      <c r="D8" s="1">
        <f>'[1]Cmoney - 股票'!D12</f>
        <v>7.0000000000000007E-2</v>
      </c>
      <c r="E8" s="1">
        <f>'[1]Cmoney - 股票'!E12</f>
        <v>0.62</v>
      </c>
      <c r="F8" s="1">
        <f>'[1]Cmoney - 股票'!F12</f>
        <v>20.03</v>
      </c>
      <c r="G8" s="1">
        <f>'[1]Cmoney - 股票'!G12</f>
        <v>25.33</v>
      </c>
      <c r="H8" s="1">
        <f>'[1]Cmoney - 股票'!H12</f>
        <v>33.770000000000003</v>
      </c>
      <c r="I8" s="1">
        <f>'[1]Cmoney - 股票'!I12</f>
        <v>46.89</v>
      </c>
      <c r="J8" s="1">
        <f>'[1]Cmoney - 股票'!J12</f>
        <v>-3.7999999999999999E-2</v>
      </c>
      <c r="K8" s="1">
        <f>'[1]Cmoney - 股票'!K12</f>
        <v>-0.03</v>
      </c>
      <c r="L8" s="1">
        <f>'[1]Cmoney - 股票'!L12</f>
        <v>-2.1</v>
      </c>
      <c r="M8" s="1">
        <f>'[1]Cmoney - 股票'!M12</f>
        <v>-1.4</v>
      </c>
      <c r="N8" s="1">
        <f>'[1]Cmoney - 股票'!N12</f>
        <v>1233</v>
      </c>
      <c r="O8" s="1">
        <f>'[1]Cmoney - 股票'!O12</f>
        <v>109</v>
      </c>
      <c r="P8" s="1">
        <f>'[1]Cmoney - 股票'!P12</f>
        <v>0</v>
      </c>
      <c r="Q8" s="1">
        <f>'[1]Cmoney - 股票'!Q12</f>
        <v>0</v>
      </c>
      <c r="R8" s="1">
        <f>'[1]Cmoney - 股票'!R12</f>
        <v>0</v>
      </c>
      <c r="S8" s="1">
        <f>'[1]Cmoney - 股票'!S12</f>
        <v>0</v>
      </c>
      <c r="T8" s="1">
        <f>'[1]Cmoney - 股票'!T12</f>
        <v>0</v>
      </c>
    </row>
    <row r="9" spans="1:20">
      <c r="A9" s="1" t="str">
        <f>'[1]Cmoney - 股票'!A13</f>
        <v>00679B</v>
      </c>
      <c r="B9" s="1" t="str">
        <f>'[1]Cmoney - 股票'!B13</f>
        <v>元大美債20年</v>
      </c>
      <c r="C9" s="1">
        <f>'[1]Cmoney - 股票'!C13</f>
        <v>29.93</v>
      </c>
      <c r="D9" s="1">
        <f>'[1]Cmoney - 股票'!D13</f>
        <v>-0.01</v>
      </c>
      <c r="E9" s="1">
        <f>'[1]Cmoney - 股票'!E13</f>
        <v>-0.03</v>
      </c>
      <c r="F9" s="1">
        <f>'[1]Cmoney - 股票'!F13</f>
        <v>63.72</v>
      </c>
      <c r="G9" s="1">
        <f>'[1]Cmoney - 股票'!G13</f>
        <v>45.26</v>
      </c>
      <c r="H9" s="1">
        <f>'[1]Cmoney - 股票'!H13</f>
        <v>44.14</v>
      </c>
      <c r="I9" s="1">
        <f>'[1]Cmoney - 股票'!I13</f>
        <v>43.48</v>
      </c>
      <c r="J9" s="1">
        <f>'[1]Cmoney - 股票'!J13</f>
        <v>1.4E-2</v>
      </c>
      <c r="K9" s="1">
        <f>'[1]Cmoney - 股票'!K13</f>
        <v>-6.0000000000000001E-3</v>
      </c>
      <c r="L9" s="1">
        <f>'[1]Cmoney - 股票'!L13</f>
        <v>0.9</v>
      </c>
      <c r="M9" s="1">
        <f>'[1]Cmoney - 股票'!M13</f>
        <v>0.63</v>
      </c>
      <c r="N9" s="1">
        <f>'[1]Cmoney - 股票'!N13</f>
        <v>-329883</v>
      </c>
      <c r="O9" s="1">
        <f>'[1]Cmoney - 股票'!O13</f>
        <v>-11021.81</v>
      </c>
      <c r="P9" s="1">
        <f>'[1]Cmoney - 股票'!P13</f>
        <v>0</v>
      </c>
      <c r="Q9" s="1">
        <f>'[1]Cmoney - 股票'!Q13</f>
        <v>0</v>
      </c>
      <c r="R9" s="1">
        <f>'[1]Cmoney - 股票'!R13</f>
        <v>0</v>
      </c>
      <c r="S9" s="1">
        <f>'[1]Cmoney - 股票'!S13</f>
        <v>0</v>
      </c>
      <c r="T9" s="1">
        <f>'[1]Cmoney - 股票'!T13</f>
        <v>0</v>
      </c>
    </row>
    <row r="10" spans="1:20">
      <c r="A10" s="1" t="str">
        <f>'[1]Cmoney - 股票'!A14</f>
        <v>00719B</v>
      </c>
      <c r="B10" s="1" t="str">
        <f>'[1]Cmoney - 股票'!B14</f>
        <v>元大美債1-3</v>
      </c>
      <c r="C10" s="1">
        <f>'[1]Cmoney - 股票'!C14</f>
        <v>31.94</v>
      </c>
      <c r="D10" s="1">
        <f>'[1]Cmoney - 股票'!D14</f>
        <v>-0.06</v>
      </c>
      <c r="E10" s="1">
        <f>'[1]Cmoney - 股票'!E14</f>
        <v>-0.19</v>
      </c>
      <c r="F10" s="1">
        <f>'[1]Cmoney - 股票'!F14</f>
        <v>88.15</v>
      </c>
      <c r="G10" s="1">
        <f>'[1]Cmoney - 股票'!G14</f>
        <v>80.56</v>
      </c>
      <c r="H10" s="1">
        <f>'[1]Cmoney - 股票'!H14</f>
        <v>87.71</v>
      </c>
      <c r="I10" s="1">
        <f>'[1]Cmoney - 股票'!I14</f>
        <v>65.569999999999993</v>
      </c>
      <c r="J10" s="1">
        <f>'[1]Cmoney - 股票'!J14</f>
        <v>1.7000000000000001E-2</v>
      </c>
      <c r="K10" s="1">
        <f>'[1]Cmoney - 股票'!K14</f>
        <v>1.6E-2</v>
      </c>
      <c r="L10" s="1">
        <f>'[1]Cmoney - 股票'!L14</f>
        <v>0.72</v>
      </c>
      <c r="M10" s="1">
        <f>'[1]Cmoney - 股票'!M14</f>
        <v>0.48</v>
      </c>
      <c r="N10" s="1">
        <f>'[1]Cmoney - 股票'!N14</f>
        <v>11132</v>
      </c>
      <c r="O10" s="1">
        <f>'[1]Cmoney - 股票'!O14</f>
        <v>348</v>
      </c>
      <c r="P10" s="1">
        <f>'[1]Cmoney - 股票'!P14</f>
        <v>0</v>
      </c>
      <c r="Q10" s="1">
        <f>'[1]Cmoney - 股票'!Q14</f>
        <v>0</v>
      </c>
      <c r="R10" s="1">
        <f>'[1]Cmoney - 股票'!R14</f>
        <v>0</v>
      </c>
      <c r="S10" s="1">
        <f>'[1]Cmoney - 股票'!S14</f>
        <v>0</v>
      </c>
      <c r="T10" s="1">
        <f>'[1]Cmoney - 股票'!T14</f>
        <v>0</v>
      </c>
    </row>
    <row r="11" spans="1:20">
      <c r="A11" s="1" t="str">
        <f>'[1]Cmoney - 股票'!A15</f>
        <v>00772B</v>
      </c>
      <c r="B11" s="1" t="str">
        <f>'[1]Cmoney - 股票'!B15</f>
        <v>中信高評級公司債</v>
      </c>
      <c r="C11" s="1">
        <f>'[1]Cmoney - 股票'!C15</f>
        <v>35.81</v>
      </c>
      <c r="D11" s="1">
        <f>'[1]Cmoney - 股票'!D15</f>
        <v>0.01</v>
      </c>
      <c r="E11" s="1">
        <f>'[1]Cmoney - 股票'!E15</f>
        <v>0.03</v>
      </c>
      <c r="F11" s="1">
        <f>'[1]Cmoney - 股票'!F15</f>
        <v>62</v>
      </c>
      <c r="G11" s="1">
        <f>'[1]Cmoney - 股票'!G15</f>
        <v>47.32</v>
      </c>
      <c r="H11" s="1">
        <f>'[1]Cmoney - 股票'!H15</f>
        <v>40.42</v>
      </c>
      <c r="I11" s="1">
        <f>'[1]Cmoney - 股票'!I15</f>
        <v>41.39</v>
      </c>
      <c r="J11" s="1">
        <f>'[1]Cmoney - 股票'!J15</f>
        <v>8.0000000000000002E-3</v>
      </c>
      <c r="K11" s="1">
        <f>'[1]Cmoney - 股票'!K15</f>
        <v>-8.0000000000000002E-3</v>
      </c>
      <c r="L11" s="1">
        <f>'[1]Cmoney - 股票'!L15</f>
        <v>0.56999999999999995</v>
      </c>
      <c r="M11" s="1">
        <f>'[1]Cmoney - 股票'!M15</f>
        <v>0.41</v>
      </c>
      <c r="N11" s="1">
        <f>'[1]Cmoney - 股票'!N15</f>
        <v>-42029</v>
      </c>
      <c r="O11" s="1">
        <f>'[1]Cmoney - 股票'!O15</f>
        <v>-1174.6600000000001</v>
      </c>
      <c r="P11" s="1">
        <f>'[1]Cmoney - 股票'!P15</f>
        <v>0</v>
      </c>
      <c r="Q11" s="1">
        <f>'[1]Cmoney - 股票'!Q15</f>
        <v>0</v>
      </c>
      <c r="R11" s="1">
        <f>'[1]Cmoney - 股票'!R15</f>
        <v>0</v>
      </c>
      <c r="S11" s="1">
        <f>'[1]Cmoney - 股票'!S15</f>
        <v>0</v>
      </c>
      <c r="T11" s="1">
        <f>'[1]Cmoney - 股票'!T15</f>
        <v>0</v>
      </c>
    </row>
    <row r="12" spans="1:20">
      <c r="A12" s="1" t="str">
        <f>'[1]Cmoney - 股票'!A16</f>
        <v>00878</v>
      </c>
      <c r="B12" s="1" t="str">
        <f>'[1]Cmoney - 股票'!B16</f>
        <v>國泰永續高股息</v>
      </c>
      <c r="C12" s="1">
        <f>'[1]Cmoney - 股票'!C16</f>
        <v>23.69</v>
      </c>
      <c r="D12" s="1">
        <f>'[1]Cmoney - 股票'!D16</f>
        <v>0.16</v>
      </c>
      <c r="E12" s="1">
        <f>'[1]Cmoney - 股票'!E16</f>
        <v>0.68</v>
      </c>
      <c r="F12" s="1">
        <f>'[1]Cmoney - 股票'!F16</f>
        <v>54.94</v>
      </c>
      <c r="G12" s="1">
        <f>'[1]Cmoney - 股票'!G16</f>
        <v>54.06</v>
      </c>
      <c r="H12" s="1">
        <f>'[1]Cmoney - 股票'!H16</f>
        <v>43.4</v>
      </c>
      <c r="I12" s="1">
        <f>'[1]Cmoney - 股票'!I16</f>
        <v>59.34</v>
      </c>
      <c r="J12" s="1">
        <f>'[1]Cmoney - 股票'!J16</f>
        <v>-1.4999999999999999E-2</v>
      </c>
      <c r="K12" s="1">
        <f>'[1]Cmoney - 股票'!K16</f>
        <v>-1.7000000000000001E-2</v>
      </c>
      <c r="L12" s="1">
        <f>'[1]Cmoney - 股票'!L16</f>
        <v>0.77</v>
      </c>
      <c r="M12" s="1">
        <f>'[1]Cmoney - 股票'!M16</f>
        <v>1.33</v>
      </c>
      <c r="N12" s="1">
        <f>'[1]Cmoney - 股票'!N16</f>
        <v>-406275</v>
      </c>
      <c r="O12" s="1">
        <f>'[1]Cmoney - 股票'!O16</f>
        <v>-17339.907999999999</v>
      </c>
      <c r="P12" s="1">
        <f>'[1]Cmoney - 股票'!P16</f>
        <v>0</v>
      </c>
      <c r="Q12" s="1">
        <f>'[1]Cmoney - 股票'!Q16</f>
        <v>0</v>
      </c>
      <c r="R12" s="1">
        <f>'[1]Cmoney - 股票'!R16</f>
        <v>0</v>
      </c>
      <c r="S12" s="1">
        <f>'[1]Cmoney - 股票'!S16</f>
        <v>0</v>
      </c>
      <c r="T12" s="1">
        <f>'[1]Cmoney - 股票'!T16</f>
        <v>0</v>
      </c>
    </row>
    <row r="13" spans="1:20">
      <c r="A13" s="1" t="str">
        <f>'[1]Cmoney - 股票'!A17</f>
        <v>00885</v>
      </c>
      <c r="B13" s="1" t="str">
        <f>'[1]Cmoney - 股票'!B17</f>
        <v>富邦越南</v>
      </c>
      <c r="C13" s="1">
        <f>'[1]Cmoney - 股票'!C17</f>
        <v>11.89</v>
      </c>
      <c r="D13" s="1">
        <f>'[1]Cmoney - 股票'!D17</f>
        <v>0.03</v>
      </c>
      <c r="E13" s="1">
        <f>'[1]Cmoney - 股票'!E17</f>
        <v>0.25</v>
      </c>
      <c r="F13" s="1">
        <f>'[1]Cmoney - 股票'!F17</f>
        <v>10.65</v>
      </c>
      <c r="G13" s="1">
        <f>'[1]Cmoney - 股票'!G17</f>
        <v>14.94</v>
      </c>
      <c r="H13" s="1">
        <f>'[1]Cmoney - 股票'!H17</f>
        <v>21.66</v>
      </c>
      <c r="I13" s="1">
        <f>'[1]Cmoney - 股票'!I17</f>
        <v>33.35</v>
      </c>
      <c r="J13" s="1">
        <f>'[1]Cmoney - 股票'!J17</f>
        <v>-3.6999999999999998E-2</v>
      </c>
      <c r="K13" s="1">
        <f>'[1]Cmoney - 股票'!K17</f>
        <v>-3.3000000000000002E-2</v>
      </c>
      <c r="L13" s="1">
        <f>'[1]Cmoney - 股票'!L17</f>
        <v>-1.93</v>
      </c>
      <c r="M13" s="1">
        <f>'[1]Cmoney - 股票'!M17</f>
        <v>-1.65</v>
      </c>
      <c r="N13" s="1">
        <f>'[1]Cmoney - 股票'!N17</f>
        <v>4019</v>
      </c>
      <c r="O13" s="1">
        <f>'[1]Cmoney - 股票'!O17</f>
        <v>338.04300000000001</v>
      </c>
      <c r="P13" s="1">
        <f>'[1]Cmoney - 股票'!P17</f>
        <v>0</v>
      </c>
      <c r="Q13" s="1">
        <f>'[1]Cmoney - 股票'!Q17</f>
        <v>0</v>
      </c>
      <c r="R13" s="1">
        <f>'[1]Cmoney - 股票'!R17</f>
        <v>0</v>
      </c>
      <c r="S13" s="1">
        <f>'[1]Cmoney - 股票'!S17</f>
        <v>0</v>
      </c>
      <c r="T13" s="1">
        <f>'[1]Cmoney - 股票'!T17</f>
        <v>0</v>
      </c>
    </row>
    <row r="14" spans="1:20">
      <c r="A14" s="1" t="str">
        <f>'[1]Cmoney - 股票'!A18</f>
        <v>00893</v>
      </c>
      <c r="B14" s="1" t="str">
        <f>'[1]Cmoney - 股票'!B18</f>
        <v>國泰智能電動車</v>
      </c>
      <c r="C14" s="1">
        <f>'[1]Cmoney - 股票'!C18</f>
        <v>22.03</v>
      </c>
      <c r="D14" s="1">
        <f>'[1]Cmoney - 股票'!D18</f>
        <v>0.1</v>
      </c>
      <c r="E14" s="1">
        <f>'[1]Cmoney - 股票'!E18</f>
        <v>0.46</v>
      </c>
      <c r="F14" s="1">
        <f>'[1]Cmoney - 股票'!F18</f>
        <v>51.24</v>
      </c>
      <c r="G14" s="1">
        <f>'[1]Cmoney - 股票'!G18</f>
        <v>54.23</v>
      </c>
      <c r="H14" s="1">
        <f>'[1]Cmoney - 股票'!H18</f>
        <v>49.23</v>
      </c>
      <c r="I14" s="1">
        <f>'[1]Cmoney - 股票'!I18</f>
        <v>53.31</v>
      </c>
      <c r="J14" s="1">
        <f>'[1]Cmoney - 股票'!J18</f>
        <v>-6.6000000000000003E-2</v>
      </c>
      <c r="K14" s="1">
        <f>'[1]Cmoney - 股票'!K18</f>
        <v>-6.2E-2</v>
      </c>
      <c r="L14" s="1">
        <f>'[1]Cmoney - 股票'!L18</f>
        <v>0.26</v>
      </c>
      <c r="M14" s="1">
        <f>'[1]Cmoney - 股票'!M18</f>
        <v>0.59</v>
      </c>
      <c r="N14" s="1">
        <f>'[1]Cmoney - 股票'!N18</f>
        <v>-35114</v>
      </c>
      <c r="O14" s="1">
        <f>'[1]Cmoney - 股票'!O18</f>
        <v>-1599</v>
      </c>
      <c r="P14" s="1">
        <f>'[1]Cmoney - 股票'!P18</f>
        <v>0</v>
      </c>
      <c r="Q14" s="1">
        <f>'[1]Cmoney - 股票'!Q18</f>
        <v>0</v>
      </c>
      <c r="R14" s="1">
        <f>'[1]Cmoney - 股票'!R18</f>
        <v>0</v>
      </c>
      <c r="S14" s="1">
        <f>'[1]Cmoney - 股票'!S18</f>
        <v>0</v>
      </c>
      <c r="T14" s="1">
        <f>'[1]Cmoney - 股票'!T18</f>
        <v>0</v>
      </c>
    </row>
    <row r="15" spans="1:20">
      <c r="A15" s="1" t="str">
        <f>'[1]Cmoney - 股票'!A19</f>
        <v>00919</v>
      </c>
      <c r="B15" s="1" t="str">
        <f>'[1]Cmoney - 股票'!B19</f>
        <v>群益台灣精選高息</v>
      </c>
      <c r="C15" s="1">
        <f>'[1]Cmoney - 股票'!C19</f>
        <v>25.85</v>
      </c>
      <c r="D15" s="1">
        <f>'[1]Cmoney - 股票'!D19</f>
        <v>0.05</v>
      </c>
      <c r="E15" s="1">
        <f>'[1]Cmoney - 股票'!E19</f>
        <v>0.19</v>
      </c>
      <c r="F15" s="1">
        <f>'[1]Cmoney - 股票'!F19</f>
        <v>46.79</v>
      </c>
      <c r="G15" s="1">
        <f>'[1]Cmoney - 股票'!G19</f>
        <v>42.89</v>
      </c>
      <c r="H15" s="1">
        <f>'[1]Cmoney - 股票'!H19</f>
        <v>45.84</v>
      </c>
      <c r="I15" s="1">
        <f>'[1]Cmoney - 股票'!I19</f>
        <v>49.59</v>
      </c>
      <c r="J15" s="1">
        <f>'[1]Cmoney - 股票'!J19</f>
        <v>-2.9000000000000001E-2</v>
      </c>
      <c r="K15" s="1">
        <f>'[1]Cmoney - 股票'!K19</f>
        <v>-3.7999999999999999E-2</v>
      </c>
      <c r="L15" s="1">
        <f>'[1]Cmoney - 股票'!L19</f>
        <v>0.75</v>
      </c>
      <c r="M15" s="1">
        <f>'[1]Cmoney - 股票'!M19</f>
        <v>0.82</v>
      </c>
      <c r="N15" s="1">
        <f>'[1]Cmoney - 股票'!N19</f>
        <v>-232145</v>
      </c>
      <c r="O15" s="1">
        <f>'[1]Cmoney - 股票'!O19</f>
        <v>-9001.3700000000008</v>
      </c>
      <c r="P15" s="1">
        <f>'[1]Cmoney - 股票'!P19</f>
        <v>0</v>
      </c>
      <c r="Q15" s="1">
        <f>'[1]Cmoney - 股票'!Q19</f>
        <v>0</v>
      </c>
      <c r="R15" s="1">
        <f>'[1]Cmoney - 股票'!R19</f>
        <v>0</v>
      </c>
      <c r="S15" s="1">
        <f>'[1]Cmoney - 股票'!S19</f>
        <v>0</v>
      </c>
      <c r="T15" s="1">
        <f>'[1]Cmoney - 股票'!T19</f>
        <v>0</v>
      </c>
    </row>
    <row r="16" spans="1:20">
      <c r="A16" s="1" t="str">
        <f>'[1]Cmoney - 股票'!A20</f>
        <v>00923</v>
      </c>
      <c r="B16" s="1" t="str">
        <f>'[1]Cmoney - 股票'!B20</f>
        <v>群益台ESG低碳50</v>
      </c>
      <c r="C16" s="1">
        <f>'[1]Cmoney - 股票'!C20</f>
        <v>22.87</v>
      </c>
      <c r="D16" s="1">
        <f>'[1]Cmoney - 股票'!D20</f>
        <v>0.18</v>
      </c>
      <c r="E16" s="1">
        <f>'[1]Cmoney - 股票'!E20</f>
        <v>0.79</v>
      </c>
      <c r="F16" s="1">
        <f>'[1]Cmoney - 股票'!F20</f>
        <v>60.84</v>
      </c>
      <c r="G16" s="1">
        <f>'[1]Cmoney - 股票'!G20</f>
        <v>58.68</v>
      </c>
      <c r="H16" s="1">
        <f>'[1]Cmoney - 股票'!H20</f>
        <v>52.43</v>
      </c>
      <c r="I16" s="1">
        <f>'[1]Cmoney - 股票'!I20</f>
        <v>62</v>
      </c>
      <c r="J16" s="1">
        <f>'[1]Cmoney - 股票'!J20</f>
        <v>-2E-3</v>
      </c>
      <c r="K16" s="1">
        <f>'[1]Cmoney - 股票'!K20</f>
        <v>-1.4E-2</v>
      </c>
      <c r="L16" s="1">
        <f>'[1]Cmoney - 股票'!L20</f>
        <v>2.92</v>
      </c>
      <c r="M16" s="1">
        <f>'[1]Cmoney - 股票'!M20</f>
        <v>3.31</v>
      </c>
      <c r="N16" s="1">
        <f>'[1]Cmoney - 股票'!N20</f>
        <v>1676</v>
      </c>
      <c r="O16" s="1">
        <f>'[1]Cmoney - 股票'!O20</f>
        <v>74.132000000000005</v>
      </c>
      <c r="P16" s="1">
        <f>'[1]Cmoney - 股票'!P20</f>
        <v>0</v>
      </c>
      <c r="Q16" s="1">
        <f>'[1]Cmoney - 股票'!Q20</f>
        <v>0</v>
      </c>
      <c r="R16" s="1">
        <f>'[1]Cmoney - 股票'!R20</f>
        <v>0</v>
      </c>
      <c r="S16" s="1">
        <f>'[1]Cmoney - 股票'!S20</f>
        <v>0</v>
      </c>
      <c r="T16" s="1">
        <f>'[1]Cmoney - 股票'!T20</f>
        <v>0</v>
      </c>
    </row>
    <row r="17" spans="1:20">
      <c r="A17" s="1" t="str">
        <f>'[1]Cmoney - 股票'!A21</f>
        <v>00929</v>
      </c>
      <c r="B17" s="1" t="str">
        <f>'[1]Cmoney - 股票'!B21</f>
        <v>復華台灣科技優息</v>
      </c>
      <c r="C17" s="1">
        <f>'[1]Cmoney - 股票'!C21</f>
        <v>20.88</v>
      </c>
      <c r="D17" s="1">
        <f>'[1]Cmoney - 股票'!D21</f>
        <v>0.03</v>
      </c>
      <c r="E17" s="1">
        <f>'[1]Cmoney - 股票'!E21</f>
        <v>0.14000000000000001</v>
      </c>
      <c r="F17" s="1">
        <f>'[1]Cmoney - 股票'!F21</f>
        <v>52.43</v>
      </c>
      <c r="G17" s="1">
        <f>'[1]Cmoney - 股票'!G21</f>
        <v>45.5</v>
      </c>
      <c r="H17" s="1">
        <f>'[1]Cmoney - 股票'!H21</f>
        <v>42.18</v>
      </c>
      <c r="I17" s="1">
        <f>'[1]Cmoney - 股票'!I21</f>
        <v>45.32</v>
      </c>
      <c r="J17" s="1">
        <f>'[1]Cmoney - 股票'!J21</f>
        <v>-1E-3</v>
      </c>
      <c r="K17" s="1">
        <f>'[1]Cmoney - 股票'!K21</f>
        <v>-1.2E-2</v>
      </c>
      <c r="L17" s="1">
        <f>'[1]Cmoney - 股票'!L21</f>
        <v>1.21</v>
      </c>
      <c r="M17" s="1">
        <f>'[1]Cmoney - 股票'!M21</f>
        <v>1.21</v>
      </c>
      <c r="N17" s="1">
        <f>'[1]Cmoney - 股票'!N21</f>
        <v>-257635</v>
      </c>
      <c r="O17" s="1">
        <f>'[1]Cmoney - 股票'!O21</f>
        <v>-12362.507</v>
      </c>
      <c r="P17" s="1">
        <f>'[1]Cmoney - 股票'!P21</f>
        <v>0</v>
      </c>
      <c r="Q17" s="1">
        <f>'[1]Cmoney - 股票'!Q21</f>
        <v>0</v>
      </c>
      <c r="R17" s="1">
        <f>'[1]Cmoney - 股票'!R21</f>
        <v>0</v>
      </c>
      <c r="S17" s="1">
        <f>'[1]Cmoney - 股票'!S21</f>
        <v>0</v>
      </c>
      <c r="T17" s="1">
        <f>'[1]Cmoney - 股票'!T21</f>
        <v>0</v>
      </c>
    </row>
    <row r="18" spans="1:20">
      <c r="A18" s="1" t="str">
        <f>'[1]Cmoney - 股票'!A22</f>
        <v>1101</v>
      </c>
      <c r="B18" s="1" t="str">
        <f>'[1]Cmoney - 股票'!B22</f>
        <v>台泥</v>
      </c>
      <c r="C18" s="1">
        <f>'[1]Cmoney - 股票'!C22</f>
        <v>34.200000000000003</v>
      </c>
      <c r="D18" s="1">
        <f>'[1]Cmoney - 股票'!D22</f>
        <v>-0.05</v>
      </c>
      <c r="E18" s="1">
        <f>'[1]Cmoney - 股票'!E22</f>
        <v>-0.15</v>
      </c>
      <c r="F18" s="1">
        <f>'[1]Cmoney - 股票'!F22</f>
        <v>71.3</v>
      </c>
      <c r="G18" s="1">
        <f>'[1]Cmoney - 股票'!G22</f>
        <v>63.41</v>
      </c>
      <c r="H18" s="1">
        <f>'[1]Cmoney - 股票'!H22</f>
        <v>54.73</v>
      </c>
      <c r="I18" s="1">
        <f>'[1]Cmoney - 股票'!I22</f>
        <v>51.78</v>
      </c>
      <c r="J18" s="1">
        <f>'[1]Cmoney - 股票'!J22</f>
        <v>6.2E-2</v>
      </c>
      <c r="K18" s="1">
        <f>'[1]Cmoney - 股票'!K22</f>
        <v>4.8000000000000001E-2</v>
      </c>
      <c r="L18" s="1">
        <f>'[1]Cmoney - 股票'!L22</f>
        <v>2.02</v>
      </c>
      <c r="M18" s="1">
        <f>'[1]Cmoney - 股票'!M22</f>
        <v>1.66</v>
      </c>
      <c r="N18" s="1">
        <f>'[1]Cmoney - 股票'!N22</f>
        <v>-85882</v>
      </c>
      <c r="O18" s="1">
        <f>'[1]Cmoney - 股票'!O22</f>
        <v>-2515.5740000000001</v>
      </c>
      <c r="P18" s="1">
        <f>'[1]Cmoney - 股票'!P22</f>
        <v>-0.15</v>
      </c>
      <c r="Q18" s="1">
        <f>'[1]Cmoney - 股票'!Q22</f>
        <v>-1.3</v>
      </c>
      <c r="R18" s="1">
        <f>'[1]Cmoney - 股票'!R22</f>
        <v>0.59</v>
      </c>
      <c r="S18" s="1">
        <f>'[1]Cmoney - 股票'!S22</f>
        <v>4.1100000000000003</v>
      </c>
      <c r="T18" s="1">
        <f>'[1]Cmoney - 股票'!T22</f>
        <v>6.38</v>
      </c>
    </row>
    <row r="19" spans="1:20">
      <c r="A19" s="1" t="str">
        <f>'[1]Cmoney - 股票'!A23</f>
        <v>1102</v>
      </c>
      <c r="B19" s="1" t="str">
        <f>'[1]Cmoney - 股票'!B23</f>
        <v>亞泥</v>
      </c>
      <c r="C19" s="1">
        <f>'[1]Cmoney - 股票'!C23</f>
        <v>43.85</v>
      </c>
      <c r="D19" s="1">
        <f>'[1]Cmoney - 股票'!D23</f>
        <v>0</v>
      </c>
      <c r="E19" s="1">
        <f>'[1]Cmoney - 股票'!E23</f>
        <v>0</v>
      </c>
      <c r="F19" s="1">
        <f>'[1]Cmoney - 股票'!F23</f>
        <v>72.47</v>
      </c>
      <c r="G19" s="1">
        <f>'[1]Cmoney - 股票'!G23</f>
        <v>70.349999999999994</v>
      </c>
      <c r="H19" s="1">
        <f>'[1]Cmoney - 股票'!H23</f>
        <v>59.5</v>
      </c>
      <c r="I19" s="1">
        <f>'[1]Cmoney - 股票'!I23</f>
        <v>59.5</v>
      </c>
      <c r="J19" s="1">
        <f>'[1]Cmoney - 股票'!J23</f>
        <v>0.24199999999999999</v>
      </c>
      <c r="K19" s="1">
        <f>'[1]Cmoney - 股票'!K23</f>
        <v>0.22500000000000001</v>
      </c>
      <c r="L19" s="1">
        <f>'[1]Cmoney - 股票'!L23</f>
        <v>3.45</v>
      </c>
      <c r="M19" s="1">
        <f>'[1]Cmoney - 股票'!M23</f>
        <v>3.23</v>
      </c>
      <c r="N19" s="1">
        <f>'[1]Cmoney - 股票'!N23</f>
        <v>-286223</v>
      </c>
      <c r="O19" s="1">
        <f>'[1]Cmoney - 股票'!O23</f>
        <v>-6578.33</v>
      </c>
      <c r="P19" s="1">
        <f>'[1]Cmoney - 股票'!P23</f>
        <v>0</v>
      </c>
      <c r="Q19" s="1">
        <f>'[1]Cmoney - 股票'!Q23</f>
        <v>-1.57</v>
      </c>
      <c r="R19" s="1">
        <f>'[1]Cmoney - 股票'!R23</f>
        <v>4.9000000000000004</v>
      </c>
      <c r="S19" s="1">
        <f>'[1]Cmoney - 股票'!S23</f>
        <v>4.4000000000000004</v>
      </c>
      <c r="T19" s="1">
        <f>'[1]Cmoney - 股票'!T23</f>
        <v>6.05</v>
      </c>
    </row>
    <row r="20" spans="1:20">
      <c r="A20" s="1" t="str">
        <f>'[1]Cmoney - 股票'!A24</f>
        <v>1210</v>
      </c>
      <c r="B20" s="1" t="str">
        <f>'[1]Cmoney - 股票'!B24</f>
        <v>大成</v>
      </c>
      <c r="C20" s="1">
        <f>'[1]Cmoney - 股票'!C24</f>
        <v>57.2</v>
      </c>
      <c r="D20" s="1">
        <f>'[1]Cmoney - 股票'!D24</f>
        <v>0.3</v>
      </c>
      <c r="E20" s="1">
        <f>'[1]Cmoney - 股票'!E24</f>
        <v>0.53</v>
      </c>
      <c r="F20" s="1">
        <f>'[1]Cmoney - 股票'!F24</f>
        <v>35.630000000000003</v>
      </c>
      <c r="G20" s="1">
        <f>'[1]Cmoney - 股票'!G24</f>
        <v>49.68</v>
      </c>
      <c r="H20" s="1">
        <f>'[1]Cmoney - 股票'!H24</f>
        <v>50.73</v>
      </c>
      <c r="I20" s="1">
        <f>'[1]Cmoney - 股票'!I24</f>
        <v>63.23</v>
      </c>
      <c r="J20" s="1">
        <f>'[1]Cmoney - 股票'!J24</f>
        <v>-2E-3</v>
      </c>
      <c r="K20" s="1">
        <f>'[1]Cmoney - 股票'!K24</f>
        <v>1.9E-2</v>
      </c>
      <c r="L20" s="1">
        <f>'[1]Cmoney - 股票'!L24</f>
        <v>-0.13</v>
      </c>
      <c r="M20" s="1">
        <f>'[1]Cmoney - 股票'!M24</f>
        <v>0.33</v>
      </c>
      <c r="N20" s="1">
        <f>'[1]Cmoney - 股票'!N24</f>
        <v>-20622</v>
      </c>
      <c r="O20" s="1">
        <f>'[1]Cmoney - 股票'!O24</f>
        <v>-363</v>
      </c>
      <c r="P20" s="1">
        <f>'[1]Cmoney - 股票'!P24</f>
        <v>0.53</v>
      </c>
      <c r="Q20" s="1">
        <f>'[1]Cmoney - 股票'!Q24</f>
        <v>0.88</v>
      </c>
      <c r="R20" s="1">
        <f>'[1]Cmoney - 股票'!R24</f>
        <v>0.35</v>
      </c>
      <c r="S20" s="1">
        <f>'[1]Cmoney - 股票'!S24</f>
        <v>1.24</v>
      </c>
      <c r="T20" s="1">
        <f>'[1]Cmoney - 股票'!T24</f>
        <v>-1.72</v>
      </c>
    </row>
    <row r="21" spans="1:20">
      <c r="A21" s="1" t="str">
        <f>'[1]Cmoney - 股票'!A25</f>
        <v>1216</v>
      </c>
      <c r="B21" s="1" t="str">
        <f>'[1]Cmoney - 股票'!B25</f>
        <v>統一</v>
      </c>
      <c r="C21" s="1">
        <f>'[1]Cmoney - 股票'!C25</f>
        <v>81.3</v>
      </c>
      <c r="D21" s="1">
        <f>'[1]Cmoney - 股票'!D25</f>
        <v>-0.6</v>
      </c>
      <c r="E21" s="1">
        <f>'[1]Cmoney - 股票'!E25</f>
        <v>-0.73</v>
      </c>
      <c r="F21" s="1">
        <f>'[1]Cmoney - 股票'!F25</f>
        <v>71.56</v>
      </c>
      <c r="G21" s="1">
        <f>'[1]Cmoney - 股票'!G25</f>
        <v>57.38</v>
      </c>
      <c r="H21" s="1">
        <f>'[1]Cmoney - 股票'!H25</f>
        <v>48.76</v>
      </c>
      <c r="I21" s="1">
        <f>'[1]Cmoney - 股票'!I25</f>
        <v>40.020000000000003</v>
      </c>
      <c r="J21" s="1">
        <f>'[1]Cmoney - 股票'!J25</f>
        <v>7.2999999999999995E-2</v>
      </c>
      <c r="K21" s="1">
        <f>'[1]Cmoney - 股票'!K25</f>
        <v>-3.0000000000000001E-3</v>
      </c>
      <c r="L21" s="1">
        <f>'[1]Cmoney - 股票'!L25</f>
        <v>1.3</v>
      </c>
      <c r="M21" s="1">
        <f>'[1]Cmoney - 股票'!M25</f>
        <v>0.3</v>
      </c>
      <c r="N21" s="1">
        <f>'[1]Cmoney - 股票'!N25</f>
        <v>-179123</v>
      </c>
      <c r="O21" s="1">
        <f>'[1]Cmoney - 股票'!O25</f>
        <v>-2197.2910000000002</v>
      </c>
      <c r="P21" s="1">
        <f>'[1]Cmoney - 股票'!P25</f>
        <v>-0.73</v>
      </c>
      <c r="Q21" s="1">
        <f>'[1]Cmoney - 股票'!Q25</f>
        <v>-0.25</v>
      </c>
      <c r="R21" s="1">
        <f>'[1]Cmoney - 股票'!R25</f>
        <v>-0.49</v>
      </c>
      <c r="S21" s="1">
        <f>'[1]Cmoney - 股票'!S25</f>
        <v>5.58</v>
      </c>
      <c r="T21" s="1">
        <f>'[1]Cmoney - 股票'!T25</f>
        <v>6.27</v>
      </c>
    </row>
    <row r="22" spans="1:20">
      <c r="A22" s="1" t="str">
        <f>'[1]Cmoney - 股票'!A26</f>
        <v>1301</v>
      </c>
      <c r="B22" s="1" t="str">
        <f>'[1]Cmoney - 股票'!B26</f>
        <v>台塑</v>
      </c>
      <c r="C22" s="1">
        <f>'[1]Cmoney - 股票'!C26</f>
        <v>57.5</v>
      </c>
      <c r="D22" s="1">
        <f>'[1]Cmoney - 股票'!D26</f>
        <v>0.5</v>
      </c>
      <c r="E22" s="1">
        <f>'[1]Cmoney - 股票'!E26</f>
        <v>0.88</v>
      </c>
      <c r="F22" s="1">
        <f>'[1]Cmoney - 股票'!F26</f>
        <v>7.94</v>
      </c>
      <c r="G22" s="1">
        <f>'[1]Cmoney - 股票'!G26</f>
        <v>12.34</v>
      </c>
      <c r="H22" s="1">
        <f>'[1]Cmoney - 股票'!H26</f>
        <v>9.5399999999999991</v>
      </c>
      <c r="I22" s="1">
        <f>'[1]Cmoney - 股票'!I26</f>
        <v>24.29</v>
      </c>
      <c r="J22" s="1">
        <f>'[1]Cmoney - 股票'!J26</f>
        <v>-0.23799999999999999</v>
      </c>
      <c r="K22" s="1">
        <f>'[1]Cmoney - 股票'!K26</f>
        <v>-0.20200000000000001</v>
      </c>
      <c r="L22" s="1">
        <f>'[1]Cmoney - 股票'!L26</f>
        <v>-6.92</v>
      </c>
      <c r="M22" s="1">
        <f>'[1]Cmoney - 股票'!M26</f>
        <v>-5.47</v>
      </c>
      <c r="N22" s="1">
        <f>'[1]Cmoney - 股票'!N26</f>
        <v>423857</v>
      </c>
      <c r="O22" s="1">
        <f>'[1]Cmoney - 股票'!O26</f>
        <v>7440.01</v>
      </c>
      <c r="P22" s="1">
        <f>'[1]Cmoney - 股票'!P26</f>
        <v>0.88</v>
      </c>
      <c r="Q22" s="1">
        <f>'[1]Cmoney - 股票'!Q26</f>
        <v>-4.49</v>
      </c>
      <c r="R22" s="1">
        <f>'[1]Cmoney - 股票'!R26</f>
        <v>-5.74</v>
      </c>
      <c r="S22" s="1">
        <f>'[1]Cmoney - 股票'!S26</f>
        <v>-12.35</v>
      </c>
      <c r="T22" s="1">
        <f>'[1]Cmoney - 股票'!T26</f>
        <v>-18.899999999999999</v>
      </c>
    </row>
    <row r="23" spans="1:20">
      <c r="A23" s="1" t="str">
        <f>'[1]Cmoney - 股票'!A27</f>
        <v>1303</v>
      </c>
      <c r="B23" s="1" t="str">
        <f>'[1]Cmoney - 股票'!B27</f>
        <v>南亞</v>
      </c>
      <c r="C23" s="1">
        <f>'[1]Cmoney - 股票'!C27</f>
        <v>49.3</v>
      </c>
      <c r="D23" s="1">
        <f>'[1]Cmoney - 股票'!D27</f>
        <v>0.3</v>
      </c>
      <c r="E23" s="1">
        <f>'[1]Cmoney - 股票'!E27</f>
        <v>0.61</v>
      </c>
      <c r="F23" s="1">
        <f>'[1]Cmoney - 股票'!F27</f>
        <v>18.149999999999999</v>
      </c>
      <c r="G23" s="1">
        <f>'[1]Cmoney - 股票'!G27</f>
        <v>22.55</v>
      </c>
      <c r="H23" s="1">
        <f>'[1]Cmoney - 股票'!H27</f>
        <v>22.44</v>
      </c>
      <c r="I23" s="1">
        <f>'[1]Cmoney - 股票'!I27</f>
        <v>33.64</v>
      </c>
      <c r="J23" s="1">
        <f>'[1]Cmoney - 股票'!J27</f>
        <v>2.7E-2</v>
      </c>
      <c r="K23" s="1">
        <f>'[1]Cmoney - 股票'!K27</f>
        <v>3.5999999999999997E-2</v>
      </c>
      <c r="L23" s="1">
        <f>'[1]Cmoney - 股票'!L27</f>
        <v>-3.43</v>
      </c>
      <c r="M23" s="1">
        <f>'[1]Cmoney - 股票'!M27</f>
        <v>-2.46</v>
      </c>
      <c r="N23" s="1">
        <f>'[1]Cmoney - 股票'!N27</f>
        <v>-593283</v>
      </c>
      <c r="O23" s="1">
        <f>'[1]Cmoney - 股票'!O27</f>
        <v>-12164.922</v>
      </c>
      <c r="P23" s="1">
        <f>'[1]Cmoney - 股票'!P27</f>
        <v>0.61</v>
      </c>
      <c r="Q23" s="1">
        <f>'[1]Cmoney - 股票'!Q27</f>
        <v>-3.33</v>
      </c>
      <c r="R23" s="1">
        <f>'[1]Cmoney - 股票'!R27</f>
        <v>-2.76</v>
      </c>
      <c r="S23" s="1">
        <f>'[1]Cmoney - 股票'!S27</f>
        <v>-7.33</v>
      </c>
      <c r="T23" s="1">
        <f>'[1]Cmoney - 股票'!T27</f>
        <v>-14.26</v>
      </c>
    </row>
    <row r="24" spans="1:20">
      <c r="A24" s="1" t="str">
        <f>'[1]Cmoney - 股票'!A28</f>
        <v>1312</v>
      </c>
      <c r="B24" s="1" t="str">
        <f>'[1]Cmoney - 股票'!B28</f>
        <v>國喬</v>
      </c>
      <c r="C24" s="1">
        <f>'[1]Cmoney - 股票'!C28</f>
        <v>14</v>
      </c>
      <c r="D24" s="1">
        <f>'[1]Cmoney - 股票'!D28</f>
        <v>0.05</v>
      </c>
      <c r="E24" s="1">
        <f>'[1]Cmoney - 股票'!E28</f>
        <v>0.36</v>
      </c>
      <c r="F24" s="1">
        <f>'[1]Cmoney - 股票'!F28</f>
        <v>36.909999999999997</v>
      </c>
      <c r="G24" s="1">
        <f>'[1]Cmoney - 股票'!G28</f>
        <v>32.01</v>
      </c>
      <c r="H24" s="1">
        <f>'[1]Cmoney - 股票'!H28</f>
        <v>39.56</v>
      </c>
      <c r="I24" s="1">
        <f>'[1]Cmoney - 股票'!I28</f>
        <v>43.37</v>
      </c>
      <c r="J24" s="1">
        <f>'[1]Cmoney - 股票'!J28</f>
        <v>-1.4E-2</v>
      </c>
      <c r="K24" s="1">
        <f>'[1]Cmoney - 股票'!K28</f>
        <v>-1.6E-2</v>
      </c>
      <c r="L24" s="1">
        <f>'[1]Cmoney - 股票'!L28</f>
        <v>-0.99</v>
      </c>
      <c r="M24" s="1">
        <f>'[1]Cmoney - 股票'!M28</f>
        <v>-0.44</v>
      </c>
      <c r="N24" s="1">
        <f>'[1]Cmoney - 股票'!N28</f>
        <v>-8782</v>
      </c>
      <c r="O24" s="1">
        <f>'[1]Cmoney - 股票'!O28</f>
        <v>-630</v>
      </c>
      <c r="P24" s="1">
        <f>'[1]Cmoney - 股票'!P28</f>
        <v>0.36</v>
      </c>
      <c r="Q24" s="1">
        <f>'[1]Cmoney - 股票'!Q28</f>
        <v>-4.1100000000000003</v>
      </c>
      <c r="R24" s="1">
        <f>'[1]Cmoney - 股票'!R28</f>
        <v>0.36</v>
      </c>
      <c r="S24" s="1">
        <f>'[1]Cmoney - 股票'!S28</f>
        <v>-3.78</v>
      </c>
      <c r="T24" s="1">
        <f>'[1]Cmoney - 股票'!T28</f>
        <v>3.32</v>
      </c>
    </row>
    <row r="25" spans="1:20">
      <c r="A25" s="1" t="str">
        <f>'[1]Cmoney - 股票'!A29</f>
        <v>1314</v>
      </c>
      <c r="B25" s="1" t="str">
        <f>'[1]Cmoney - 股票'!B29</f>
        <v>中石化</v>
      </c>
      <c r="C25" s="1">
        <f>'[1]Cmoney - 股票'!C29</f>
        <v>10.35</v>
      </c>
      <c r="D25" s="1">
        <f>'[1]Cmoney - 股票'!D29</f>
        <v>0</v>
      </c>
      <c r="E25" s="1">
        <f>'[1]Cmoney - 股票'!E29</f>
        <v>0</v>
      </c>
      <c r="F25" s="1">
        <f>'[1]Cmoney - 股票'!F29</f>
        <v>59.32</v>
      </c>
      <c r="G25" s="1">
        <f>'[1]Cmoney - 股票'!G29</f>
        <v>52.37</v>
      </c>
      <c r="H25" s="1">
        <f>'[1]Cmoney - 股票'!H29</f>
        <v>51.54</v>
      </c>
      <c r="I25" s="1">
        <f>'[1]Cmoney - 股票'!I29</f>
        <v>51.54</v>
      </c>
      <c r="J25" s="1">
        <f>'[1]Cmoney - 股票'!J29</f>
        <v>4.7E-2</v>
      </c>
      <c r="K25" s="1">
        <f>'[1]Cmoney - 股票'!K29</f>
        <v>3.9E-2</v>
      </c>
      <c r="L25" s="1">
        <f>'[1]Cmoney - 股票'!L29</f>
        <v>1.75</v>
      </c>
      <c r="M25" s="1">
        <f>'[1]Cmoney - 股票'!M29</f>
        <v>1.63</v>
      </c>
      <c r="N25" s="1">
        <f>'[1]Cmoney - 股票'!N29</f>
        <v>-22035</v>
      </c>
      <c r="O25" s="1">
        <f>'[1]Cmoney - 股票'!O29</f>
        <v>-2127</v>
      </c>
      <c r="P25" s="1">
        <f>'[1]Cmoney - 股票'!P29</f>
        <v>0</v>
      </c>
      <c r="Q25" s="1">
        <f>'[1]Cmoney - 股票'!Q29</f>
        <v>0.98</v>
      </c>
      <c r="R25" s="1">
        <f>'[1]Cmoney - 股票'!R29</f>
        <v>2.48</v>
      </c>
      <c r="S25" s="1">
        <f>'[1]Cmoney - 股票'!S29</f>
        <v>2.48</v>
      </c>
      <c r="T25" s="1">
        <f>'[1]Cmoney - 股票'!T29</f>
        <v>9.18</v>
      </c>
    </row>
    <row r="26" spans="1:20">
      <c r="A26" s="1" t="str">
        <f>'[1]Cmoney - 股票'!A30</f>
        <v>1319</v>
      </c>
      <c r="B26" s="1" t="str">
        <f>'[1]Cmoney - 股票'!B30</f>
        <v>東陽</v>
      </c>
      <c r="C26" s="1">
        <f>'[1]Cmoney - 股票'!C30</f>
        <v>108</v>
      </c>
      <c r="D26" s="1">
        <f>'[1]Cmoney - 股票'!D30</f>
        <v>-1</v>
      </c>
      <c r="E26" s="1">
        <f>'[1]Cmoney - 股票'!E30</f>
        <v>-0.92</v>
      </c>
      <c r="F26" s="1">
        <f>'[1]Cmoney - 股票'!F30</f>
        <v>22.59</v>
      </c>
      <c r="G26" s="1">
        <f>'[1]Cmoney - 股票'!G30</f>
        <v>15.06</v>
      </c>
      <c r="H26" s="1">
        <f>'[1]Cmoney - 股票'!H30</f>
        <v>27.47</v>
      </c>
      <c r="I26" s="1">
        <f>'[1]Cmoney - 股票'!I30</f>
        <v>24.84</v>
      </c>
      <c r="J26" s="1">
        <f>'[1]Cmoney - 股票'!J30</f>
        <v>-0.54500000000000004</v>
      </c>
      <c r="K26" s="1">
        <f>'[1]Cmoney - 股票'!K30</f>
        <v>-0.77400000000000002</v>
      </c>
      <c r="L26" s="1">
        <f>'[1]Cmoney - 股票'!L30</f>
        <v>-4.0199999999999996</v>
      </c>
      <c r="M26" s="1">
        <f>'[1]Cmoney - 股票'!M30</f>
        <v>-4.7699999999999996</v>
      </c>
      <c r="N26" s="1">
        <f>'[1]Cmoney - 股票'!N30</f>
        <v>-681515</v>
      </c>
      <c r="O26" s="1">
        <f>'[1]Cmoney - 股票'!O30</f>
        <v>-6229</v>
      </c>
      <c r="P26" s="1">
        <f>'[1]Cmoney - 股票'!P30</f>
        <v>-0.92</v>
      </c>
      <c r="Q26" s="1">
        <f>'[1]Cmoney - 股票'!Q30</f>
        <v>-8.09</v>
      </c>
      <c r="R26" s="1">
        <f>'[1]Cmoney - 股票'!R30</f>
        <v>-8.4700000000000006</v>
      </c>
      <c r="S26" s="1">
        <f>'[1]Cmoney - 股票'!S30</f>
        <v>-6.09</v>
      </c>
      <c r="T26" s="1">
        <f>'[1]Cmoney - 股票'!T30</f>
        <v>-12.2</v>
      </c>
    </row>
    <row r="27" spans="1:20">
      <c r="A27" s="1" t="str">
        <f>'[1]Cmoney - 股票'!A31</f>
        <v>1326</v>
      </c>
      <c r="B27" s="1" t="str">
        <f>'[1]Cmoney - 股票'!B31</f>
        <v>台化</v>
      </c>
      <c r="C27" s="1">
        <f>'[1]Cmoney - 股票'!C31</f>
        <v>50.4</v>
      </c>
      <c r="D27" s="1">
        <f>'[1]Cmoney - 股票'!D31</f>
        <v>0.75</v>
      </c>
      <c r="E27" s="1">
        <f>'[1]Cmoney - 股票'!E31</f>
        <v>1.51</v>
      </c>
      <c r="F27" s="1">
        <f>'[1]Cmoney - 股票'!F31</f>
        <v>18.29</v>
      </c>
      <c r="G27" s="1">
        <f>'[1]Cmoney - 股票'!G31</f>
        <v>21.84</v>
      </c>
      <c r="H27" s="1">
        <f>'[1]Cmoney - 股票'!H31</f>
        <v>16.95</v>
      </c>
      <c r="I27" s="1">
        <f>'[1]Cmoney - 股票'!I31</f>
        <v>38.200000000000003</v>
      </c>
      <c r="J27" s="1">
        <f>'[1]Cmoney - 股票'!J31</f>
        <v>-7.4999999999999997E-2</v>
      </c>
      <c r="K27" s="1">
        <f>'[1]Cmoney - 股票'!K31</f>
        <v>-7.6999999999999999E-2</v>
      </c>
      <c r="L27" s="1">
        <f>'[1]Cmoney - 股票'!L31</f>
        <v>-3.98</v>
      </c>
      <c r="M27" s="1">
        <f>'[1]Cmoney - 股票'!M31</f>
        <v>-2.25</v>
      </c>
      <c r="N27" s="1">
        <f>'[1]Cmoney - 股票'!N31</f>
        <v>-94942</v>
      </c>
      <c r="O27" s="1">
        <f>'[1]Cmoney - 股票'!O31</f>
        <v>-1913</v>
      </c>
      <c r="P27" s="1">
        <f>'[1]Cmoney - 股票'!P31</f>
        <v>1.51</v>
      </c>
      <c r="Q27" s="1">
        <f>'[1]Cmoney - 股票'!Q31</f>
        <v>-3.82</v>
      </c>
      <c r="R27" s="1">
        <f>'[1]Cmoney - 股票'!R31</f>
        <v>-3.26</v>
      </c>
      <c r="S27" s="1">
        <f>'[1]Cmoney - 股票'!S31</f>
        <v>-5.44</v>
      </c>
      <c r="T27" s="1">
        <f>'[1]Cmoney - 股票'!T31</f>
        <v>-10.16</v>
      </c>
    </row>
    <row r="28" spans="1:20">
      <c r="A28" s="1" t="str">
        <f>'[1]Cmoney - 股票'!A32</f>
        <v>1402</v>
      </c>
      <c r="B28" s="1" t="str">
        <f>'[1]Cmoney - 股票'!B32</f>
        <v>遠東新</v>
      </c>
      <c r="C28" s="1">
        <f>'[1]Cmoney - 股票'!C32</f>
        <v>35.25</v>
      </c>
      <c r="D28" s="1">
        <f>'[1]Cmoney - 股票'!D32</f>
        <v>-0.75</v>
      </c>
      <c r="E28" s="1">
        <f>'[1]Cmoney - 股票'!E32</f>
        <v>-2.08</v>
      </c>
      <c r="F28" s="1">
        <f>'[1]Cmoney - 股票'!F32</f>
        <v>67.52</v>
      </c>
      <c r="G28" s="1">
        <f>'[1]Cmoney - 股票'!G32</f>
        <v>57.61</v>
      </c>
      <c r="H28" s="1">
        <f>'[1]Cmoney - 股票'!H32</f>
        <v>54.74</v>
      </c>
      <c r="I28" s="1">
        <f>'[1]Cmoney - 股票'!I32</f>
        <v>40.07</v>
      </c>
      <c r="J28" s="1">
        <f>'[1]Cmoney - 股票'!J32</f>
        <v>2.1999999999999999E-2</v>
      </c>
      <c r="K28" s="1">
        <f>'[1]Cmoney - 股票'!K32</f>
        <v>-2.8000000000000001E-2</v>
      </c>
      <c r="L28" s="1">
        <f>'[1]Cmoney - 股票'!L32</f>
        <v>2.64</v>
      </c>
      <c r="M28" s="1">
        <f>'[1]Cmoney - 股票'!M32</f>
        <v>0.23</v>
      </c>
      <c r="N28" s="1">
        <f>'[1]Cmoney - 股票'!N32</f>
        <v>-505018</v>
      </c>
      <c r="O28" s="1">
        <f>'[1]Cmoney - 股票'!O32</f>
        <v>-14258</v>
      </c>
      <c r="P28" s="1">
        <f>'[1]Cmoney - 股票'!P32</f>
        <v>-2.08</v>
      </c>
      <c r="Q28" s="1">
        <f>'[1]Cmoney - 股票'!Q32</f>
        <v>-2.89</v>
      </c>
      <c r="R28" s="1">
        <f>'[1]Cmoney - 股票'!R32</f>
        <v>-0.84</v>
      </c>
      <c r="S28" s="1">
        <f>'[1]Cmoney - 股票'!S32</f>
        <v>5.54</v>
      </c>
      <c r="T28" s="1">
        <f>'[1]Cmoney - 股票'!T32</f>
        <v>6.02</v>
      </c>
    </row>
    <row r="29" spans="1:20">
      <c r="A29" s="1" t="str">
        <f>'[1]Cmoney - 股票'!A33</f>
        <v>1440</v>
      </c>
      <c r="B29" s="1" t="str">
        <f>'[1]Cmoney - 股票'!B33</f>
        <v>南紡</v>
      </c>
      <c r="C29" s="1">
        <f>'[1]Cmoney - 股票'!C33</f>
        <v>17.25</v>
      </c>
      <c r="D29" s="1">
        <f>'[1]Cmoney - 股票'!D33</f>
        <v>0.05</v>
      </c>
      <c r="E29" s="1">
        <f>'[1]Cmoney - 股票'!E33</f>
        <v>0.28999999999999998</v>
      </c>
      <c r="F29" s="1">
        <f>'[1]Cmoney - 股票'!F33</f>
        <v>16.47</v>
      </c>
      <c r="G29" s="1">
        <f>'[1]Cmoney - 股票'!G33</f>
        <v>16.11</v>
      </c>
      <c r="H29" s="1">
        <f>'[1]Cmoney - 股票'!H33</f>
        <v>21.33</v>
      </c>
      <c r="I29" s="1">
        <f>'[1]Cmoney - 股票'!I33</f>
        <v>28.34</v>
      </c>
      <c r="J29" s="1">
        <f>'[1]Cmoney - 股票'!J33</f>
        <v>-7.8E-2</v>
      </c>
      <c r="K29" s="1">
        <f>'[1]Cmoney - 股票'!K33</f>
        <v>-7.6999999999999999E-2</v>
      </c>
      <c r="L29" s="1">
        <f>'[1]Cmoney - 股票'!L33</f>
        <v>-3.36</v>
      </c>
      <c r="M29" s="1">
        <f>'[1]Cmoney - 股票'!M33</f>
        <v>-3.05</v>
      </c>
      <c r="N29" s="1">
        <f>'[1]Cmoney - 股票'!N33</f>
        <v>-9959</v>
      </c>
      <c r="O29" s="1">
        <f>'[1]Cmoney - 股票'!O33</f>
        <v>-579</v>
      </c>
      <c r="P29" s="1">
        <f>'[1]Cmoney - 股票'!P33</f>
        <v>0.28999999999999998</v>
      </c>
      <c r="Q29" s="1">
        <f>'[1]Cmoney - 股票'!Q33</f>
        <v>-2.27</v>
      </c>
      <c r="R29" s="1">
        <f>'[1]Cmoney - 股票'!R33</f>
        <v>-2.54</v>
      </c>
      <c r="S29" s="1">
        <f>'[1]Cmoney - 股票'!S33</f>
        <v>-0.57999999999999996</v>
      </c>
      <c r="T29" s="1">
        <f>'[1]Cmoney - 股票'!T33</f>
        <v>10.58</v>
      </c>
    </row>
    <row r="30" spans="1:20">
      <c r="A30" s="1" t="str">
        <f>'[1]Cmoney - 股票'!A34</f>
        <v>1476</v>
      </c>
      <c r="B30" s="1" t="str">
        <f>'[1]Cmoney - 股票'!B34</f>
        <v>儒鴻</v>
      </c>
      <c r="C30" s="1">
        <f>'[1]Cmoney - 股票'!C34</f>
        <v>529</v>
      </c>
      <c r="D30" s="1">
        <f>'[1]Cmoney - 股票'!D34</f>
        <v>-4</v>
      </c>
      <c r="E30" s="1">
        <f>'[1]Cmoney - 股票'!E34</f>
        <v>-0.75</v>
      </c>
      <c r="F30" s="1">
        <f>'[1]Cmoney - 股票'!F34</f>
        <v>49.67</v>
      </c>
      <c r="G30" s="1">
        <f>'[1]Cmoney - 股票'!G34</f>
        <v>41.81</v>
      </c>
      <c r="H30" s="1">
        <f>'[1]Cmoney - 股票'!H34</f>
        <v>51.12</v>
      </c>
      <c r="I30" s="1">
        <f>'[1]Cmoney - 股票'!I34</f>
        <v>42.15</v>
      </c>
      <c r="J30" s="1">
        <f>'[1]Cmoney - 股票'!J34</f>
        <v>5.3999999999999999E-2</v>
      </c>
      <c r="K30" s="1">
        <f>'[1]Cmoney - 股票'!K34</f>
        <v>-0.52800000000000002</v>
      </c>
      <c r="L30" s="1">
        <f>'[1]Cmoney - 股票'!L34</f>
        <v>1.8</v>
      </c>
      <c r="M30" s="1">
        <f>'[1]Cmoney - 股票'!M34</f>
        <v>0.57999999999999996</v>
      </c>
      <c r="N30" s="1">
        <f>'[1]Cmoney - 股票'!N34</f>
        <v>166180</v>
      </c>
      <c r="O30" s="1">
        <f>'[1]Cmoney - 股票'!O34</f>
        <v>314.2</v>
      </c>
      <c r="P30" s="1">
        <f>'[1]Cmoney - 股票'!P34</f>
        <v>-0.75</v>
      </c>
      <c r="Q30" s="1">
        <f>'[1]Cmoney - 股票'!Q34</f>
        <v>0.19</v>
      </c>
      <c r="R30" s="1">
        <f>'[1]Cmoney - 股票'!R34</f>
        <v>-1.1200000000000001</v>
      </c>
      <c r="S30" s="1">
        <f>'[1]Cmoney - 股票'!S34</f>
        <v>9.75</v>
      </c>
      <c r="T30" s="1">
        <f>'[1]Cmoney - 股票'!T34</f>
        <v>-2.58</v>
      </c>
    </row>
    <row r="31" spans="1:20">
      <c r="A31" s="1" t="str">
        <f>'[1]Cmoney - 股票'!A35</f>
        <v>1477</v>
      </c>
      <c r="B31" s="1" t="str">
        <f>'[1]Cmoney - 股票'!B35</f>
        <v>聚陽</v>
      </c>
      <c r="C31" s="1">
        <f>'[1]Cmoney - 股票'!C35</f>
        <v>421</v>
      </c>
      <c r="D31" s="1">
        <f>'[1]Cmoney - 股票'!D35</f>
        <v>21</v>
      </c>
      <c r="E31" s="1">
        <f>'[1]Cmoney - 股票'!E35</f>
        <v>5.25</v>
      </c>
      <c r="F31" s="1">
        <f>'[1]Cmoney - 股票'!F35</f>
        <v>65.48</v>
      </c>
      <c r="G31" s="1">
        <f>'[1]Cmoney - 股票'!G35</f>
        <v>72.959999999999994</v>
      </c>
      <c r="H31" s="1">
        <f>'[1]Cmoney - 股票'!H35</f>
        <v>69.650000000000006</v>
      </c>
      <c r="I31" s="1">
        <f>'[1]Cmoney - 股票'!I35</f>
        <v>88.66</v>
      </c>
      <c r="J31" s="1">
        <f>'[1]Cmoney - 股票'!J35</f>
        <v>0.96599999999999997</v>
      </c>
      <c r="K31" s="1">
        <f>'[1]Cmoney - 股票'!K35</f>
        <v>2.11</v>
      </c>
      <c r="L31" s="1">
        <f>'[1]Cmoney - 股票'!L35</f>
        <v>2.0699999999999998</v>
      </c>
      <c r="M31" s="1">
        <f>'[1]Cmoney - 股票'!M35</f>
        <v>6.89</v>
      </c>
      <c r="N31" s="1">
        <f>'[1]Cmoney - 股票'!N35</f>
        <v>-43697</v>
      </c>
      <c r="O31" s="1">
        <f>'[1]Cmoney - 股票'!O35</f>
        <v>-109</v>
      </c>
      <c r="P31" s="1">
        <f>'[1]Cmoney - 股票'!P35</f>
        <v>5.25</v>
      </c>
      <c r="Q31" s="1">
        <f>'[1]Cmoney - 股票'!Q35</f>
        <v>7.67</v>
      </c>
      <c r="R31" s="1">
        <f>'[1]Cmoney - 股票'!R35</f>
        <v>9.7799999999999994</v>
      </c>
      <c r="S31" s="1">
        <f>'[1]Cmoney - 股票'!S35</f>
        <v>10.210000000000001</v>
      </c>
      <c r="T31" s="1">
        <f>'[1]Cmoney - 股票'!T35</f>
        <v>12.42</v>
      </c>
    </row>
    <row r="32" spans="1:20">
      <c r="A32" s="1" t="str">
        <f>'[1]Cmoney - 股票'!A36</f>
        <v>1504</v>
      </c>
      <c r="B32" s="1" t="str">
        <f>'[1]Cmoney - 股票'!B36</f>
        <v>東元</v>
      </c>
      <c r="C32" s="1">
        <f>'[1]Cmoney - 股票'!C36</f>
        <v>53.5</v>
      </c>
      <c r="D32" s="1">
        <f>'[1]Cmoney - 股票'!D36</f>
        <v>1.3</v>
      </c>
      <c r="E32" s="1">
        <f>'[1]Cmoney - 股票'!E36</f>
        <v>2.4900000000000002</v>
      </c>
      <c r="F32" s="1">
        <f>'[1]Cmoney - 股票'!F36</f>
        <v>12.07</v>
      </c>
      <c r="G32" s="1">
        <f>'[1]Cmoney - 股票'!G36</f>
        <v>23.2</v>
      </c>
      <c r="H32" s="1">
        <f>'[1]Cmoney - 股票'!H36</f>
        <v>24.72</v>
      </c>
      <c r="I32" s="1">
        <f>'[1]Cmoney - 股票'!I36</f>
        <v>52.18</v>
      </c>
      <c r="J32" s="1">
        <f>'[1]Cmoney - 股票'!J36</f>
        <v>-0.317</v>
      </c>
      <c r="K32" s="1">
        <f>'[1]Cmoney - 股票'!K36</f>
        <v>-0.252</v>
      </c>
      <c r="L32" s="1">
        <f>'[1]Cmoney - 股票'!L36</f>
        <v>-3.96</v>
      </c>
      <c r="M32" s="1">
        <f>'[1]Cmoney - 股票'!M36</f>
        <v>-1.8</v>
      </c>
      <c r="N32" s="1">
        <f>'[1]Cmoney - 股票'!N36</f>
        <v>64783</v>
      </c>
      <c r="O32" s="1">
        <f>'[1]Cmoney - 股票'!O36</f>
        <v>1232.0999999999999</v>
      </c>
      <c r="P32" s="1">
        <f>'[1]Cmoney - 股票'!P36</f>
        <v>2.4900000000000002</v>
      </c>
      <c r="Q32" s="1">
        <f>'[1]Cmoney - 股票'!Q36</f>
        <v>-0.37</v>
      </c>
      <c r="R32" s="1">
        <f>'[1]Cmoney - 股票'!R36</f>
        <v>-7.6</v>
      </c>
      <c r="S32" s="1">
        <f>'[1]Cmoney - 股票'!S36</f>
        <v>0.94</v>
      </c>
      <c r="T32" s="1">
        <f>'[1]Cmoney - 股票'!T36</f>
        <v>-4.8</v>
      </c>
    </row>
    <row r="33" spans="1:20">
      <c r="A33" s="1" t="str">
        <f>'[1]Cmoney - 股票'!A37</f>
        <v>1513</v>
      </c>
      <c r="B33" s="1" t="str">
        <f>'[1]Cmoney - 股票'!B37</f>
        <v>中興電</v>
      </c>
      <c r="C33" s="1">
        <f>'[1]Cmoney - 股票'!C37</f>
        <v>188</v>
      </c>
      <c r="D33" s="1">
        <f>'[1]Cmoney - 股票'!D37</f>
        <v>2</v>
      </c>
      <c r="E33" s="1">
        <f>'[1]Cmoney - 股票'!E37</f>
        <v>1.08</v>
      </c>
      <c r="F33" s="1">
        <f>'[1]Cmoney - 股票'!F37</f>
        <v>48.75</v>
      </c>
      <c r="G33" s="1">
        <f>'[1]Cmoney - 股票'!G37</f>
        <v>49.83</v>
      </c>
      <c r="H33" s="1">
        <f>'[1]Cmoney - 股票'!H37</f>
        <v>52.8</v>
      </c>
      <c r="I33" s="1">
        <f>'[1]Cmoney - 股票'!I37</f>
        <v>60.54</v>
      </c>
      <c r="J33" s="1">
        <f>'[1]Cmoney - 股票'!J37</f>
        <v>0.83699999999999997</v>
      </c>
      <c r="K33" s="1">
        <f>'[1]Cmoney - 股票'!K37</f>
        <v>0.65200000000000002</v>
      </c>
      <c r="L33" s="1">
        <f>'[1]Cmoney - 股票'!L37</f>
        <v>3.81</v>
      </c>
      <c r="M33" s="1">
        <f>'[1]Cmoney - 股票'!M37</f>
        <v>4.3099999999999996</v>
      </c>
      <c r="N33" s="1">
        <f>'[1]Cmoney - 股票'!N37</f>
        <v>28489</v>
      </c>
      <c r="O33" s="1">
        <f>'[1]Cmoney - 股票'!O37</f>
        <v>152.06800000000001</v>
      </c>
      <c r="P33" s="1">
        <f>'[1]Cmoney - 股票'!P37</f>
        <v>1.08</v>
      </c>
      <c r="Q33" s="1">
        <f>'[1]Cmoney - 股票'!Q37</f>
        <v>0</v>
      </c>
      <c r="R33" s="1">
        <f>'[1]Cmoney - 股票'!R37</f>
        <v>-1.57</v>
      </c>
      <c r="S33" s="1">
        <f>'[1]Cmoney - 股票'!S37</f>
        <v>12.57</v>
      </c>
      <c r="T33" s="1">
        <f>'[1]Cmoney - 股票'!T37</f>
        <v>5.92</v>
      </c>
    </row>
    <row r="34" spans="1:20">
      <c r="A34" s="1" t="str">
        <f>'[1]Cmoney - 股票'!A38</f>
        <v>1536</v>
      </c>
      <c r="B34" s="1" t="str">
        <f>'[1]Cmoney - 股票'!B38</f>
        <v>和大</v>
      </c>
      <c r="C34" s="1">
        <f>'[1]Cmoney - 股票'!C38</f>
        <v>55.3</v>
      </c>
      <c r="D34" s="1">
        <f>'[1]Cmoney - 股票'!D38</f>
        <v>-0.3</v>
      </c>
      <c r="E34" s="1">
        <f>'[1]Cmoney - 股票'!E38</f>
        <v>-0.54</v>
      </c>
      <c r="F34" s="1">
        <f>'[1]Cmoney - 股票'!F38</f>
        <v>37.130000000000003</v>
      </c>
      <c r="G34" s="1">
        <f>'[1]Cmoney - 股票'!G38</f>
        <v>36.58</v>
      </c>
      <c r="H34" s="1">
        <f>'[1]Cmoney - 股票'!H38</f>
        <v>52.89</v>
      </c>
      <c r="I34" s="1">
        <f>'[1]Cmoney - 股票'!I38</f>
        <v>47.98</v>
      </c>
      <c r="J34" s="1">
        <f>'[1]Cmoney - 股票'!J38</f>
        <v>-0.16500000000000001</v>
      </c>
      <c r="K34" s="1">
        <f>'[1]Cmoney - 股票'!K38</f>
        <v>-0.13800000000000001</v>
      </c>
      <c r="L34" s="1">
        <f>'[1]Cmoney - 股票'!L38</f>
        <v>-0.86</v>
      </c>
      <c r="M34" s="1">
        <f>'[1]Cmoney - 股票'!M38</f>
        <v>-1.07</v>
      </c>
      <c r="N34" s="1">
        <f>'[1]Cmoney - 股票'!N38</f>
        <v>-9416</v>
      </c>
      <c r="O34" s="1">
        <f>'[1]Cmoney - 股票'!O38</f>
        <v>-168.83199999999999</v>
      </c>
      <c r="P34" s="1">
        <f>'[1]Cmoney - 股票'!P38</f>
        <v>-0.54</v>
      </c>
      <c r="Q34" s="1">
        <f>'[1]Cmoney - 股票'!Q38</f>
        <v>-1.25</v>
      </c>
      <c r="R34" s="1">
        <f>'[1]Cmoney - 股票'!R38</f>
        <v>1.28</v>
      </c>
      <c r="S34" s="1">
        <f>'[1]Cmoney - 股票'!S38</f>
        <v>-6.27</v>
      </c>
      <c r="T34" s="1">
        <f>'[1]Cmoney - 股票'!T38</f>
        <v>4.7300000000000004</v>
      </c>
    </row>
    <row r="35" spans="1:20">
      <c r="A35" s="1" t="str">
        <f>'[1]Cmoney - 股票'!A39</f>
        <v>1565</v>
      </c>
      <c r="B35" s="1" t="str">
        <f>'[1]Cmoney - 股票'!B39</f>
        <v>精華</v>
      </c>
      <c r="C35" s="1">
        <f>'[1]Cmoney - 股票'!C39</f>
        <v>188</v>
      </c>
      <c r="D35" s="1">
        <f>'[1]Cmoney - 股票'!D39</f>
        <v>0.5</v>
      </c>
      <c r="E35" s="1">
        <f>'[1]Cmoney - 股票'!E39</f>
        <v>0.27</v>
      </c>
      <c r="F35" s="1">
        <f>'[1]Cmoney - 股票'!F39</f>
        <v>26.06</v>
      </c>
      <c r="G35" s="1">
        <f>'[1]Cmoney - 股票'!G39</f>
        <v>26.9</v>
      </c>
      <c r="H35" s="1">
        <f>'[1]Cmoney - 股票'!H39</f>
        <v>44.85</v>
      </c>
      <c r="I35" s="1">
        <f>'[1]Cmoney - 股票'!I39</f>
        <v>50.55</v>
      </c>
      <c r="J35" s="1">
        <f>'[1]Cmoney - 股票'!J39</f>
        <v>7.2999999999999995E-2</v>
      </c>
      <c r="K35" s="1">
        <f>'[1]Cmoney - 股票'!K39</f>
        <v>2.5999999999999999E-2</v>
      </c>
      <c r="L35" s="1">
        <f>'[1]Cmoney - 股票'!L39</f>
        <v>0.09</v>
      </c>
      <c r="M35" s="1">
        <f>'[1]Cmoney - 股票'!M39</f>
        <v>0.24</v>
      </c>
      <c r="N35" s="1">
        <f>'[1]Cmoney - 股票'!N39</f>
        <v>-5088</v>
      </c>
      <c r="O35" s="1">
        <f>'[1]Cmoney - 股票'!O39</f>
        <v>-27</v>
      </c>
      <c r="P35" s="1">
        <f>'[1]Cmoney - 股票'!P39</f>
        <v>0.27</v>
      </c>
      <c r="Q35" s="1">
        <f>'[1]Cmoney - 股票'!Q39</f>
        <v>0</v>
      </c>
      <c r="R35" s="1">
        <f>'[1]Cmoney - 股票'!R39</f>
        <v>-0.27</v>
      </c>
      <c r="S35" s="1">
        <f>'[1]Cmoney - 股票'!S39</f>
        <v>2.4500000000000002</v>
      </c>
      <c r="T35" s="1">
        <f>'[1]Cmoney - 股票'!T39</f>
        <v>-1.83</v>
      </c>
    </row>
    <row r="36" spans="1:20">
      <c r="A36" s="1" t="str">
        <f>'[1]Cmoney - 股票'!A40</f>
        <v>1590</v>
      </c>
      <c r="B36" s="1" t="str">
        <f>'[1]Cmoney - 股票'!B40</f>
        <v>亞德客-KY</v>
      </c>
      <c r="C36" s="1">
        <f>'[1]Cmoney - 股票'!C40</f>
        <v>988</v>
      </c>
      <c r="D36" s="1">
        <f>'[1]Cmoney - 股票'!D40</f>
        <v>-52</v>
      </c>
      <c r="E36" s="1">
        <f>'[1]Cmoney - 股票'!E40</f>
        <v>-5</v>
      </c>
      <c r="F36" s="1">
        <f>'[1]Cmoney - 股票'!F40</f>
        <v>66.650000000000006</v>
      </c>
      <c r="G36" s="1">
        <f>'[1]Cmoney - 股票'!G40</f>
        <v>44.43</v>
      </c>
      <c r="H36" s="1">
        <f>'[1]Cmoney - 股票'!H40</f>
        <v>49.73</v>
      </c>
      <c r="I36" s="1">
        <f>'[1]Cmoney - 股票'!I40</f>
        <v>23.17</v>
      </c>
      <c r="J36" s="1">
        <f>'[1]Cmoney - 股票'!J40</f>
        <v>5.6989999999999998</v>
      </c>
      <c r="K36" s="1">
        <f>'[1]Cmoney - 股票'!K40</f>
        <v>2.5790000000000002</v>
      </c>
      <c r="L36" s="1">
        <f>'[1]Cmoney - 股票'!L40</f>
        <v>1.24</v>
      </c>
      <c r="M36" s="1">
        <f>'[1]Cmoney - 股票'!M40</f>
        <v>-3.72</v>
      </c>
      <c r="N36" s="1">
        <f>'[1]Cmoney - 股票'!N40</f>
        <v>-131242</v>
      </c>
      <c r="O36" s="1">
        <f>'[1]Cmoney - 股票'!O40</f>
        <v>-126.18600000000001</v>
      </c>
      <c r="P36" s="1">
        <f>'[1]Cmoney - 股票'!P40</f>
        <v>-5</v>
      </c>
      <c r="Q36" s="1">
        <f>'[1]Cmoney - 股票'!Q40</f>
        <v>-4.54</v>
      </c>
      <c r="R36" s="1">
        <f>'[1]Cmoney - 股票'!R40</f>
        <v>-5.9</v>
      </c>
      <c r="S36" s="1">
        <f>'[1]Cmoney - 股票'!S40</f>
        <v>-2.1800000000000002</v>
      </c>
      <c r="T36" s="1">
        <f>'[1]Cmoney - 股票'!T40</f>
        <v>-14.09</v>
      </c>
    </row>
    <row r="37" spans="1:20">
      <c r="A37" s="1" t="str">
        <f>'[1]Cmoney - 股票'!A41</f>
        <v>1605</v>
      </c>
      <c r="B37" s="1" t="str">
        <f>'[1]Cmoney - 股票'!B41</f>
        <v>華新</v>
      </c>
      <c r="C37" s="1">
        <f>'[1]Cmoney - 股票'!C41</f>
        <v>35.5</v>
      </c>
      <c r="D37" s="1">
        <f>'[1]Cmoney - 股票'!D41</f>
        <v>0.35</v>
      </c>
      <c r="E37" s="1">
        <f>'[1]Cmoney - 股票'!E41</f>
        <v>1</v>
      </c>
      <c r="F37" s="1">
        <f>'[1]Cmoney - 股票'!F41</f>
        <v>16.149999999999999</v>
      </c>
      <c r="G37" s="1">
        <f>'[1]Cmoney - 股票'!G41</f>
        <v>21.88</v>
      </c>
      <c r="H37" s="1">
        <f>'[1]Cmoney - 股票'!H41</f>
        <v>25.65</v>
      </c>
      <c r="I37" s="1">
        <f>'[1]Cmoney - 股票'!I41</f>
        <v>46.26</v>
      </c>
      <c r="J37" s="1">
        <f>'[1]Cmoney - 股票'!J41</f>
        <v>-5.8000000000000003E-2</v>
      </c>
      <c r="K37" s="1">
        <f>'[1]Cmoney - 股票'!K41</f>
        <v>-5.1999999999999998E-2</v>
      </c>
      <c r="L37" s="1">
        <f>'[1]Cmoney - 股票'!L41</f>
        <v>-1.55</v>
      </c>
      <c r="M37" s="1">
        <f>'[1]Cmoney - 股票'!M41</f>
        <v>-0.53</v>
      </c>
      <c r="N37" s="1">
        <f>'[1]Cmoney - 股票'!N41</f>
        <v>-411256</v>
      </c>
      <c r="O37" s="1">
        <f>'[1]Cmoney - 股票'!O41</f>
        <v>-11710.012000000001</v>
      </c>
      <c r="P37" s="1">
        <f>'[1]Cmoney - 股票'!P41</f>
        <v>1</v>
      </c>
      <c r="Q37" s="1">
        <f>'[1]Cmoney - 股票'!Q41</f>
        <v>-1.1100000000000001</v>
      </c>
      <c r="R37" s="1">
        <f>'[1]Cmoney - 股票'!R41</f>
        <v>-4.7</v>
      </c>
      <c r="S37" s="1">
        <f>'[1]Cmoney - 股票'!S41</f>
        <v>-3.66</v>
      </c>
      <c r="T37" s="1">
        <f>'[1]Cmoney - 股票'!T41</f>
        <v>-4.83</v>
      </c>
    </row>
    <row r="38" spans="1:20">
      <c r="A38" s="1" t="str">
        <f>'[1]Cmoney - 股票'!A42</f>
        <v>1609</v>
      </c>
      <c r="B38" s="1" t="str">
        <f>'[1]Cmoney - 股票'!B42</f>
        <v>大亞</v>
      </c>
      <c r="C38" s="1">
        <f>'[1]Cmoney - 股票'!C42</f>
        <v>55.8</v>
      </c>
      <c r="D38" s="1">
        <f>'[1]Cmoney - 股票'!D42</f>
        <v>0.3</v>
      </c>
      <c r="E38" s="1">
        <f>'[1]Cmoney - 股票'!E42</f>
        <v>0.54</v>
      </c>
      <c r="F38" s="1">
        <f>'[1]Cmoney - 股票'!F42</f>
        <v>76.180000000000007</v>
      </c>
      <c r="G38" s="1">
        <f>'[1]Cmoney - 股票'!G42</f>
        <v>79.77</v>
      </c>
      <c r="H38" s="1">
        <f>'[1]Cmoney - 股票'!H42</f>
        <v>72.900000000000006</v>
      </c>
      <c r="I38" s="1">
        <f>'[1]Cmoney - 股票'!I42</f>
        <v>75.290000000000006</v>
      </c>
      <c r="J38" s="1">
        <f>'[1]Cmoney - 股票'!J42</f>
        <v>0.38200000000000001</v>
      </c>
      <c r="K38" s="1">
        <f>'[1]Cmoney - 股票'!K42</f>
        <v>0.39700000000000002</v>
      </c>
      <c r="L38" s="1">
        <f>'[1]Cmoney - 股票'!L42</f>
        <v>6.57</v>
      </c>
      <c r="M38" s="1">
        <f>'[1]Cmoney - 股票'!M42</f>
        <v>6.46</v>
      </c>
      <c r="N38" s="1">
        <f>'[1]Cmoney - 股票'!N42</f>
        <v>-80136</v>
      </c>
      <c r="O38" s="1">
        <f>'[1]Cmoney - 股票'!O42</f>
        <v>-1443.8820000000001</v>
      </c>
      <c r="P38" s="1">
        <f>'[1]Cmoney - 股票'!P42</f>
        <v>0.54</v>
      </c>
      <c r="Q38" s="1">
        <f>'[1]Cmoney - 股票'!Q42</f>
        <v>4.0999999999999996</v>
      </c>
      <c r="R38" s="1">
        <f>'[1]Cmoney - 股票'!R42</f>
        <v>1.64</v>
      </c>
      <c r="S38" s="1">
        <f>'[1]Cmoney - 股票'!S42</f>
        <v>13.65</v>
      </c>
      <c r="T38" s="1">
        <f>'[1]Cmoney - 股票'!T42</f>
        <v>30.99</v>
      </c>
    </row>
    <row r="39" spans="1:20">
      <c r="A39" s="1" t="str">
        <f>'[1]Cmoney - 股票'!A43</f>
        <v>1707</v>
      </c>
      <c r="B39" s="1" t="str">
        <f>'[1]Cmoney - 股票'!B43</f>
        <v>葡萄王</v>
      </c>
      <c r="C39" s="1">
        <f>'[1]Cmoney - 股票'!C43</f>
        <v>153.5</v>
      </c>
      <c r="D39" s="1">
        <f>'[1]Cmoney - 股票'!D43</f>
        <v>0.5</v>
      </c>
      <c r="E39" s="1">
        <f>'[1]Cmoney - 股票'!E43</f>
        <v>0.33</v>
      </c>
      <c r="F39" s="1">
        <f>'[1]Cmoney - 股票'!F43</f>
        <v>34.22</v>
      </c>
      <c r="G39" s="1">
        <f>'[1]Cmoney - 股票'!G43</f>
        <v>32.340000000000003</v>
      </c>
      <c r="H39" s="1">
        <f>'[1]Cmoney - 股票'!H43</f>
        <v>37.68</v>
      </c>
      <c r="I39" s="1">
        <f>'[1]Cmoney - 股票'!I43</f>
        <v>45.94</v>
      </c>
      <c r="J39" s="1">
        <f>'[1]Cmoney - 股票'!J43</f>
        <v>-0.152</v>
      </c>
      <c r="K39" s="1">
        <f>'[1]Cmoney - 股票'!K43</f>
        <v>-0.16900000000000001</v>
      </c>
      <c r="L39" s="1">
        <f>'[1]Cmoney - 股票'!L43</f>
        <v>-0.45</v>
      </c>
      <c r="M39" s="1">
        <f>'[1]Cmoney - 股票'!M43</f>
        <v>-0.16</v>
      </c>
      <c r="N39" s="1">
        <f>'[1]Cmoney - 股票'!N43</f>
        <v>-5515</v>
      </c>
      <c r="O39" s="1">
        <f>'[1]Cmoney - 股票'!O43</f>
        <v>-36</v>
      </c>
      <c r="P39" s="1">
        <f>'[1]Cmoney - 股票'!P43</f>
        <v>0.33</v>
      </c>
      <c r="Q39" s="1">
        <f>'[1]Cmoney - 股票'!Q43</f>
        <v>-0.97</v>
      </c>
      <c r="R39" s="1">
        <f>'[1]Cmoney - 股票'!R43</f>
        <v>-5.25</v>
      </c>
      <c r="S39" s="1">
        <f>'[1]Cmoney - 股票'!S43</f>
        <v>-3.76</v>
      </c>
      <c r="T39" s="1">
        <f>'[1]Cmoney - 股票'!T43</f>
        <v>-4.0599999999999996</v>
      </c>
    </row>
    <row r="40" spans="1:20">
      <c r="A40" s="1" t="str">
        <f>'[1]Cmoney - 股票'!A44</f>
        <v>1717</v>
      </c>
      <c r="B40" s="1" t="str">
        <f>'[1]Cmoney - 股票'!B44</f>
        <v>長興</v>
      </c>
      <c r="C40" s="1">
        <f>'[1]Cmoney - 股票'!C44</f>
        <v>30.9</v>
      </c>
      <c r="D40" s="1">
        <f>'[1]Cmoney - 股票'!D44</f>
        <v>0.05</v>
      </c>
      <c r="E40" s="1">
        <f>'[1]Cmoney - 股票'!E44</f>
        <v>0.16</v>
      </c>
      <c r="F40" s="1">
        <f>'[1]Cmoney - 股票'!F44</f>
        <v>53.27</v>
      </c>
      <c r="G40" s="1">
        <f>'[1]Cmoney - 股票'!G44</f>
        <v>49.55</v>
      </c>
      <c r="H40" s="1">
        <f>'[1]Cmoney - 股票'!H44</f>
        <v>42.41</v>
      </c>
      <c r="I40" s="1">
        <f>'[1]Cmoney - 股票'!I44</f>
        <v>45.89</v>
      </c>
      <c r="J40" s="1">
        <f>'[1]Cmoney - 股票'!J44</f>
        <v>3.2000000000000001E-2</v>
      </c>
      <c r="K40" s="1">
        <f>'[1]Cmoney - 股票'!K44</f>
        <v>2.3E-2</v>
      </c>
      <c r="L40" s="1">
        <f>'[1]Cmoney - 股票'!L44</f>
        <v>-0.16</v>
      </c>
      <c r="M40" s="1">
        <f>'[1]Cmoney - 股票'!M44</f>
        <v>-0.06</v>
      </c>
      <c r="N40" s="1">
        <f>'[1]Cmoney - 股票'!N44</f>
        <v>-12605</v>
      </c>
      <c r="O40" s="1">
        <f>'[1]Cmoney - 股票'!O44</f>
        <v>-409</v>
      </c>
      <c r="P40" s="1">
        <f>'[1]Cmoney - 股票'!P44</f>
        <v>0.16</v>
      </c>
      <c r="Q40" s="1">
        <f>'[1]Cmoney - 股票'!Q44</f>
        <v>-1.28</v>
      </c>
      <c r="R40" s="1">
        <f>'[1]Cmoney - 股票'!R44</f>
        <v>0.98</v>
      </c>
      <c r="S40" s="1">
        <f>'[1]Cmoney - 股票'!S44</f>
        <v>1.31</v>
      </c>
      <c r="T40" s="1">
        <f>'[1]Cmoney - 股票'!T44</f>
        <v>-2.98</v>
      </c>
    </row>
    <row r="41" spans="1:20">
      <c r="A41" s="1" t="str">
        <f>'[1]Cmoney - 股票'!A45</f>
        <v>1718</v>
      </c>
      <c r="B41" s="1" t="str">
        <f>'[1]Cmoney - 股票'!B45</f>
        <v>中纖</v>
      </c>
      <c r="C41" s="1">
        <f>'[1]Cmoney - 股票'!C45</f>
        <v>8.15</v>
      </c>
      <c r="D41" s="1">
        <f>'[1]Cmoney - 股票'!D45</f>
        <v>0.08</v>
      </c>
      <c r="E41" s="1">
        <f>'[1]Cmoney - 股票'!E45</f>
        <v>0.99</v>
      </c>
      <c r="F41" s="1">
        <f>'[1]Cmoney - 股票'!F45</f>
        <v>66.88</v>
      </c>
      <c r="G41" s="1">
        <f>'[1]Cmoney - 股票'!G45</f>
        <v>72.540000000000006</v>
      </c>
      <c r="H41" s="1">
        <f>'[1]Cmoney - 股票'!H45</f>
        <v>65.75</v>
      </c>
      <c r="I41" s="1">
        <f>'[1]Cmoney - 股票'!I45</f>
        <v>75.040000000000006</v>
      </c>
      <c r="J41" s="1">
        <f>'[1]Cmoney - 股票'!J45</f>
        <v>3.0000000000000001E-3</v>
      </c>
      <c r="K41" s="1">
        <f>'[1]Cmoney - 股票'!K45</f>
        <v>0.01</v>
      </c>
      <c r="L41" s="1">
        <f>'[1]Cmoney - 股票'!L45</f>
        <v>1.2</v>
      </c>
      <c r="M41" s="1">
        <f>'[1]Cmoney - 股票'!M45</f>
        <v>2.1</v>
      </c>
      <c r="N41" s="1">
        <f>'[1]Cmoney - 股票'!N45</f>
        <v>4730</v>
      </c>
      <c r="O41" s="1">
        <f>'[1]Cmoney - 股票'!O45</f>
        <v>589</v>
      </c>
      <c r="P41" s="1">
        <f>'[1]Cmoney - 股票'!P45</f>
        <v>0.99</v>
      </c>
      <c r="Q41" s="1">
        <f>'[1]Cmoney - 股票'!Q45</f>
        <v>0.99</v>
      </c>
      <c r="R41" s="1">
        <f>'[1]Cmoney - 股票'!R45</f>
        <v>3.69</v>
      </c>
      <c r="S41" s="1">
        <f>'[1]Cmoney - 股票'!S45</f>
        <v>2</v>
      </c>
      <c r="T41" s="1">
        <f>'[1]Cmoney - 股票'!T45</f>
        <v>11.34</v>
      </c>
    </row>
    <row r="42" spans="1:20">
      <c r="A42" s="1" t="str">
        <f>'[1]Cmoney - 股票'!A46</f>
        <v>1722</v>
      </c>
      <c r="B42" s="1" t="str">
        <f>'[1]Cmoney - 股票'!B46</f>
        <v>台肥</v>
      </c>
      <c r="C42" s="1">
        <f>'[1]Cmoney - 股票'!C46</f>
        <v>64.3</v>
      </c>
      <c r="D42" s="1">
        <f>'[1]Cmoney - 股票'!D46</f>
        <v>0.2</v>
      </c>
      <c r="E42" s="1">
        <f>'[1]Cmoney - 股票'!E46</f>
        <v>0.31</v>
      </c>
      <c r="F42" s="1">
        <f>'[1]Cmoney - 股票'!F46</f>
        <v>42.98</v>
      </c>
      <c r="G42" s="1">
        <f>'[1]Cmoney - 股票'!G46</f>
        <v>33.92</v>
      </c>
      <c r="H42" s="1">
        <f>'[1]Cmoney - 股票'!H46</f>
        <v>29.23</v>
      </c>
      <c r="I42" s="1">
        <f>'[1]Cmoney - 股票'!I46</f>
        <v>37</v>
      </c>
      <c r="J42" s="1">
        <f>'[1]Cmoney - 股票'!J46</f>
        <v>3.4000000000000002E-2</v>
      </c>
      <c r="K42" s="1">
        <f>'[1]Cmoney - 股票'!K46</f>
        <v>-0.01</v>
      </c>
      <c r="L42" s="1">
        <f>'[1]Cmoney - 股票'!L46</f>
        <v>-0.7</v>
      </c>
      <c r="M42" s="1">
        <f>'[1]Cmoney - 股票'!M46</f>
        <v>-0.54</v>
      </c>
      <c r="N42" s="1">
        <f>'[1]Cmoney - 股票'!N46</f>
        <v>-25256</v>
      </c>
      <c r="O42" s="1">
        <f>'[1]Cmoney - 股票'!O46</f>
        <v>-392</v>
      </c>
      <c r="P42" s="1">
        <f>'[1]Cmoney - 股票'!P46</f>
        <v>0.31</v>
      </c>
      <c r="Q42" s="1">
        <f>'[1]Cmoney - 股票'!Q46</f>
        <v>-1.53</v>
      </c>
      <c r="R42" s="1">
        <f>'[1]Cmoney - 股票'!R46</f>
        <v>-0.16</v>
      </c>
      <c r="S42" s="1">
        <f>'[1]Cmoney - 股票'!S46</f>
        <v>3.21</v>
      </c>
      <c r="T42" s="1">
        <f>'[1]Cmoney - 股票'!T46</f>
        <v>1.58</v>
      </c>
    </row>
    <row r="43" spans="1:20">
      <c r="A43" s="1" t="str">
        <f>'[1]Cmoney - 股票'!A47</f>
        <v>1795</v>
      </c>
      <c r="B43" s="1" t="str">
        <f>'[1]Cmoney - 股票'!B47</f>
        <v>美時</v>
      </c>
      <c r="C43" s="1">
        <f>'[1]Cmoney - 股票'!C47</f>
        <v>309.5</v>
      </c>
      <c r="D43" s="1">
        <f>'[1]Cmoney - 股票'!D47</f>
        <v>4.5</v>
      </c>
      <c r="E43" s="1">
        <f>'[1]Cmoney - 股票'!E47</f>
        <v>1.48</v>
      </c>
      <c r="F43" s="1">
        <f>'[1]Cmoney - 股票'!F47</f>
        <v>66.14</v>
      </c>
      <c r="G43" s="1">
        <f>'[1]Cmoney - 股票'!G47</f>
        <v>71.37</v>
      </c>
      <c r="H43" s="1">
        <f>'[1]Cmoney - 股票'!H47</f>
        <v>70.25</v>
      </c>
      <c r="I43" s="1">
        <f>'[1]Cmoney - 股票'!I47</f>
        <v>75</v>
      </c>
      <c r="J43" s="1">
        <f>'[1]Cmoney - 股票'!J47</f>
        <v>2.3940000000000001</v>
      </c>
      <c r="K43" s="1">
        <f>'[1]Cmoney - 股票'!K47</f>
        <v>2.774</v>
      </c>
      <c r="L43" s="1">
        <f>'[1]Cmoney - 股票'!L47</f>
        <v>5.34</v>
      </c>
      <c r="M43" s="1">
        <f>'[1]Cmoney - 股票'!M47</f>
        <v>6.28</v>
      </c>
      <c r="N43" s="1">
        <f>'[1]Cmoney - 股票'!N47</f>
        <v>-539003</v>
      </c>
      <c r="O43" s="1">
        <f>'[1]Cmoney - 股票'!O47</f>
        <v>-1746.89</v>
      </c>
      <c r="P43" s="1">
        <f>'[1]Cmoney - 股票'!P47</f>
        <v>1.48</v>
      </c>
      <c r="Q43" s="1">
        <f>'[1]Cmoney - 股票'!Q47</f>
        <v>6.72</v>
      </c>
      <c r="R43" s="1">
        <f>'[1]Cmoney - 股票'!R47</f>
        <v>8.98</v>
      </c>
      <c r="S43" s="1">
        <f>'[1]Cmoney - 股票'!S47</f>
        <v>12.14</v>
      </c>
      <c r="T43" s="1">
        <f>'[1]Cmoney - 股票'!T47</f>
        <v>0.49</v>
      </c>
    </row>
    <row r="44" spans="1:20">
      <c r="A44" s="1" t="str">
        <f>'[1]Cmoney - 股票'!A48</f>
        <v>1802</v>
      </c>
      <c r="B44" s="1" t="str">
        <f>'[1]Cmoney - 股票'!B48</f>
        <v>台玻</v>
      </c>
      <c r="C44" s="1">
        <f>'[1]Cmoney - 股票'!C48</f>
        <v>19.350000000000001</v>
      </c>
      <c r="D44" s="1">
        <f>'[1]Cmoney - 股票'!D48</f>
        <v>0.45</v>
      </c>
      <c r="E44" s="1">
        <f>'[1]Cmoney - 股票'!E48</f>
        <v>2.38</v>
      </c>
      <c r="F44" s="1">
        <f>'[1]Cmoney - 股票'!F48</f>
        <v>30.84</v>
      </c>
      <c r="G44" s="1">
        <f>'[1]Cmoney - 股票'!G48</f>
        <v>31.89</v>
      </c>
      <c r="H44" s="1">
        <f>'[1]Cmoney - 股票'!H48</f>
        <v>35.74</v>
      </c>
      <c r="I44" s="1">
        <f>'[1]Cmoney - 股票'!I48</f>
        <v>55.11</v>
      </c>
      <c r="J44" s="1">
        <f>'[1]Cmoney - 股票'!J48</f>
        <v>-9.8000000000000004E-2</v>
      </c>
      <c r="K44" s="1">
        <f>'[1]Cmoney - 股票'!K48</f>
        <v>-9.6000000000000002E-2</v>
      </c>
      <c r="L44" s="1">
        <f>'[1]Cmoney - 股票'!L48</f>
        <v>-1.0900000000000001</v>
      </c>
      <c r="M44" s="1">
        <f>'[1]Cmoney - 股票'!M48</f>
        <v>0.9</v>
      </c>
      <c r="N44" s="1">
        <f>'[1]Cmoney - 股票'!N48</f>
        <v>-10836</v>
      </c>
      <c r="O44" s="1">
        <f>'[1]Cmoney - 股票'!O48</f>
        <v>-567</v>
      </c>
      <c r="P44" s="1">
        <f>'[1]Cmoney - 股票'!P48</f>
        <v>2.38</v>
      </c>
      <c r="Q44" s="1">
        <f>'[1]Cmoney - 股票'!Q48</f>
        <v>-1.28</v>
      </c>
      <c r="R44" s="1">
        <f>'[1]Cmoney - 股票'!R48</f>
        <v>1.84</v>
      </c>
      <c r="S44" s="1">
        <f>'[1]Cmoney - 股票'!S48</f>
        <v>7.8</v>
      </c>
      <c r="T44" s="1">
        <f>'[1]Cmoney - 股票'!T48</f>
        <v>11.21</v>
      </c>
    </row>
    <row r="45" spans="1:20">
      <c r="A45" s="1" t="str">
        <f>'[1]Cmoney - 股票'!A49</f>
        <v>1904</v>
      </c>
      <c r="B45" s="1" t="str">
        <f>'[1]Cmoney - 股票'!B49</f>
        <v>正隆</v>
      </c>
      <c r="C45" s="1">
        <f>'[1]Cmoney - 股票'!C49</f>
        <v>28.55</v>
      </c>
      <c r="D45" s="1">
        <f>'[1]Cmoney - 股票'!D49</f>
        <v>-0.05</v>
      </c>
      <c r="E45" s="1">
        <f>'[1]Cmoney - 股票'!E49</f>
        <v>-0.17</v>
      </c>
      <c r="F45" s="1">
        <f>'[1]Cmoney - 股票'!F49</f>
        <v>68.38</v>
      </c>
      <c r="G45" s="1">
        <f>'[1]Cmoney - 股票'!G49</f>
        <v>54.53</v>
      </c>
      <c r="H45" s="1">
        <f>'[1]Cmoney - 股票'!H49</f>
        <v>47.79</v>
      </c>
      <c r="I45" s="1">
        <f>'[1]Cmoney - 股票'!I49</f>
        <v>42.02</v>
      </c>
      <c r="J45" s="1">
        <f>'[1]Cmoney - 股票'!J49</f>
        <v>4.1000000000000002E-2</v>
      </c>
      <c r="K45" s="1">
        <f>'[1]Cmoney - 股票'!K49</f>
        <v>2.8000000000000001E-2</v>
      </c>
      <c r="L45" s="1">
        <f>'[1]Cmoney - 股票'!L49</f>
        <v>0.41</v>
      </c>
      <c r="M45" s="1">
        <f>'[1]Cmoney - 股票'!M49</f>
        <v>0.19</v>
      </c>
      <c r="N45" s="1">
        <f>'[1]Cmoney - 股票'!N49</f>
        <v>-10870</v>
      </c>
      <c r="O45" s="1">
        <f>'[1]Cmoney - 股票'!O49</f>
        <v>-379</v>
      </c>
      <c r="P45" s="1">
        <f>'[1]Cmoney - 股票'!P49</f>
        <v>-0.17</v>
      </c>
      <c r="Q45" s="1">
        <f>'[1]Cmoney - 股票'!Q49</f>
        <v>-1.89</v>
      </c>
      <c r="R45" s="1">
        <f>'[1]Cmoney - 股票'!R49</f>
        <v>-0.87</v>
      </c>
      <c r="S45" s="1">
        <f>'[1]Cmoney - 股票'!S49</f>
        <v>-0.87</v>
      </c>
      <c r="T45" s="1">
        <f>'[1]Cmoney - 股票'!T49</f>
        <v>-1.89</v>
      </c>
    </row>
    <row r="46" spans="1:20">
      <c r="A46" s="1" t="str">
        <f>'[1]Cmoney - 股票'!A50</f>
        <v>1905</v>
      </c>
      <c r="B46" s="1" t="str">
        <f>'[1]Cmoney - 股票'!B50</f>
        <v>華紙</v>
      </c>
      <c r="C46" s="1">
        <f>'[1]Cmoney - 股票'!C50</f>
        <v>21.45</v>
      </c>
      <c r="D46" s="1">
        <f>'[1]Cmoney - 股票'!D50</f>
        <v>-0.1</v>
      </c>
      <c r="E46" s="1">
        <f>'[1]Cmoney - 股票'!E50</f>
        <v>-0.46</v>
      </c>
      <c r="F46" s="1">
        <f>'[1]Cmoney - 股票'!F50</f>
        <v>27.95</v>
      </c>
      <c r="G46" s="1">
        <f>'[1]Cmoney - 股票'!G50</f>
        <v>20.86</v>
      </c>
      <c r="H46" s="1">
        <f>'[1]Cmoney - 股票'!H50</f>
        <v>30</v>
      </c>
      <c r="I46" s="1">
        <f>'[1]Cmoney - 股票'!I50</f>
        <v>25.12</v>
      </c>
      <c r="J46" s="1">
        <f>'[1]Cmoney - 股票'!J50</f>
        <v>1.7999999999999999E-2</v>
      </c>
      <c r="K46" s="1">
        <f>'[1]Cmoney - 股票'!K50</f>
        <v>7.0000000000000001E-3</v>
      </c>
      <c r="L46" s="1">
        <f>'[1]Cmoney - 股票'!L50</f>
        <v>-1.5</v>
      </c>
      <c r="M46" s="1">
        <f>'[1]Cmoney - 股票'!M50</f>
        <v>-1.76</v>
      </c>
      <c r="N46" s="1">
        <f>'[1]Cmoney - 股票'!N50</f>
        <v>-11886</v>
      </c>
      <c r="O46" s="1">
        <f>'[1]Cmoney - 股票'!O50</f>
        <v>-547</v>
      </c>
      <c r="P46" s="1">
        <f>'[1]Cmoney - 股票'!P50</f>
        <v>-0.46</v>
      </c>
      <c r="Q46" s="1">
        <f>'[1]Cmoney - 股票'!Q50</f>
        <v>-2.5</v>
      </c>
      <c r="R46" s="1">
        <f>'[1]Cmoney - 股票'!R50</f>
        <v>-2.0499999999999998</v>
      </c>
      <c r="S46" s="1">
        <f>'[1]Cmoney - 股票'!S50</f>
        <v>-3.81</v>
      </c>
      <c r="T46" s="1">
        <f>'[1]Cmoney - 股票'!T50</f>
        <v>-8.7200000000000006</v>
      </c>
    </row>
    <row r="47" spans="1:20">
      <c r="A47" s="1" t="str">
        <f>'[1]Cmoney - 股票'!A51</f>
        <v>1907</v>
      </c>
      <c r="B47" s="1" t="str">
        <f>'[1]Cmoney - 股票'!B51</f>
        <v>永豐餘</v>
      </c>
      <c r="C47" s="1">
        <f>'[1]Cmoney - 股票'!C51</f>
        <v>30.75</v>
      </c>
      <c r="D47" s="1">
        <f>'[1]Cmoney - 股票'!D51</f>
        <v>-0.05</v>
      </c>
      <c r="E47" s="1">
        <f>'[1]Cmoney - 股票'!E51</f>
        <v>-0.16</v>
      </c>
      <c r="F47" s="1">
        <f>'[1]Cmoney - 股票'!F51</f>
        <v>70.099999999999994</v>
      </c>
      <c r="G47" s="1">
        <f>'[1]Cmoney - 股票'!G51</f>
        <v>64.44</v>
      </c>
      <c r="H47" s="1">
        <f>'[1]Cmoney - 股票'!H51</f>
        <v>58.27</v>
      </c>
      <c r="I47" s="1">
        <f>'[1]Cmoney - 股票'!I51</f>
        <v>56.26</v>
      </c>
      <c r="J47" s="1">
        <f>'[1]Cmoney - 股票'!J51</f>
        <v>0.14299999999999999</v>
      </c>
      <c r="K47" s="1">
        <f>'[1]Cmoney - 股票'!K51</f>
        <v>0.129</v>
      </c>
      <c r="L47" s="1">
        <f>'[1]Cmoney - 股票'!L51</f>
        <v>2.25</v>
      </c>
      <c r="M47" s="1">
        <f>'[1]Cmoney - 股票'!M51</f>
        <v>1.93</v>
      </c>
      <c r="N47" s="1">
        <f>'[1]Cmoney - 股票'!N51</f>
        <v>-11836</v>
      </c>
      <c r="O47" s="1">
        <f>'[1]Cmoney - 股票'!O51</f>
        <v>-381.94</v>
      </c>
      <c r="P47" s="1">
        <f>'[1]Cmoney - 股票'!P51</f>
        <v>-0.16</v>
      </c>
      <c r="Q47" s="1">
        <f>'[1]Cmoney - 股票'!Q51</f>
        <v>0.16</v>
      </c>
      <c r="R47" s="1">
        <f>'[1]Cmoney - 股票'!R51</f>
        <v>3.02</v>
      </c>
      <c r="S47" s="1">
        <f>'[1]Cmoney - 股票'!S51</f>
        <v>3.02</v>
      </c>
      <c r="T47" s="1">
        <f>'[1]Cmoney - 股票'!T51</f>
        <v>1.99</v>
      </c>
    </row>
    <row r="48" spans="1:20">
      <c r="A48" s="1" t="str">
        <f>'[1]Cmoney - 股票'!A52</f>
        <v>1909</v>
      </c>
      <c r="B48" s="1" t="str">
        <f>'[1]Cmoney - 股票'!B52</f>
        <v>榮成</v>
      </c>
      <c r="C48" s="1">
        <f>'[1]Cmoney - 股票'!C52</f>
        <v>13.85</v>
      </c>
      <c r="D48" s="1">
        <f>'[1]Cmoney - 股票'!D52</f>
        <v>0.15</v>
      </c>
      <c r="E48" s="1">
        <f>'[1]Cmoney - 股票'!E52</f>
        <v>1.0900000000000001</v>
      </c>
      <c r="F48" s="1">
        <f>'[1]Cmoney - 股票'!F52</f>
        <v>19.59</v>
      </c>
      <c r="G48" s="1">
        <f>'[1]Cmoney - 股票'!G52</f>
        <v>23.06</v>
      </c>
      <c r="H48" s="1">
        <f>'[1]Cmoney - 股票'!H52</f>
        <v>28.25</v>
      </c>
      <c r="I48" s="1">
        <f>'[1]Cmoney - 股票'!I52</f>
        <v>46.71</v>
      </c>
      <c r="J48" s="1">
        <f>'[1]Cmoney - 股票'!J52</f>
        <v>0.01</v>
      </c>
      <c r="K48" s="1">
        <f>'[1]Cmoney - 股票'!K52</f>
        <v>1.4999999999999999E-2</v>
      </c>
      <c r="L48" s="1">
        <f>'[1]Cmoney - 股票'!L52</f>
        <v>-2.25</v>
      </c>
      <c r="M48" s="1">
        <f>'[1]Cmoney - 股票'!M52</f>
        <v>-1</v>
      </c>
      <c r="N48" s="1">
        <f>'[1]Cmoney - 股票'!N52</f>
        <v>-11665</v>
      </c>
      <c r="O48" s="1">
        <f>'[1]Cmoney - 股票'!O52</f>
        <v>-849</v>
      </c>
      <c r="P48" s="1">
        <f>'[1]Cmoney - 股票'!P52</f>
        <v>1.0900000000000001</v>
      </c>
      <c r="Q48" s="1">
        <f>'[1]Cmoney - 股票'!Q52</f>
        <v>-2.12</v>
      </c>
      <c r="R48" s="1">
        <f>'[1]Cmoney - 股票'!R52</f>
        <v>-0.72</v>
      </c>
      <c r="S48" s="1">
        <f>'[1]Cmoney - 股票'!S52</f>
        <v>-3.48</v>
      </c>
      <c r="T48" s="1">
        <f>'[1]Cmoney - 股票'!T52</f>
        <v>-7.36</v>
      </c>
    </row>
    <row r="49" spans="1:20">
      <c r="A49" s="1" t="str">
        <f>'[1]Cmoney - 股票'!A53</f>
        <v>2002</v>
      </c>
      <c r="B49" s="1" t="str">
        <f>'[1]Cmoney - 股票'!B53</f>
        <v>中鋼</v>
      </c>
      <c r="C49" s="1">
        <f>'[1]Cmoney - 股票'!C53</f>
        <v>23.1</v>
      </c>
      <c r="D49" s="1">
        <f>'[1]Cmoney - 股票'!D53</f>
        <v>0.05</v>
      </c>
      <c r="E49" s="1">
        <f>'[1]Cmoney - 股票'!E53</f>
        <v>0.22</v>
      </c>
      <c r="F49" s="1">
        <f>'[1]Cmoney - 股票'!F53</f>
        <v>18.38</v>
      </c>
      <c r="G49" s="1">
        <f>'[1]Cmoney - 股票'!G53</f>
        <v>16.170000000000002</v>
      </c>
      <c r="H49" s="1">
        <f>'[1]Cmoney - 股票'!H53</f>
        <v>22.97</v>
      </c>
      <c r="I49" s="1">
        <f>'[1]Cmoney - 股票'!I53</f>
        <v>30.06</v>
      </c>
      <c r="J49" s="1">
        <f>'[1]Cmoney - 股票'!J53</f>
        <v>0</v>
      </c>
      <c r="K49" s="1">
        <f>'[1]Cmoney - 股票'!K53</f>
        <v>-2E-3</v>
      </c>
      <c r="L49" s="1">
        <f>'[1]Cmoney - 股票'!L53</f>
        <v>-1.79</v>
      </c>
      <c r="M49" s="1">
        <f>'[1]Cmoney - 股票'!M53</f>
        <v>-1.42</v>
      </c>
      <c r="N49" s="1">
        <f>'[1]Cmoney - 股票'!N53</f>
        <v>-313323</v>
      </c>
      <c r="O49" s="1">
        <f>'[1]Cmoney - 股票'!O53</f>
        <v>-13581.433000000001</v>
      </c>
      <c r="P49" s="1">
        <f>'[1]Cmoney - 股票'!P53</f>
        <v>0.22</v>
      </c>
      <c r="Q49" s="1">
        <f>'[1]Cmoney - 股票'!Q53</f>
        <v>-2.12</v>
      </c>
      <c r="R49" s="1">
        <f>'[1]Cmoney - 股票'!R53</f>
        <v>-0.65</v>
      </c>
      <c r="S49" s="1">
        <f>'[1]Cmoney - 股票'!S53</f>
        <v>-3.14</v>
      </c>
      <c r="T49" s="1">
        <f>'[1]Cmoney - 股票'!T53</f>
        <v>-3.75</v>
      </c>
    </row>
    <row r="50" spans="1:20">
      <c r="A50" s="1" t="str">
        <f>'[1]Cmoney - 股票'!A54</f>
        <v>2006</v>
      </c>
      <c r="B50" s="1" t="str">
        <f>'[1]Cmoney - 股票'!B54</f>
        <v>東和鋼鐵</v>
      </c>
      <c r="C50" s="1">
        <f>'[1]Cmoney - 股票'!C54</f>
        <v>69.599999999999994</v>
      </c>
      <c r="D50" s="1">
        <f>'[1]Cmoney - 股票'!D54</f>
        <v>-0.8</v>
      </c>
      <c r="E50" s="1">
        <f>'[1]Cmoney - 股票'!E54</f>
        <v>-1.1399999999999999</v>
      </c>
      <c r="F50" s="1">
        <f>'[1]Cmoney - 股票'!F54</f>
        <v>69.459999999999994</v>
      </c>
      <c r="G50" s="1">
        <f>'[1]Cmoney - 股票'!G54</f>
        <v>64.59</v>
      </c>
      <c r="H50" s="1">
        <f>'[1]Cmoney - 股票'!H54</f>
        <v>71.34</v>
      </c>
      <c r="I50" s="1">
        <f>'[1]Cmoney - 股票'!I54</f>
        <v>54.6</v>
      </c>
      <c r="J50" s="1">
        <f>'[1]Cmoney - 股票'!J54</f>
        <v>0.14799999999999999</v>
      </c>
      <c r="K50" s="1">
        <f>'[1]Cmoney - 股票'!K54</f>
        <v>0.182</v>
      </c>
      <c r="L50" s="1">
        <f>'[1]Cmoney - 股票'!L54</f>
        <v>1.8</v>
      </c>
      <c r="M50" s="1">
        <f>'[1]Cmoney - 股票'!M54</f>
        <v>0.59</v>
      </c>
      <c r="N50" s="1">
        <f>'[1]Cmoney - 股票'!N54</f>
        <v>-57392</v>
      </c>
      <c r="O50" s="1">
        <f>'[1]Cmoney - 股票'!O54</f>
        <v>-820</v>
      </c>
      <c r="P50" s="1">
        <f>'[1]Cmoney - 股票'!P54</f>
        <v>-1.1399999999999999</v>
      </c>
      <c r="Q50" s="1">
        <f>'[1]Cmoney - 股票'!Q54</f>
        <v>0.57999999999999996</v>
      </c>
      <c r="R50" s="1">
        <f>'[1]Cmoney - 股票'!R54</f>
        <v>1.31</v>
      </c>
      <c r="S50" s="1">
        <f>'[1]Cmoney - 股票'!S54</f>
        <v>1.02</v>
      </c>
      <c r="T50" s="1">
        <f>'[1]Cmoney - 股票'!T54</f>
        <v>0.57999999999999996</v>
      </c>
    </row>
    <row r="51" spans="1:20">
      <c r="A51" s="1" t="str">
        <f>'[1]Cmoney - 股票'!A55</f>
        <v>2014</v>
      </c>
      <c r="B51" s="1" t="str">
        <f>'[1]Cmoney - 股票'!B55</f>
        <v>中鴻</v>
      </c>
      <c r="C51" s="1">
        <f>'[1]Cmoney - 股票'!C55</f>
        <v>21.5</v>
      </c>
      <c r="D51" s="1">
        <f>'[1]Cmoney - 股票'!D55</f>
        <v>-0.1</v>
      </c>
      <c r="E51" s="1">
        <f>'[1]Cmoney - 股票'!E55</f>
        <v>-0.46</v>
      </c>
      <c r="F51" s="1">
        <f>'[1]Cmoney - 股票'!F55</f>
        <v>24.16</v>
      </c>
      <c r="G51" s="1">
        <f>'[1]Cmoney - 股票'!G55</f>
        <v>20.87</v>
      </c>
      <c r="H51" s="1">
        <f>'[1]Cmoney - 股票'!H55</f>
        <v>29.34</v>
      </c>
      <c r="I51" s="1">
        <f>'[1]Cmoney - 股票'!I55</f>
        <v>25.16</v>
      </c>
      <c r="J51" s="1">
        <f>'[1]Cmoney - 股票'!J55</f>
        <v>-3.1E-2</v>
      </c>
      <c r="K51" s="1">
        <f>'[1]Cmoney - 股票'!K55</f>
        <v>-3.4000000000000002E-2</v>
      </c>
      <c r="L51" s="1">
        <f>'[1]Cmoney - 股票'!L55</f>
        <v>-2.2000000000000002</v>
      </c>
      <c r="M51" s="1">
        <f>'[1]Cmoney - 股票'!M55</f>
        <v>-2.42</v>
      </c>
      <c r="N51" s="1">
        <f>'[1]Cmoney - 股票'!N55</f>
        <v>-13480</v>
      </c>
      <c r="O51" s="1">
        <f>'[1]Cmoney - 股票'!O55</f>
        <v>-627</v>
      </c>
      <c r="P51" s="1">
        <f>'[1]Cmoney - 股票'!P55</f>
        <v>-0.46</v>
      </c>
      <c r="Q51" s="1">
        <f>'[1]Cmoney - 股票'!Q55</f>
        <v>-2.71</v>
      </c>
      <c r="R51" s="1">
        <f>'[1]Cmoney - 股票'!R55</f>
        <v>-1.38</v>
      </c>
      <c r="S51" s="1">
        <f>'[1]Cmoney - 股票'!S55</f>
        <v>-4.66</v>
      </c>
      <c r="T51" s="1">
        <f>'[1]Cmoney - 股票'!T55</f>
        <v>-3.37</v>
      </c>
    </row>
    <row r="52" spans="1:20">
      <c r="A52" s="1" t="str">
        <f>'[1]Cmoney - 股票'!A56</f>
        <v>2027</v>
      </c>
      <c r="B52" s="1" t="str">
        <f>'[1]Cmoney - 股票'!B56</f>
        <v>大成鋼</v>
      </c>
      <c r="C52" s="1">
        <f>'[1]Cmoney - 股票'!C56</f>
        <v>35.9</v>
      </c>
      <c r="D52" s="1">
        <f>'[1]Cmoney - 股票'!D56</f>
        <v>-0.05</v>
      </c>
      <c r="E52" s="1">
        <f>'[1]Cmoney - 股票'!E56</f>
        <v>-0.14000000000000001</v>
      </c>
      <c r="F52" s="1">
        <f>'[1]Cmoney - 股票'!F56</f>
        <v>8.1999999999999993</v>
      </c>
      <c r="G52" s="1">
        <f>'[1]Cmoney - 股票'!G56</f>
        <v>6.54</v>
      </c>
      <c r="H52" s="1">
        <f>'[1]Cmoney - 股票'!H56</f>
        <v>18.89</v>
      </c>
      <c r="I52" s="1">
        <f>'[1]Cmoney - 股票'!I56</f>
        <v>17.940000000000001</v>
      </c>
      <c r="J52" s="1">
        <f>'[1]Cmoney - 股票'!J56</f>
        <v>-0.158</v>
      </c>
      <c r="K52" s="1">
        <f>'[1]Cmoney - 股票'!K56</f>
        <v>-0.15</v>
      </c>
      <c r="L52" s="1">
        <f>'[1]Cmoney - 股票'!L56</f>
        <v>-3.46</v>
      </c>
      <c r="M52" s="1">
        <f>'[1]Cmoney - 股票'!M56</f>
        <v>-3.33</v>
      </c>
      <c r="N52" s="1">
        <f>'[1]Cmoney - 股票'!N56</f>
        <v>18093</v>
      </c>
      <c r="O52" s="1">
        <f>'[1]Cmoney - 股票'!O56</f>
        <v>503</v>
      </c>
      <c r="P52" s="1">
        <f>'[1]Cmoney - 股票'!P56</f>
        <v>-0.14000000000000001</v>
      </c>
      <c r="Q52" s="1">
        <f>'[1]Cmoney - 股票'!Q56</f>
        <v>-2.4500000000000002</v>
      </c>
      <c r="R52" s="1">
        <f>'[1]Cmoney - 股票'!R56</f>
        <v>-2.4500000000000002</v>
      </c>
      <c r="S52" s="1">
        <f>'[1]Cmoney - 股票'!S56</f>
        <v>-5.4</v>
      </c>
      <c r="T52" s="1">
        <f>'[1]Cmoney - 股票'!T56</f>
        <v>-1.37</v>
      </c>
    </row>
    <row r="53" spans="1:20">
      <c r="A53" s="1" t="str">
        <f>'[1]Cmoney - 股票'!A57</f>
        <v>2049</v>
      </c>
      <c r="B53" s="1" t="str">
        <f>'[1]Cmoney - 股票'!B57</f>
        <v>上銀</v>
      </c>
      <c r="C53" s="1">
        <f>'[1]Cmoney - 股票'!C57</f>
        <v>213</v>
      </c>
      <c r="D53" s="1">
        <f>'[1]Cmoney - 股票'!D57</f>
        <v>5.5</v>
      </c>
      <c r="E53" s="1">
        <f>'[1]Cmoney - 股票'!E57</f>
        <v>2.65</v>
      </c>
      <c r="F53" s="1">
        <f>'[1]Cmoney - 股票'!F57</f>
        <v>34.1</v>
      </c>
      <c r="G53" s="1">
        <f>'[1]Cmoney - 股票'!G57</f>
        <v>52.36</v>
      </c>
      <c r="H53" s="1">
        <f>'[1]Cmoney - 股票'!H57</f>
        <v>40.049999999999997</v>
      </c>
      <c r="I53" s="1">
        <f>'[1]Cmoney - 股票'!I57</f>
        <v>67.989999999999995</v>
      </c>
      <c r="J53" s="1">
        <f>'[1]Cmoney - 股票'!J57</f>
        <v>0.45500000000000002</v>
      </c>
      <c r="K53" s="1">
        <f>'[1]Cmoney - 股票'!K57</f>
        <v>0.84799999999999998</v>
      </c>
      <c r="L53" s="1">
        <f>'[1]Cmoney - 股票'!L57</f>
        <v>-2.2999999999999998</v>
      </c>
      <c r="M53" s="1">
        <f>'[1]Cmoney - 股票'!M57</f>
        <v>0.51</v>
      </c>
      <c r="N53" s="1">
        <f>'[1]Cmoney - 股票'!N57</f>
        <v>-27389</v>
      </c>
      <c r="O53" s="1">
        <f>'[1]Cmoney - 股票'!O57</f>
        <v>-131.84</v>
      </c>
      <c r="P53" s="1">
        <f>'[1]Cmoney - 股票'!P57</f>
        <v>2.65</v>
      </c>
      <c r="Q53" s="1">
        <f>'[1]Cmoney - 股票'!Q57</f>
        <v>1.67</v>
      </c>
      <c r="R53" s="1">
        <f>'[1]Cmoney - 股票'!R57</f>
        <v>2.4</v>
      </c>
      <c r="S53" s="1">
        <f>'[1]Cmoney - 股票'!S57</f>
        <v>-4.05</v>
      </c>
      <c r="T53" s="1">
        <f>'[1]Cmoney - 股票'!T57</f>
        <v>-22.55</v>
      </c>
    </row>
    <row r="54" spans="1:20">
      <c r="A54" s="1" t="str">
        <f>'[1]Cmoney - 股票'!A58</f>
        <v>2059</v>
      </c>
      <c r="B54" s="1" t="str">
        <f>'[1]Cmoney - 股票'!B58</f>
        <v>川湖</v>
      </c>
      <c r="C54" s="1">
        <f>'[1]Cmoney - 股票'!C58</f>
        <v>1240</v>
      </c>
      <c r="D54" s="1">
        <f>'[1]Cmoney - 股票'!D58</f>
        <v>0</v>
      </c>
      <c r="E54" s="1">
        <f>'[1]Cmoney - 股票'!E58</f>
        <v>0</v>
      </c>
      <c r="F54" s="1">
        <f>'[1]Cmoney - 股票'!F58</f>
        <v>76.430000000000007</v>
      </c>
      <c r="G54" s="1">
        <f>'[1]Cmoney - 股票'!G58</f>
        <v>77.62</v>
      </c>
      <c r="H54" s="1">
        <f>'[1]Cmoney - 股票'!H58</f>
        <v>65.25</v>
      </c>
      <c r="I54" s="1">
        <f>'[1]Cmoney - 股票'!I58</f>
        <v>65.25</v>
      </c>
      <c r="J54" s="1">
        <f>'[1]Cmoney - 股票'!J58</f>
        <v>9.0079999999999991</v>
      </c>
      <c r="K54" s="1">
        <f>'[1]Cmoney - 股票'!K58</f>
        <v>9.4779999999999998</v>
      </c>
      <c r="L54" s="1">
        <f>'[1]Cmoney - 股票'!L58</f>
        <v>5</v>
      </c>
      <c r="M54" s="1">
        <f>'[1]Cmoney - 股票'!M58</f>
        <v>4.66</v>
      </c>
      <c r="N54" s="1">
        <f>'[1]Cmoney - 股票'!N58</f>
        <v>-90966</v>
      </c>
      <c r="O54" s="1">
        <f>'[1]Cmoney - 股票'!O58</f>
        <v>-73.25</v>
      </c>
      <c r="P54" s="1">
        <f>'[1]Cmoney - 股票'!P58</f>
        <v>0</v>
      </c>
      <c r="Q54" s="1">
        <f>'[1]Cmoney - 股票'!Q58</f>
        <v>3.33</v>
      </c>
      <c r="R54" s="1">
        <f>'[1]Cmoney - 股票'!R58</f>
        <v>3.77</v>
      </c>
      <c r="S54" s="1">
        <f>'[1]Cmoney - 股票'!S58</f>
        <v>6.44</v>
      </c>
      <c r="T54" s="1">
        <f>'[1]Cmoney - 股票'!T58</f>
        <v>-1.59</v>
      </c>
    </row>
    <row r="55" spans="1:20">
      <c r="A55" s="1" t="str">
        <f>'[1]Cmoney - 股票'!A59</f>
        <v>2105</v>
      </c>
      <c r="B55" s="1" t="str">
        <f>'[1]Cmoney - 股票'!B59</f>
        <v>正新</v>
      </c>
      <c r="C55" s="1">
        <f>'[1]Cmoney - 股票'!C59</f>
        <v>49.45</v>
      </c>
      <c r="D55" s="1">
        <f>'[1]Cmoney - 股票'!D59</f>
        <v>-0.25</v>
      </c>
      <c r="E55" s="1">
        <f>'[1]Cmoney - 股票'!E59</f>
        <v>-0.5</v>
      </c>
      <c r="F55" s="1">
        <f>'[1]Cmoney - 股票'!F59</f>
        <v>61.36</v>
      </c>
      <c r="G55" s="1">
        <f>'[1]Cmoney - 股票'!G59</f>
        <v>53.13</v>
      </c>
      <c r="H55" s="1">
        <f>'[1]Cmoney - 股票'!H59</f>
        <v>41.49</v>
      </c>
      <c r="I55" s="1">
        <f>'[1]Cmoney - 股票'!I59</f>
        <v>36.270000000000003</v>
      </c>
      <c r="J55" s="1">
        <f>'[1]Cmoney - 股票'!J59</f>
        <v>-0.28799999999999998</v>
      </c>
      <c r="K55" s="1">
        <f>'[1]Cmoney - 股票'!K59</f>
        <v>-0.24199999999999999</v>
      </c>
      <c r="L55" s="1">
        <f>'[1]Cmoney - 股票'!L59</f>
        <v>-3.91</v>
      </c>
      <c r="M55" s="1">
        <f>'[1]Cmoney - 股票'!M59</f>
        <v>-3.8</v>
      </c>
      <c r="N55" s="1">
        <f>'[1]Cmoney - 股票'!N59</f>
        <v>-147451</v>
      </c>
      <c r="O55" s="1">
        <f>'[1]Cmoney - 股票'!O59</f>
        <v>-2977</v>
      </c>
      <c r="P55" s="1">
        <f>'[1]Cmoney - 股票'!P59</f>
        <v>-0.5</v>
      </c>
      <c r="Q55" s="1">
        <f>'[1]Cmoney - 股票'!Q59</f>
        <v>0.2</v>
      </c>
      <c r="R55" s="1">
        <f>'[1]Cmoney - 股票'!R59</f>
        <v>0.2</v>
      </c>
      <c r="S55" s="1">
        <f>'[1]Cmoney - 股票'!S59</f>
        <v>-14.3</v>
      </c>
      <c r="T55" s="1">
        <f>'[1]Cmoney - 股票'!T59</f>
        <v>-0.6</v>
      </c>
    </row>
    <row r="56" spans="1:20">
      <c r="A56" s="1" t="str">
        <f>'[1]Cmoney - 股票'!A60</f>
        <v>2201</v>
      </c>
      <c r="B56" s="1" t="str">
        <f>'[1]Cmoney - 股票'!B60</f>
        <v>裕隆</v>
      </c>
      <c r="C56" s="1">
        <f>'[1]Cmoney - 股票'!C60</f>
        <v>66.8</v>
      </c>
      <c r="D56" s="1">
        <f>'[1]Cmoney - 股票'!D60</f>
        <v>-0.6</v>
      </c>
      <c r="E56" s="1">
        <f>'[1]Cmoney - 股票'!E60</f>
        <v>-0.89</v>
      </c>
      <c r="F56" s="1">
        <f>'[1]Cmoney - 股票'!F60</f>
        <v>9.58</v>
      </c>
      <c r="G56" s="1">
        <f>'[1]Cmoney - 股票'!G60</f>
        <v>7.22</v>
      </c>
      <c r="H56" s="1">
        <f>'[1]Cmoney - 股票'!H60</f>
        <v>24</v>
      </c>
      <c r="I56" s="1">
        <f>'[1]Cmoney - 股票'!I60</f>
        <v>19.559999999999999</v>
      </c>
      <c r="J56" s="1">
        <f>'[1]Cmoney - 股票'!J60</f>
        <v>-0.16200000000000001</v>
      </c>
      <c r="K56" s="1">
        <f>'[1]Cmoney - 股票'!K60</f>
        <v>-0.23</v>
      </c>
      <c r="L56" s="1">
        <f>'[1]Cmoney - 股票'!L60</f>
        <v>-3.03</v>
      </c>
      <c r="M56" s="1">
        <f>'[1]Cmoney - 股票'!M60</f>
        <v>-3.66</v>
      </c>
      <c r="N56" s="1">
        <f>'[1]Cmoney - 股票'!N60</f>
        <v>-60055</v>
      </c>
      <c r="O56" s="1">
        <f>'[1]Cmoney - 股票'!O60</f>
        <v>-888</v>
      </c>
      <c r="P56" s="1">
        <f>'[1]Cmoney - 股票'!P60</f>
        <v>-0.89</v>
      </c>
      <c r="Q56" s="1">
        <f>'[1]Cmoney - 股票'!Q60</f>
        <v>-4.16</v>
      </c>
      <c r="R56" s="1">
        <f>'[1]Cmoney - 股票'!R60</f>
        <v>-2.48</v>
      </c>
      <c r="S56" s="1">
        <f>'[1]Cmoney - 股票'!S60</f>
        <v>-4.71</v>
      </c>
      <c r="T56" s="1">
        <f>'[1]Cmoney - 股票'!T60</f>
        <v>-2.2000000000000002</v>
      </c>
    </row>
    <row r="57" spans="1:20">
      <c r="A57" s="1" t="str">
        <f>'[1]Cmoney - 股票'!A61</f>
        <v>2231</v>
      </c>
      <c r="B57" s="1" t="str">
        <f>'[1]Cmoney - 股票'!B61</f>
        <v>為升</v>
      </c>
      <c r="C57" s="1">
        <f>'[1]Cmoney - 股票'!C61</f>
        <v>118.5</v>
      </c>
      <c r="D57" s="1">
        <f>'[1]Cmoney - 股票'!D61</f>
        <v>0.5</v>
      </c>
      <c r="E57" s="1">
        <f>'[1]Cmoney - 股票'!E61</f>
        <v>0.42</v>
      </c>
      <c r="F57" s="1">
        <f>'[1]Cmoney - 股票'!F61</f>
        <v>9.17</v>
      </c>
      <c r="G57" s="1">
        <f>'[1]Cmoney - 股票'!G61</f>
        <v>9.14</v>
      </c>
      <c r="H57" s="1">
        <f>'[1]Cmoney - 股票'!H61</f>
        <v>24.43</v>
      </c>
      <c r="I57" s="1">
        <f>'[1]Cmoney - 股票'!I61</f>
        <v>29.63</v>
      </c>
      <c r="J57" s="1">
        <f>'[1]Cmoney - 股票'!J61</f>
        <v>-1.7230000000000001</v>
      </c>
      <c r="K57" s="1">
        <f>'[1]Cmoney - 股票'!K61</f>
        <v>-1.663</v>
      </c>
      <c r="L57" s="1">
        <f>'[1]Cmoney - 股票'!L61</f>
        <v>-6.17</v>
      </c>
      <c r="M57" s="1">
        <f>'[1]Cmoney - 股票'!M61</f>
        <v>-5.36</v>
      </c>
      <c r="N57" s="1">
        <f>'[1]Cmoney - 股票'!N61</f>
        <v>-14384</v>
      </c>
      <c r="O57" s="1">
        <f>'[1]Cmoney - 股票'!O61</f>
        <v>-121.18</v>
      </c>
      <c r="P57" s="1">
        <f>'[1]Cmoney - 股票'!P61</f>
        <v>0.42</v>
      </c>
      <c r="Q57" s="1">
        <f>'[1]Cmoney - 股票'!Q61</f>
        <v>-2.0699999999999998</v>
      </c>
      <c r="R57" s="1">
        <f>'[1]Cmoney - 股票'!R61</f>
        <v>-8.49</v>
      </c>
      <c r="S57" s="1">
        <f>'[1]Cmoney - 股票'!S61</f>
        <v>-10.57</v>
      </c>
      <c r="T57" s="1">
        <f>'[1]Cmoney - 股票'!T61</f>
        <v>-0.84</v>
      </c>
    </row>
    <row r="58" spans="1:20">
      <c r="A58" s="1" t="str">
        <f>'[1]Cmoney - 股票'!A62</f>
        <v>2301</v>
      </c>
      <c r="B58" s="1" t="str">
        <f>'[1]Cmoney - 股票'!B62</f>
        <v>光寶科</v>
      </c>
      <c r="C58" s="1">
        <f>'[1]Cmoney - 股票'!C62</f>
        <v>106</v>
      </c>
      <c r="D58" s="1">
        <f>'[1]Cmoney - 股票'!D62</f>
        <v>-2</v>
      </c>
      <c r="E58" s="1">
        <f>'[1]Cmoney - 股票'!E62</f>
        <v>-1.85</v>
      </c>
      <c r="F58" s="1">
        <f>'[1]Cmoney - 股票'!F62</f>
        <v>63.29</v>
      </c>
      <c r="G58" s="1">
        <f>'[1]Cmoney - 股票'!G62</f>
        <v>62.71</v>
      </c>
      <c r="H58" s="1">
        <f>'[1]Cmoney - 股票'!H62</f>
        <v>66.98</v>
      </c>
      <c r="I58" s="1">
        <f>'[1]Cmoney - 股票'!I62</f>
        <v>48.72</v>
      </c>
      <c r="J58" s="1">
        <f>'[1]Cmoney - 股票'!J62</f>
        <v>-0.23400000000000001</v>
      </c>
      <c r="K58" s="1">
        <f>'[1]Cmoney - 股票'!K62</f>
        <v>-0.14599999999999999</v>
      </c>
      <c r="L58" s="1">
        <f>'[1]Cmoney - 股票'!L62</f>
        <v>1.41</v>
      </c>
      <c r="M58" s="1">
        <f>'[1]Cmoney - 股票'!M62</f>
        <v>-0.38</v>
      </c>
      <c r="N58" s="1">
        <f>'[1]Cmoney - 股票'!N62</f>
        <v>-408321</v>
      </c>
      <c r="O58" s="1">
        <f>'[1]Cmoney - 股票'!O62</f>
        <v>-3820.0129999999999</v>
      </c>
      <c r="P58" s="1">
        <f>'[1]Cmoney - 股票'!P62</f>
        <v>-1.85</v>
      </c>
      <c r="Q58" s="1">
        <f>'[1]Cmoney - 股票'!Q62</f>
        <v>0.95</v>
      </c>
      <c r="R58" s="1">
        <f>'[1]Cmoney - 股票'!R62</f>
        <v>-1.4</v>
      </c>
      <c r="S58" s="1">
        <f>'[1]Cmoney - 股票'!S62</f>
        <v>-1.85</v>
      </c>
      <c r="T58" s="1">
        <f>'[1]Cmoney - 股票'!T62</f>
        <v>6</v>
      </c>
    </row>
    <row r="59" spans="1:20">
      <c r="A59" s="1" t="str">
        <f>'[1]Cmoney - 股票'!A63</f>
        <v>2303</v>
      </c>
      <c r="B59" s="1" t="str">
        <f>'[1]Cmoney - 股票'!B63</f>
        <v>聯電</v>
      </c>
      <c r="C59" s="1">
        <f>'[1]Cmoney - 股票'!C63</f>
        <v>55.7</v>
      </c>
      <c r="D59" s="1">
        <f>'[1]Cmoney - 股票'!D63</f>
        <v>-0.7</v>
      </c>
      <c r="E59" s="1">
        <f>'[1]Cmoney - 股票'!E63</f>
        <v>-1.24</v>
      </c>
      <c r="F59" s="1">
        <f>'[1]Cmoney - 股票'!F63</f>
        <v>54.93</v>
      </c>
      <c r="G59" s="1">
        <f>'[1]Cmoney - 股票'!G63</f>
        <v>39.29</v>
      </c>
      <c r="H59" s="1">
        <f>'[1]Cmoney - 股票'!H63</f>
        <v>44.68</v>
      </c>
      <c r="I59" s="1">
        <f>'[1]Cmoney - 股票'!I63</f>
        <v>30.38</v>
      </c>
      <c r="J59" s="1">
        <f>'[1]Cmoney - 股票'!J63</f>
        <v>-0.10100000000000001</v>
      </c>
      <c r="K59" s="1">
        <f>'[1]Cmoney - 股票'!K63</f>
        <v>-0.16200000000000001</v>
      </c>
      <c r="L59" s="1">
        <f>'[1]Cmoney - 股票'!L63</f>
        <v>0.96</v>
      </c>
      <c r="M59" s="1">
        <f>'[1]Cmoney - 股票'!M63</f>
        <v>-0.28999999999999998</v>
      </c>
      <c r="N59" s="1">
        <f>'[1]Cmoney - 股票'!N63</f>
        <v>-1306603</v>
      </c>
      <c r="O59" s="1">
        <f>'[1]Cmoney - 股票'!O63</f>
        <v>-23319.715</v>
      </c>
      <c r="P59" s="1">
        <f>'[1]Cmoney - 股票'!P63</f>
        <v>-1.24</v>
      </c>
      <c r="Q59" s="1">
        <f>'[1]Cmoney - 股票'!Q63</f>
        <v>-3.47</v>
      </c>
      <c r="R59" s="1">
        <f>'[1]Cmoney - 股票'!R63</f>
        <v>-1.07</v>
      </c>
      <c r="S59" s="1">
        <f>'[1]Cmoney - 股票'!S63</f>
        <v>-0.18</v>
      </c>
      <c r="T59" s="1">
        <f>'[1]Cmoney - 股票'!T63</f>
        <v>7.74</v>
      </c>
    </row>
    <row r="60" spans="1:20">
      <c r="A60" s="1" t="str">
        <f>'[1]Cmoney - 股票'!A64</f>
        <v>2308</v>
      </c>
      <c r="B60" s="1" t="str">
        <f>'[1]Cmoney - 股票'!B64</f>
        <v>台達電</v>
      </c>
      <c r="C60" s="1">
        <f>'[1]Cmoney - 股票'!C64</f>
        <v>387.5</v>
      </c>
      <c r="D60" s="1">
        <f>'[1]Cmoney - 股票'!D64</f>
        <v>1</v>
      </c>
      <c r="E60" s="1">
        <f>'[1]Cmoney - 股票'!E64</f>
        <v>0.26</v>
      </c>
      <c r="F60" s="1">
        <f>'[1]Cmoney - 股票'!F64</f>
        <v>87</v>
      </c>
      <c r="G60" s="1">
        <f>'[1]Cmoney - 股票'!G64</f>
        <v>85.94</v>
      </c>
      <c r="H60" s="1">
        <f>'[1]Cmoney - 股票'!H64</f>
        <v>79.03</v>
      </c>
      <c r="I60" s="1">
        <f>'[1]Cmoney - 股票'!I64</f>
        <v>79.92</v>
      </c>
      <c r="J60" s="1">
        <f>'[1]Cmoney - 股票'!J64</f>
        <v>3.6070000000000002</v>
      </c>
      <c r="K60" s="1">
        <f>'[1]Cmoney - 股票'!K64</f>
        <v>3.3340000000000001</v>
      </c>
      <c r="L60" s="1">
        <f>'[1]Cmoney - 股票'!L64</f>
        <v>9.8699999999999992</v>
      </c>
      <c r="M60" s="1">
        <f>'[1]Cmoney - 股票'!M64</f>
        <v>9.17</v>
      </c>
      <c r="N60" s="1">
        <f>'[1]Cmoney - 股票'!N64</f>
        <v>517698</v>
      </c>
      <c r="O60" s="1">
        <f>'[1]Cmoney - 股票'!O64</f>
        <v>1346.8040000000001</v>
      </c>
      <c r="P60" s="1">
        <f>'[1]Cmoney - 股票'!P64</f>
        <v>0.26</v>
      </c>
      <c r="Q60" s="1">
        <f>'[1]Cmoney - 股票'!Q64</f>
        <v>1.17</v>
      </c>
      <c r="R60" s="1">
        <f>'[1]Cmoney - 股票'!R64</f>
        <v>9.6199999999999992</v>
      </c>
      <c r="S60" s="1">
        <f>'[1]Cmoney - 股票'!S64</f>
        <v>17.420000000000002</v>
      </c>
      <c r="T60" s="1">
        <f>'[1]Cmoney - 股票'!T64</f>
        <v>15.84</v>
      </c>
    </row>
    <row r="61" spans="1:20">
      <c r="A61" s="1" t="str">
        <f>'[1]Cmoney - 股票'!A65</f>
        <v>2312</v>
      </c>
      <c r="B61" s="1" t="str">
        <f>'[1]Cmoney - 股票'!B65</f>
        <v>金寶</v>
      </c>
      <c r="C61" s="1">
        <f>'[1]Cmoney - 股票'!C65</f>
        <v>17.899999999999999</v>
      </c>
      <c r="D61" s="1">
        <f>'[1]Cmoney - 股票'!D65</f>
        <v>0.2</v>
      </c>
      <c r="E61" s="1">
        <f>'[1]Cmoney - 股票'!E65</f>
        <v>1.1299999999999999</v>
      </c>
      <c r="F61" s="1">
        <f>'[1]Cmoney - 股票'!F65</f>
        <v>43.61</v>
      </c>
      <c r="G61" s="1">
        <f>'[1]Cmoney - 股票'!G65</f>
        <v>36.479999999999997</v>
      </c>
      <c r="H61" s="1">
        <f>'[1]Cmoney - 股票'!H65</f>
        <v>30.31</v>
      </c>
      <c r="I61" s="1">
        <f>'[1]Cmoney - 股票'!I65</f>
        <v>43.79</v>
      </c>
      <c r="J61" s="1">
        <f>'[1]Cmoney - 股票'!J65</f>
        <v>-7.1999999999999995E-2</v>
      </c>
      <c r="K61" s="1">
        <f>'[1]Cmoney - 股票'!K65</f>
        <v>-9.2999999999999999E-2</v>
      </c>
      <c r="L61" s="1">
        <f>'[1]Cmoney - 股票'!L65</f>
        <v>-7.0000000000000007E-2</v>
      </c>
      <c r="M61" s="1">
        <f>'[1]Cmoney - 股票'!M65</f>
        <v>0.67</v>
      </c>
      <c r="N61" s="1">
        <f>'[1]Cmoney - 股票'!N65</f>
        <v>5557</v>
      </c>
      <c r="O61" s="1">
        <f>'[1]Cmoney - 股票'!O65</f>
        <v>312</v>
      </c>
      <c r="P61" s="1">
        <f>'[1]Cmoney - 股票'!P65</f>
        <v>1.1299999999999999</v>
      </c>
      <c r="Q61" s="1">
        <f>'[1]Cmoney - 股票'!Q65</f>
        <v>-2.4500000000000002</v>
      </c>
      <c r="R61" s="1">
        <f>'[1]Cmoney - 股票'!R65</f>
        <v>-2.72</v>
      </c>
      <c r="S61" s="1">
        <f>'[1]Cmoney - 股票'!S65</f>
        <v>8.16</v>
      </c>
      <c r="T61" s="1">
        <f>'[1]Cmoney - 股票'!T65</f>
        <v>16.989999999999998</v>
      </c>
    </row>
    <row r="62" spans="1:20">
      <c r="A62" s="1" t="str">
        <f>'[1]Cmoney - 股票'!A66</f>
        <v>2313</v>
      </c>
      <c r="B62" s="1" t="str">
        <f>'[1]Cmoney - 股票'!B66</f>
        <v>華通</v>
      </c>
      <c r="C62" s="1">
        <f>'[1]Cmoney - 股票'!C66</f>
        <v>81.400000000000006</v>
      </c>
      <c r="D62" s="1">
        <f>'[1]Cmoney - 股票'!D66</f>
        <v>0</v>
      </c>
      <c r="E62" s="1">
        <f>'[1]Cmoney - 股票'!E66</f>
        <v>0</v>
      </c>
      <c r="F62" s="1">
        <f>'[1]Cmoney - 股票'!F66</f>
        <v>84.04</v>
      </c>
      <c r="G62" s="1">
        <f>'[1]Cmoney - 股票'!G66</f>
        <v>84.14</v>
      </c>
      <c r="H62" s="1">
        <f>'[1]Cmoney - 股票'!H66</f>
        <v>86.46</v>
      </c>
      <c r="I62" s="1">
        <f>'[1]Cmoney - 股票'!I66</f>
        <v>86.46</v>
      </c>
      <c r="J62" s="1">
        <f>'[1]Cmoney - 股票'!J66</f>
        <v>0.96399999999999997</v>
      </c>
      <c r="K62" s="1">
        <f>'[1]Cmoney - 股票'!K66</f>
        <v>1.004</v>
      </c>
      <c r="L62" s="1">
        <f>'[1]Cmoney - 股票'!L66</f>
        <v>10.07</v>
      </c>
      <c r="M62" s="1">
        <f>'[1]Cmoney - 股票'!M66</f>
        <v>9.34</v>
      </c>
      <c r="N62" s="1">
        <f>'[1]Cmoney - 股票'!N66</f>
        <v>762003</v>
      </c>
      <c r="O62" s="1">
        <f>'[1]Cmoney - 股票'!O66</f>
        <v>9340.5640000000003</v>
      </c>
      <c r="P62" s="1">
        <f>'[1]Cmoney - 股票'!P66</f>
        <v>0</v>
      </c>
      <c r="Q62" s="1">
        <f>'[1]Cmoney - 股票'!Q66</f>
        <v>4.9000000000000004</v>
      </c>
      <c r="R62" s="1">
        <f>'[1]Cmoney - 股票'!R66</f>
        <v>13.37</v>
      </c>
      <c r="S62" s="1">
        <f>'[1]Cmoney - 股票'!S66</f>
        <v>11.66</v>
      </c>
      <c r="T62" s="1">
        <f>'[1]Cmoney - 股票'!T66</f>
        <v>2.78</v>
      </c>
    </row>
    <row r="63" spans="1:20">
      <c r="A63" s="1" t="str">
        <f>'[1]Cmoney - 股票'!A67</f>
        <v>2317</v>
      </c>
      <c r="B63" s="1" t="str">
        <f>'[1]Cmoney - 股票'!B67</f>
        <v>鴻海</v>
      </c>
      <c r="C63" s="1">
        <f>'[1]Cmoney - 股票'!C67</f>
        <v>214</v>
      </c>
      <c r="D63" s="1">
        <f>'[1]Cmoney - 股票'!D67</f>
        <v>1.5</v>
      </c>
      <c r="E63" s="1">
        <f>'[1]Cmoney - 股票'!E67</f>
        <v>0.71</v>
      </c>
      <c r="F63" s="1">
        <f>'[1]Cmoney - 股票'!F67</f>
        <v>77.83</v>
      </c>
      <c r="G63" s="1">
        <f>'[1]Cmoney - 股票'!G67</f>
        <v>79.53</v>
      </c>
      <c r="H63" s="1">
        <f>'[1]Cmoney - 股票'!H67</f>
        <v>68.11</v>
      </c>
      <c r="I63" s="1">
        <f>'[1]Cmoney - 股票'!I67</f>
        <v>70.680000000000007</v>
      </c>
      <c r="J63" s="1">
        <f>'[1]Cmoney - 股票'!J67</f>
        <v>1.19</v>
      </c>
      <c r="K63" s="1">
        <f>'[1]Cmoney - 股票'!K67</f>
        <v>1.002</v>
      </c>
      <c r="L63" s="1">
        <f>'[1]Cmoney - 股票'!L67</f>
        <v>10.25</v>
      </c>
      <c r="M63" s="1">
        <f>'[1]Cmoney - 股票'!M67</f>
        <v>9.9600000000000009</v>
      </c>
      <c r="N63" s="1">
        <f>'[1]Cmoney - 股票'!N67</f>
        <v>1698308</v>
      </c>
      <c r="O63" s="1">
        <f>'[1]Cmoney - 股票'!O67</f>
        <v>8015.4229999999998</v>
      </c>
      <c r="P63" s="1">
        <f>'[1]Cmoney - 股票'!P67</f>
        <v>0.71</v>
      </c>
      <c r="Q63" s="1">
        <f>'[1]Cmoney - 股票'!Q67</f>
        <v>0.94</v>
      </c>
      <c r="R63" s="1">
        <f>'[1]Cmoney - 股票'!R67</f>
        <v>8.08</v>
      </c>
      <c r="S63" s="1">
        <f>'[1]Cmoney - 股票'!S67</f>
        <v>21.25</v>
      </c>
      <c r="T63" s="1">
        <f>'[1]Cmoney - 股票'!T67</f>
        <v>42.19</v>
      </c>
    </row>
    <row r="64" spans="1:20">
      <c r="A64" s="1" t="str">
        <f>'[1]Cmoney - 股票'!A68</f>
        <v>2323</v>
      </c>
      <c r="B64" s="1" t="str">
        <f>'[1]Cmoney - 股票'!B68</f>
        <v>中環</v>
      </c>
      <c r="C64" s="1">
        <f>'[1]Cmoney - 股票'!C68</f>
        <v>12.65</v>
      </c>
      <c r="D64" s="1">
        <f>'[1]Cmoney - 股票'!D68</f>
        <v>0.2</v>
      </c>
      <c r="E64" s="1">
        <f>'[1]Cmoney - 股票'!E68</f>
        <v>1.61</v>
      </c>
      <c r="F64" s="1">
        <f>'[1]Cmoney - 股票'!F68</f>
        <v>37.53</v>
      </c>
      <c r="G64" s="1">
        <f>'[1]Cmoney - 股票'!G68</f>
        <v>44.07</v>
      </c>
      <c r="H64" s="1">
        <f>'[1]Cmoney - 股票'!H68</f>
        <v>45.59</v>
      </c>
      <c r="I64" s="1">
        <f>'[1]Cmoney - 股票'!I68</f>
        <v>63.65</v>
      </c>
      <c r="J64" s="1">
        <f>'[1]Cmoney - 股票'!J68</f>
        <v>-1.7000000000000001E-2</v>
      </c>
      <c r="K64" s="1">
        <f>'[1]Cmoney - 股票'!K68</f>
        <v>1E-3</v>
      </c>
      <c r="L64" s="1">
        <f>'[1]Cmoney - 股票'!L68</f>
        <v>-1.19</v>
      </c>
      <c r="M64" s="1">
        <f>'[1]Cmoney - 股票'!M68</f>
        <v>0.44</v>
      </c>
      <c r="N64" s="1">
        <f>'[1]Cmoney - 股票'!N68</f>
        <v>4348</v>
      </c>
      <c r="O64" s="1">
        <f>'[1]Cmoney - 股票'!O68</f>
        <v>347</v>
      </c>
      <c r="P64" s="1">
        <f>'[1]Cmoney - 股票'!P68</f>
        <v>1.61</v>
      </c>
      <c r="Q64" s="1">
        <f>'[1]Cmoney - 股票'!Q68</f>
        <v>0</v>
      </c>
      <c r="R64" s="1">
        <f>'[1]Cmoney - 股票'!R68</f>
        <v>1.61</v>
      </c>
      <c r="S64" s="1">
        <f>'[1]Cmoney - 股票'!S68</f>
        <v>-0.78</v>
      </c>
      <c r="T64" s="1">
        <f>'[1]Cmoney - 股票'!T68</f>
        <v>4.12</v>
      </c>
    </row>
    <row r="65" spans="1:20">
      <c r="A65" s="1" t="str">
        <f>'[1]Cmoney - 股票'!A69</f>
        <v>2324</v>
      </c>
      <c r="B65" s="1" t="str">
        <f>'[1]Cmoney - 股票'!B69</f>
        <v>仁寶</v>
      </c>
      <c r="C65" s="1">
        <f>'[1]Cmoney - 股票'!C69</f>
        <v>34.700000000000003</v>
      </c>
      <c r="D65" s="1">
        <f>'[1]Cmoney - 股票'!D69</f>
        <v>-0.1</v>
      </c>
      <c r="E65" s="1">
        <f>'[1]Cmoney - 股票'!E69</f>
        <v>-0.28999999999999998</v>
      </c>
      <c r="F65" s="1">
        <f>'[1]Cmoney - 股票'!F69</f>
        <v>20.77</v>
      </c>
      <c r="G65" s="1">
        <f>'[1]Cmoney - 股票'!G69</f>
        <v>14.75</v>
      </c>
      <c r="H65" s="1">
        <f>'[1]Cmoney - 股票'!H69</f>
        <v>15.32</v>
      </c>
      <c r="I65" s="1">
        <f>'[1]Cmoney - 股票'!I69</f>
        <v>13.91</v>
      </c>
      <c r="J65" s="1">
        <f>'[1]Cmoney - 股票'!J69</f>
        <v>-0.14799999999999999</v>
      </c>
      <c r="K65" s="1">
        <f>'[1]Cmoney - 股票'!K69</f>
        <v>-0.14699999999999999</v>
      </c>
      <c r="L65" s="1">
        <f>'[1]Cmoney - 股票'!L69</f>
        <v>-3.43</v>
      </c>
      <c r="M65" s="1">
        <f>'[1]Cmoney - 股票'!M69</f>
        <v>-3.38</v>
      </c>
      <c r="N65" s="1">
        <f>'[1]Cmoney - 股票'!N69</f>
        <v>-71774</v>
      </c>
      <c r="O65" s="1">
        <f>'[1]Cmoney - 股票'!O69</f>
        <v>-2058.3449999999998</v>
      </c>
      <c r="P65" s="1">
        <f>'[1]Cmoney - 股票'!P69</f>
        <v>-0.28999999999999998</v>
      </c>
      <c r="Q65" s="1">
        <f>'[1]Cmoney - 股票'!Q69</f>
        <v>-3.21</v>
      </c>
      <c r="R65" s="1">
        <f>'[1]Cmoney - 股票'!R69</f>
        <v>-2.94</v>
      </c>
      <c r="S65" s="1">
        <f>'[1]Cmoney - 股票'!S69</f>
        <v>-6.59</v>
      </c>
      <c r="T65" s="1">
        <f>'[1]Cmoney - 股票'!T69</f>
        <v>-5.0599999999999996</v>
      </c>
    </row>
    <row r="66" spans="1:20">
      <c r="A66" s="1" t="str">
        <f>'[1]Cmoney - 股票'!A70</f>
        <v>2327</v>
      </c>
      <c r="B66" s="1" t="str">
        <f>'[1]Cmoney - 股票'!B70</f>
        <v>國巨</v>
      </c>
      <c r="C66" s="1">
        <f>'[1]Cmoney - 股票'!C70</f>
        <v>730</v>
      </c>
      <c r="D66" s="1">
        <f>'[1]Cmoney - 股票'!D70</f>
        <v>-12</v>
      </c>
      <c r="E66" s="1">
        <f>'[1]Cmoney - 股票'!E70</f>
        <v>-1.62</v>
      </c>
      <c r="F66" s="1">
        <f>'[1]Cmoney - 股票'!F70</f>
        <v>88.42</v>
      </c>
      <c r="G66" s="1">
        <f>'[1]Cmoney - 股票'!G70</f>
        <v>81.31</v>
      </c>
      <c r="H66" s="1">
        <f>'[1]Cmoney - 股票'!H70</f>
        <v>87.18</v>
      </c>
      <c r="I66" s="1">
        <f>'[1]Cmoney - 股票'!I70</f>
        <v>62.24</v>
      </c>
      <c r="J66" s="1">
        <f>'[1]Cmoney - 股票'!J70</f>
        <v>6.0449999999999999</v>
      </c>
      <c r="K66" s="1">
        <f>'[1]Cmoney - 股票'!K70</f>
        <v>4.6059999999999999</v>
      </c>
      <c r="L66" s="1">
        <f>'[1]Cmoney - 股票'!L70</f>
        <v>8.49</v>
      </c>
      <c r="M66" s="1">
        <f>'[1]Cmoney - 股票'!M70</f>
        <v>6.04</v>
      </c>
      <c r="N66" s="1">
        <f>'[1]Cmoney - 股票'!N70</f>
        <v>-63254</v>
      </c>
      <c r="O66" s="1">
        <f>'[1]Cmoney - 股票'!O70</f>
        <v>-85.596999999999994</v>
      </c>
      <c r="P66" s="1">
        <f>'[1]Cmoney - 股票'!P70</f>
        <v>-1.62</v>
      </c>
      <c r="Q66" s="1">
        <f>'[1]Cmoney - 股票'!Q70</f>
        <v>-3.82</v>
      </c>
      <c r="R66" s="1">
        <f>'[1]Cmoney - 股票'!R70</f>
        <v>4.8899999999999997</v>
      </c>
      <c r="S66" s="1">
        <f>'[1]Cmoney - 股票'!S70</f>
        <v>11.11</v>
      </c>
      <c r="T66" s="1">
        <f>'[1]Cmoney - 股票'!T70</f>
        <v>17.36</v>
      </c>
    </row>
    <row r="67" spans="1:20">
      <c r="A67" s="1" t="str">
        <f>'[1]Cmoney - 股票'!A71</f>
        <v>2328</v>
      </c>
      <c r="B67" s="1" t="str">
        <f>'[1]Cmoney - 股票'!B71</f>
        <v>廣宇</v>
      </c>
      <c r="C67" s="1">
        <f>'[1]Cmoney - 股票'!C71</f>
        <v>40.049999999999997</v>
      </c>
      <c r="D67" s="1">
        <f>'[1]Cmoney - 股票'!D71</f>
        <v>-0.2</v>
      </c>
      <c r="E67" s="1">
        <f>'[1]Cmoney - 股票'!E71</f>
        <v>-0.5</v>
      </c>
      <c r="F67" s="1">
        <f>'[1]Cmoney - 股票'!F71</f>
        <v>63.74</v>
      </c>
      <c r="G67" s="1">
        <f>'[1]Cmoney - 股票'!G71</f>
        <v>60.79</v>
      </c>
      <c r="H67" s="1">
        <f>'[1]Cmoney - 股票'!H71</f>
        <v>58.45</v>
      </c>
      <c r="I67" s="1">
        <f>'[1]Cmoney - 股票'!I71</f>
        <v>53.53</v>
      </c>
      <c r="J67" s="1">
        <f>'[1]Cmoney - 股票'!J71</f>
        <v>-0.13300000000000001</v>
      </c>
      <c r="K67" s="1">
        <f>'[1]Cmoney - 股票'!K71</f>
        <v>-0.122</v>
      </c>
      <c r="L67" s="1">
        <f>'[1]Cmoney - 股票'!L71</f>
        <v>1.28</v>
      </c>
      <c r="M67" s="1">
        <f>'[1]Cmoney - 股票'!M71</f>
        <v>0.64</v>
      </c>
      <c r="N67" s="1">
        <f>'[1]Cmoney - 股票'!N71</f>
        <v>46368</v>
      </c>
      <c r="O67" s="1">
        <f>'[1]Cmoney - 股票'!O71</f>
        <v>1152</v>
      </c>
      <c r="P67" s="1">
        <f>'[1]Cmoney - 股票'!P71</f>
        <v>-0.5</v>
      </c>
      <c r="Q67" s="1">
        <f>'[1]Cmoney - 股票'!Q71</f>
        <v>-0.25</v>
      </c>
      <c r="R67" s="1">
        <f>'[1]Cmoney - 股票'!R71</f>
        <v>0.13</v>
      </c>
      <c r="S67" s="1">
        <f>'[1]Cmoney - 股票'!S71</f>
        <v>2.82</v>
      </c>
      <c r="T67" s="1">
        <f>'[1]Cmoney - 股票'!T71</f>
        <v>12.03</v>
      </c>
    </row>
    <row r="68" spans="1:20">
      <c r="A68" s="1" t="str">
        <f>'[1]Cmoney - 股票'!A72</f>
        <v>2330</v>
      </c>
      <c r="B68" s="1" t="str">
        <f>'[1]Cmoney - 股票'!B72</f>
        <v>台積電</v>
      </c>
      <c r="C68" s="1">
        <f>'[1]Cmoney - 股票'!C72</f>
        <v>966</v>
      </c>
      <c r="D68" s="1">
        <f>'[1]Cmoney - 股票'!D72</f>
        <v>6</v>
      </c>
      <c r="E68" s="1">
        <f>'[1]Cmoney - 股票'!E72</f>
        <v>0.63</v>
      </c>
      <c r="F68" s="1">
        <f>'[1]Cmoney - 股票'!F72</f>
        <v>68.48</v>
      </c>
      <c r="G68" s="1">
        <f>'[1]Cmoney - 股票'!G72</f>
        <v>69.150000000000006</v>
      </c>
      <c r="H68" s="1">
        <f>'[1]Cmoney - 股票'!H72</f>
        <v>62.99</v>
      </c>
      <c r="I68" s="1">
        <f>'[1]Cmoney - 股票'!I72</f>
        <v>67.17</v>
      </c>
      <c r="J68" s="1">
        <f>'[1]Cmoney - 股票'!J72</f>
        <v>1.115</v>
      </c>
      <c r="K68" s="1">
        <f>'[1]Cmoney - 股票'!K72</f>
        <v>0.57199999999999995</v>
      </c>
      <c r="L68" s="1">
        <f>'[1]Cmoney - 股票'!L72</f>
        <v>5.64</v>
      </c>
      <c r="M68" s="1">
        <f>'[1]Cmoney - 股票'!M72</f>
        <v>5.54</v>
      </c>
      <c r="N68" s="1">
        <f>'[1]Cmoney - 股票'!N72</f>
        <v>-1916469</v>
      </c>
      <c r="O68" s="1">
        <f>'[1]Cmoney - 股票'!O72</f>
        <v>-2005.325</v>
      </c>
      <c r="P68" s="1">
        <f>'[1]Cmoney - 股票'!P72</f>
        <v>0.63</v>
      </c>
      <c r="Q68" s="1">
        <f>'[1]Cmoney - 股票'!Q72</f>
        <v>-0.41</v>
      </c>
      <c r="R68" s="1">
        <f>'[1]Cmoney - 股票'!R72</f>
        <v>4.7699999999999996</v>
      </c>
      <c r="S68" s="1">
        <f>'[1]Cmoney - 股票'!S72</f>
        <v>15.27</v>
      </c>
      <c r="T68" s="1">
        <f>'[1]Cmoney - 股票'!T72</f>
        <v>25.45</v>
      </c>
    </row>
    <row r="69" spans="1:20">
      <c r="A69" s="1" t="str">
        <f>'[1]Cmoney - 股票'!A73</f>
        <v>2331</v>
      </c>
      <c r="B69" s="1" t="str">
        <f>'[1]Cmoney - 股票'!B73</f>
        <v>精英</v>
      </c>
      <c r="C69" s="1">
        <f>'[1]Cmoney - 股票'!C73</f>
        <v>33</v>
      </c>
      <c r="D69" s="1">
        <f>'[1]Cmoney - 股票'!D73</f>
        <v>0.65</v>
      </c>
      <c r="E69" s="1">
        <f>'[1]Cmoney - 股票'!E73</f>
        <v>2.0099999999999998</v>
      </c>
      <c r="F69" s="1">
        <f>'[1]Cmoney - 股票'!F73</f>
        <v>17.47</v>
      </c>
      <c r="G69" s="1">
        <f>'[1]Cmoney - 股票'!G73</f>
        <v>21.79</v>
      </c>
      <c r="H69" s="1">
        <f>'[1]Cmoney - 股票'!H73</f>
        <v>25.63</v>
      </c>
      <c r="I69" s="1">
        <f>'[1]Cmoney - 股票'!I73</f>
        <v>46.38</v>
      </c>
      <c r="J69" s="1">
        <f>'[1]Cmoney - 股票'!J73</f>
        <v>-0.28999999999999998</v>
      </c>
      <c r="K69" s="1">
        <f>'[1]Cmoney - 股票'!K73</f>
        <v>-0.26200000000000001</v>
      </c>
      <c r="L69" s="1">
        <f>'[1]Cmoney - 股票'!L73</f>
        <v>-4.57</v>
      </c>
      <c r="M69" s="1">
        <f>'[1]Cmoney - 股票'!M73</f>
        <v>-2.68</v>
      </c>
      <c r="N69" s="1">
        <f>'[1]Cmoney - 股票'!N73</f>
        <v>-40292</v>
      </c>
      <c r="O69" s="1">
        <f>'[1]Cmoney - 股票'!O73</f>
        <v>-1239</v>
      </c>
      <c r="P69" s="1">
        <f>'[1]Cmoney - 股票'!P73</f>
        <v>2.0099999999999998</v>
      </c>
      <c r="Q69" s="1">
        <f>'[1]Cmoney - 股票'!Q73</f>
        <v>-1.79</v>
      </c>
      <c r="R69" s="1">
        <f>'[1]Cmoney - 股票'!R73</f>
        <v>-4.3499999999999996</v>
      </c>
      <c r="S69" s="1">
        <f>'[1]Cmoney - 股票'!S73</f>
        <v>0.46</v>
      </c>
      <c r="T69" s="1">
        <f>'[1]Cmoney - 股票'!T73</f>
        <v>4.43</v>
      </c>
    </row>
    <row r="70" spans="1:20">
      <c r="A70" s="1" t="str">
        <f>'[1]Cmoney - 股票'!A74</f>
        <v>2332</v>
      </c>
      <c r="B70" s="1" t="str">
        <f>'[1]Cmoney - 股票'!B74</f>
        <v>友訊</v>
      </c>
      <c r="C70" s="1">
        <f>'[1]Cmoney - 股票'!C74</f>
        <v>18.3</v>
      </c>
      <c r="D70" s="1">
        <f>'[1]Cmoney - 股票'!D74</f>
        <v>0.15</v>
      </c>
      <c r="E70" s="1">
        <f>'[1]Cmoney - 股票'!E74</f>
        <v>0.83</v>
      </c>
      <c r="F70" s="1">
        <f>'[1]Cmoney - 股票'!F74</f>
        <v>52.69</v>
      </c>
      <c r="G70" s="1">
        <f>'[1]Cmoney - 股票'!G74</f>
        <v>55.64</v>
      </c>
      <c r="H70" s="1">
        <f>'[1]Cmoney - 股票'!H74</f>
        <v>51.52</v>
      </c>
      <c r="I70" s="1">
        <f>'[1]Cmoney - 股票'!I74</f>
        <v>63.56</v>
      </c>
      <c r="J70" s="1">
        <f>'[1]Cmoney - 股票'!J74</f>
        <v>8.0000000000000002E-3</v>
      </c>
      <c r="K70" s="1">
        <f>'[1]Cmoney - 股票'!K74</f>
        <v>0.01</v>
      </c>
      <c r="L70" s="1">
        <f>'[1]Cmoney - 股票'!L74</f>
        <v>0.79</v>
      </c>
      <c r="M70" s="1">
        <f>'[1]Cmoney - 股票'!M74</f>
        <v>1.55</v>
      </c>
      <c r="N70" s="1">
        <f>'[1]Cmoney - 股票'!N74</f>
        <v>2429</v>
      </c>
      <c r="O70" s="1">
        <f>'[1]Cmoney - 股票'!O74</f>
        <v>133</v>
      </c>
      <c r="P70" s="1">
        <f>'[1]Cmoney - 股票'!P74</f>
        <v>0.83</v>
      </c>
      <c r="Q70" s="1">
        <f>'[1]Cmoney - 股票'!Q74</f>
        <v>-0.81</v>
      </c>
      <c r="R70" s="1">
        <f>'[1]Cmoney - 股票'!R74</f>
        <v>1.95</v>
      </c>
      <c r="S70" s="1">
        <f>'[1]Cmoney - 股票'!S74</f>
        <v>1.39</v>
      </c>
      <c r="T70" s="1">
        <f>'[1]Cmoney - 股票'!T74</f>
        <v>-2.14</v>
      </c>
    </row>
    <row r="71" spans="1:20">
      <c r="A71" s="1" t="str">
        <f>'[1]Cmoney - 股票'!A75</f>
        <v>2337</v>
      </c>
      <c r="B71" s="1" t="str">
        <f>'[1]Cmoney - 股票'!B75</f>
        <v>旺宏</v>
      </c>
      <c r="C71" s="1">
        <f>'[1]Cmoney - 股票'!C75</f>
        <v>26.05</v>
      </c>
      <c r="D71" s="1">
        <f>'[1]Cmoney - 股票'!D75</f>
        <v>-0.05</v>
      </c>
      <c r="E71" s="1">
        <f>'[1]Cmoney - 股票'!E75</f>
        <v>-0.19</v>
      </c>
      <c r="F71" s="1">
        <f>'[1]Cmoney - 股票'!F75</f>
        <v>45.54</v>
      </c>
      <c r="G71" s="1">
        <f>'[1]Cmoney - 股票'!G75</f>
        <v>36.880000000000003</v>
      </c>
      <c r="H71" s="1">
        <f>'[1]Cmoney - 股票'!H75</f>
        <v>35.270000000000003</v>
      </c>
      <c r="I71" s="1">
        <f>'[1]Cmoney - 股票'!I75</f>
        <v>33.72</v>
      </c>
      <c r="J71" s="1">
        <f>'[1]Cmoney - 股票'!J75</f>
        <v>0.03</v>
      </c>
      <c r="K71" s="1">
        <f>'[1]Cmoney - 股票'!K75</f>
        <v>-5.0000000000000001E-3</v>
      </c>
      <c r="L71" s="1">
        <f>'[1]Cmoney - 股票'!L75</f>
        <v>-0.47</v>
      </c>
      <c r="M71" s="1">
        <f>'[1]Cmoney - 股票'!M75</f>
        <v>-0.63</v>
      </c>
      <c r="N71" s="1">
        <f>'[1]Cmoney - 股票'!N75</f>
        <v>-39229</v>
      </c>
      <c r="O71" s="1">
        <f>'[1]Cmoney - 股票'!O75</f>
        <v>-1510.002</v>
      </c>
      <c r="P71" s="1">
        <f>'[1]Cmoney - 股票'!P75</f>
        <v>-0.19</v>
      </c>
      <c r="Q71" s="1">
        <f>'[1]Cmoney - 股票'!Q75</f>
        <v>-5.0999999999999996</v>
      </c>
      <c r="R71" s="1">
        <f>'[1]Cmoney - 股票'!R75</f>
        <v>0.19</v>
      </c>
      <c r="S71" s="1">
        <f>'[1]Cmoney - 股票'!S75</f>
        <v>-2.4300000000000002</v>
      </c>
      <c r="T71" s="1">
        <f>'[1]Cmoney - 股票'!T75</f>
        <v>-4.58</v>
      </c>
    </row>
    <row r="72" spans="1:20">
      <c r="A72" s="1" t="str">
        <f>'[1]Cmoney - 股票'!A76</f>
        <v>2338</v>
      </c>
      <c r="B72" s="1" t="str">
        <f>'[1]Cmoney - 股票'!B76</f>
        <v>光罩</v>
      </c>
      <c r="C72" s="1">
        <f>'[1]Cmoney - 股票'!C76</f>
        <v>76.099999999999994</v>
      </c>
      <c r="D72" s="1">
        <f>'[1]Cmoney - 股票'!D76</f>
        <v>1.3</v>
      </c>
      <c r="E72" s="1">
        <f>'[1]Cmoney - 股票'!E76</f>
        <v>1.74</v>
      </c>
      <c r="F72" s="1">
        <f>'[1]Cmoney - 股票'!F76</f>
        <v>45.54</v>
      </c>
      <c r="G72" s="1">
        <f>'[1]Cmoney - 股票'!G76</f>
        <v>41.24</v>
      </c>
      <c r="H72" s="1">
        <f>'[1]Cmoney - 股票'!H76</f>
        <v>38.75</v>
      </c>
      <c r="I72" s="1">
        <f>'[1]Cmoney - 股票'!I76</f>
        <v>48.7</v>
      </c>
      <c r="J72" s="1">
        <f>'[1]Cmoney - 股票'!J76</f>
        <v>0.14699999999999999</v>
      </c>
      <c r="K72" s="1">
        <f>'[1]Cmoney - 股票'!K76</f>
        <v>3.3000000000000002E-2</v>
      </c>
      <c r="L72" s="1">
        <f>'[1]Cmoney - 股票'!L76</f>
        <v>0.82</v>
      </c>
      <c r="M72" s="1">
        <f>'[1]Cmoney - 股票'!M76</f>
        <v>2.2400000000000002</v>
      </c>
      <c r="N72" s="1">
        <f>'[1]Cmoney - 股票'!N76</f>
        <v>-22208</v>
      </c>
      <c r="O72" s="1">
        <f>'[1]Cmoney - 股票'!O76</f>
        <v>-294.64999999999998</v>
      </c>
      <c r="P72" s="1">
        <f>'[1]Cmoney - 股票'!P76</f>
        <v>1.74</v>
      </c>
      <c r="Q72" s="1">
        <f>'[1]Cmoney - 股票'!Q76</f>
        <v>-5.47</v>
      </c>
      <c r="R72" s="1">
        <f>'[1]Cmoney - 股票'!R76</f>
        <v>4.3899999999999997</v>
      </c>
      <c r="S72" s="1">
        <f>'[1]Cmoney - 股票'!S76</f>
        <v>6.88</v>
      </c>
      <c r="T72" s="1">
        <f>'[1]Cmoney - 股票'!T76</f>
        <v>10.61</v>
      </c>
    </row>
    <row r="73" spans="1:20">
      <c r="A73" s="1" t="str">
        <f>'[1]Cmoney - 股票'!A77</f>
        <v>2340</v>
      </c>
      <c r="B73" s="1" t="str">
        <f>'[1]Cmoney - 股票'!B77</f>
        <v>台亞</v>
      </c>
      <c r="C73" s="1">
        <f>'[1]Cmoney - 股票'!C77</f>
        <v>41.85</v>
      </c>
      <c r="D73" s="1">
        <f>'[1]Cmoney - 股票'!D77</f>
        <v>1.8</v>
      </c>
      <c r="E73" s="1">
        <f>'[1]Cmoney - 股票'!E77</f>
        <v>4.49</v>
      </c>
      <c r="F73" s="1">
        <f>'[1]Cmoney - 股票'!F77</f>
        <v>38.21</v>
      </c>
      <c r="G73" s="1">
        <f>'[1]Cmoney - 股票'!G77</f>
        <v>46.53</v>
      </c>
      <c r="H73" s="1">
        <f>'[1]Cmoney - 股票'!H77</f>
        <v>27</v>
      </c>
      <c r="I73" s="1">
        <f>'[1]Cmoney - 股票'!I77</f>
        <v>61.72</v>
      </c>
      <c r="J73" s="1">
        <f>'[1]Cmoney - 股票'!J77</f>
        <v>-8.5999999999999993E-2</v>
      </c>
      <c r="K73" s="1">
        <f>'[1]Cmoney - 股票'!K77</f>
        <v>-6.4000000000000001E-2</v>
      </c>
      <c r="L73" s="1">
        <f>'[1]Cmoney - 股票'!L77</f>
        <v>-1.87</v>
      </c>
      <c r="M73" s="1">
        <f>'[1]Cmoney - 股票'!M77</f>
        <v>2.4500000000000002</v>
      </c>
      <c r="N73" s="1">
        <f>'[1]Cmoney - 股票'!N77</f>
        <v>-10077</v>
      </c>
      <c r="O73" s="1">
        <f>'[1]Cmoney - 股票'!O77</f>
        <v>-250</v>
      </c>
      <c r="P73" s="1">
        <f>'[1]Cmoney - 股票'!P77</f>
        <v>4.49</v>
      </c>
      <c r="Q73" s="1">
        <f>'[1]Cmoney - 股票'!Q77</f>
        <v>-0.71</v>
      </c>
      <c r="R73" s="1">
        <f>'[1]Cmoney - 股票'!R77</f>
        <v>5.15</v>
      </c>
      <c r="S73" s="1">
        <f>'[1]Cmoney - 股票'!S77</f>
        <v>1.82</v>
      </c>
      <c r="T73" s="1">
        <f>'[1]Cmoney - 股票'!T77</f>
        <v>3.85</v>
      </c>
    </row>
    <row r="74" spans="1:20">
      <c r="A74" s="1" t="str">
        <f>'[1]Cmoney - 股票'!A78</f>
        <v>2344</v>
      </c>
      <c r="B74" s="1" t="str">
        <f>'[1]Cmoney - 股票'!B78</f>
        <v>華邦電</v>
      </c>
      <c r="C74" s="1">
        <f>'[1]Cmoney - 股票'!C78</f>
        <v>25.7</v>
      </c>
      <c r="D74" s="1">
        <f>'[1]Cmoney - 股票'!D78</f>
        <v>0.65</v>
      </c>
      <c r="E74" s="1">
        <f>'[1]Cmoney - 股票'!E78</f>
        <v>2.59</v>
      </c>
      <c r="F74" s="1">
        <f>'[1]Cmoney - 股票'!F78</f>
        <v>44.82</v>
      </c>
      <c r="G74" s="1">
        <f>'[1]Cmoney - 股票'!G78</f>
        <v>40.020000000000003</v>
      </c>
      <c r="H74" s="1">
        <f>'[1]Cmoney - 股票'!H78</f>
        <v>32.67</v>
      </c>
      <c r="I74" s="1">
        <f>'[1]Cmoney - 股票'!I78</f>
        <v>50.06</v>
      </c>
      <c r="J74" s="1">
        <f>'[1]Cmoney - 股票'!J78</f>
        <v>5.6000000000000001E-2</v>
      </c>
      <c r="K74" s="1">
        <f>'[1]Cmoney - 股票'!K78</f>
        <v>3.3000000000000002E-2</v>
      </c>
      <c r="L74" s="1">
        <f>'[1]Cmoney - 股票'!L78</f>
        <v>-0.64</v>
      </c>
      <c r="M74" s="1">
        <f>'[1]Cmoney - 股票'!M78</f>
        <v>1.87</v>
      </c>
      <c r="N74" s="1">
        <f>'[1]Cmoney - 股票'!N78</f>
        <v>-44626</v>
      </c>
      <c r="O74" s="1">
        <f>'[1]Cmoney - 股票'!O78</f>
        <v>-1778.663</v>
      </c>
      <c r="P74" s="1">
        <f>'[1]Cmoney - 股票'!P78</f>
        <v>2.59</v>
      </c>
      <c r="Q74" s="1">
        <f>'[1]Cmoney - 股票'!Q78</f>
        <v>-4.6399999999999997</v>
      </c>
      <c r="R74" s="1">
        <f>'[1]Cmoney - 股票'!R78</f>
        <v>4.26</v>
      </c>
      <c r="S74" s="1">
        <f>'[1]Cmoney - 股票'!S78</f>
        <v>1.18</v>
      </c>
      <c r="T74" s="1">
        <f>'[1]Cmoney - 股票'!T78</f>
        <v>-6.38</v>
      </c>
    </row>
    <row r="75" spans="1:20">
      <c r="A75" s="1" t="str">
        <f>'[1]Cmoney - 股票'!A79</f>
        <v>2345</v>
      </c>
      <c r="B75" s="1" t="str">
        <f>'[1]Cmoney - 股票'!B79</f>
        <v>智邦</v>
      </c>
      <c r="C75" s="1">
        <f>'[1]Cmoney - 股票'!C79</f>
        <v>555</v>
      </c>
      <c r="D75" s="1">
        <f>'[1]Cmoney - 股票'!D79</f>
        <v>20</v>
      </c>
      <c r="E75" s="1">
        <f>'[1]Cmoney - 股票'!E79</f>
        <v>3.74</v>
      </c>
      <c r="F75" s="1">
        <f>'[1]Cmoney - 股票'!F79</f>
        <v>31.4</v>
      </c>
      <c r="G75" s="1">
        <f>'[1]Cmoney - 股票'!G79</f>
        <v>47.92</v>
      </c>
      <c r="H75" s="1">
        <f>'[1]Cmoney - 股票'!H79</f>
        <v>39.94</v>
      </c>
      <c r="I75" s="1">
        <f>'[1]Cmoney - 股票'!I79</f>
        <v>68.78</v>
      </c>
      <c r="J75" s="1">
        <f>'[1]Cmoney - 股票'!J79</f>
        <v>-4.0179999999999998</v>
      </c>
      <c r="K75" s="1">
        <f>'[1]Cmoney - 股票'!K79</f>
        <v>-2.9790000000000001</v>
      </c>
      <c r="L75" s="1">
        <f>'[1]Cmoney - 股票'!L79</f>
        <v>-0.41</v>
      </c>
      <c r="M75" s="1">
        <f>'[1]Cmoney - 股票'!M79</f>
        <v>3.03</v>
      </c>
      <c r="N75" s="1">
        <f>'[1]Cmoney - 股票'!N79</f>
        <v>-93986</v>
      </c>
      <c r="O75" s="1">
        <f>'[1]Cmoney - 股票'!O79</f>
        <v>-175.94200000000001</v>
      </c>
      <c r="P75" s="1">
        <f>'[1]Cmoney - 股票'!P79</f>
        <v>3.74</v>
      </c>
      <c r="Q75" s="1">
        <f>'[1]Cmoney - 股票'!Q79</f>
        <v>0</v>
      </c>
      <c r="R75" s="1">
        <f>'[1]Cmoney - 股票'!R79</f>
        <v>-0.18</v>
      </c>
      <c r="S75" s="1">
        <f>'[1]Cmoney - 股票'!S79</f>
        <v>5.71</v>
      </c>
      <c r="T75" s="1">
        <f>'[1]Cmoney - 股票'!T79</f>
        <v>20.52</v>
      </c>
    </row>
    <row r="76" spans="1:20">
      <c r="A76" s="1" t="str">
        <f>'[1]Cmoney - 股票'!A80</f>
        <v>2347</v>
      </c>
      <c r="B76" s="1" t="str">
        <f>'[1]Cmoney - 股票'!B80</f>
        <v>聯強</v>
      </c>
      <c r="C76" s="1">
        <f>'[1]Cmoney - 股票'!C80</f>
        <v>73.099999999999994</v>
      </c>
      <c r="D76" s="1">
        <f>'[1]Cmoney - 股票'!D80</f>
        <v>0.2</v>
      </c>
      <c r="E76" s="1">
        <f>'[1]Cmoney - 股票'!E80</f>
        <v>0.27</v>
      </c>
      <c r="F76" s="1">
        <f>'[1]Cmoney - 股票'!F80</f>
        <v>17.48</v>
      </c>
      <c r="G76" s="1">
        <f>'[1]Cmoney - 股票'!G80</f>
        <v>14.18</v>
      </c>
      <c r="H76" s="1">
        <f>'[1]Cmoney - 股票'!H80</f>
        <v>19.010000000000002</v>
      </c>
      <c r="I76" s="1">
        <f>'[1]Cmoney - 股票'!I80</f>
        <v>21.41</v>
      </c>
      <c r="J76" s="1">
        <f>'[1]Cmoney - 股票'!J80</f>
        <v>-0.99</v>
      </c>
      <c r="K76" s="1">
        <f>'[1]Cmoney - 股票'!K80</f>
        <v>-1.038</v>
      </c>
      <c r="L76" s="1">
        <f>'[1]Cmoney - 股票'!L80</f>
        <v>-8.25</v>
      </c>
      <c r="M76" s="1">
        <f>'[1]Cmoney - 股票'!M80</f>
        <v>-7.46</v>
      </c>
      <c r="N76" s="1">
        <f>'[1]Cmoney - 股票'!N80</f>
        <v>-10861</v>
      </c>
      <c r="O76" s="1">
        <f>'[1]Cmoney - 股票'!O80</f>
        <v>-148.80000000000001</v>
      </c>
      <c r="P76" s="1">
        <f>'[1]Cmoney - 股票'!P80</f>
        <v>0.27</v>
      </c>
      <c r="Q76" s="1">
        <f>'[1]Cmoney - 股票'!Q80</f>
        <v>-13.29</v>
      </c>
      <c r="R76" s="1">
        <f>'[1]Cmoney - 股票'!R80</f>
        <v>-11.71</v>
      </c>
      <c r="S76" s="1">
        <f>'[1]Cmoney - 股票'!S80</f>
        <v>-14.4</v>
      </c>
      <c r="T76" s="1">
        <f>'[1]Cmoney - 股票'!T80</f>
        <v>-3.69</v>
      </c>
    </row>
    <row r="77" spans="1:20">
      <c r="A77" s="1" t="str">
        <f>'[1]Cmoney - 股票'!A81</f>
        <v>2352</v>
      </c>
      <c r="B77" s="1" t="str">
        <f>'[1]Cmoney - 股票'!B81</f>
        <v>佳世達</v>
      </c>
      <c r="C77" s="1">
        <f>'[1]Cmoney - 股票'!C81</f>
        <v>38.4</v>
      </c>
      <c r="D77" s="1">
        <f>'[1]Cmoney - 股票'!D81</f>
        <v>0.15</v>
      </c>
      <c r="E77" s="1">
        <f>'[1]Cmoney - 股票'!E81</f>
        <v>0.39</v>
      </c>
      <c r="F77" s="1">
        <f>'[1]Cmoney - 股票'!F81</f>
        <v>45.11</v>
      </c>
      <c r="G77" s="1">
        <f>'[1]Cmoney - 股票'!G81</f>
        <v>39.799999999999997</v>
      </c>
      <c r="H77" s="1">
        <f>'[1]Cmoney - 股票'!H81</f>
        <v>42.04</v>
      </c>
      <c r="I77" s="1">
        <f>'[1]Cmoney - 股票'!I81</f>
        <v>45.82</v>
      </c>
      <c r="J77" s="1">
        <f>'[1]Cmoney - 股票'!J81</f>
        <v>0.13</v>
      </c>
      <c r="K77" s="1">
        <f>'[1]Cmoney - 股票'!K81</f>
        <v>0.11</v>
      </c>
      <c r="L77" s="1">
        <f>'[1]Cmoney - 股票'!L81</f>
        <v>-1.32</v>
      </c>
      <c r="M77" s="1">
        <f>'[1]Cmoney - 股票'!M81</f>
        <v>-0.69</v>
      </c>
      <c r="N77" s="1">
        <f>'[1]Cmoney - 股票'!N81</f>
        <v>-181901</v>
      </c>
      <c r="O77" s="1">
        <f>'[1]Cmoney - 股票'!O81</f>
        <v>-4730.8500000000004</v>
      </c>
      <c r="P77" s="1">
        <f>'[1]Cmoney - 股票'!P81</f>
        <v>0.39</v>
      </c>
      <c r="Q77" s="1">
        <f>'[1]Cmoney - 股票'!Q81</f>
        <v>0</v>
      </c>
      <c r="R77" s="1">
        <f>'[1]Cmoney - 股票'!R81</f>
        <v>1.45</v>
      </c>
      <c r="S77" s="1">
        <f>'[1]Cmoney - 股票'!S81</f>
        <v>-4.83</v>
      </c>
      <c r="T77" s="1">
        <f>'[1]Cmoney - 股票'!T81</f>
        <v>-11.83</v>
      </c>
    </row>
    <row r="78" spans="1:20">
      <c r="A78" s="1" t="str">
        <f>'[1]Cmoney - 股票'!A82</f>
        <v>2353</v>
      </c>
      <c r="B78" s="1" t="str">
        <f>'[1]Cmoney - 股票'!B82</f>
        <v>宏碁</v>
      </c>
      <c r="C78" s="1">
        <f>'[1]Cmoney - 股票'!C82</f>
        <v>46.85</v>
      </c>
      <c r="D78" s="1">
        <f>'[1]Cmoney - 股票'!D82</f>
        <v>-0.1</v>
      </c>
      <c r="E78" s="1">
        <f>'[1]Cmoney - 股票'!E82</f>
        <v>-0.21</v>
      </c>
      <c r="F78" s="1">
        <f>'[1]Cmoney - 股票'!F82</f>
        <v>24.48</v>
      </c>
      <c r="G78" s="1">
        <f>'[1]Cmoney - 股票'!G82</f>
        <v>26.74</v>
      </c>
      <c r="H78" s="1">
        <f>'[1]Cmoney - 股票'!H82</f>
        <v>38.94</v>
      </c>
      <c r="I78" s="1">
        <f>'[1]Cmoney - 股票'!I82</f>
        <v>37.1</v>
      </c>
      <c r="J78" s="1">
        <f>'[1]Cmoney - 股票'!J82</f>
        <v>-0.35699999999999998</v>
      </c>
      <c r="K78" s="1">
        <f>'[1]Cmoney - 股票'!K82</f>
        <v>-0.307</v>
      </c>
      <c r="L78" s="1">
        <f>'[1]Cmoney - 股票'!L82</f>
        <v>-2.91</v>
      </c>
      <c r="M78" s="1">
        <f>'[1]Cmoney - 股票'!M82</f>
        <v>-2.72</v>
      </c>
      <c r="N78" s="1">
        <f>'[1]Cmoney - 股票'!N82</f>
        <v>181420</v>
      </c>
      <c r="O78" s="1">
        <f>'[1]Cmoney - 股票'!O82</f>
        <v>3870.7150000000001</v>
      </c>
      <c r="P78" s="1">
        <f>'[1]Cmoney - 股票'!P82</f>
        <v>-0.21</v>
      </c>
      <c r="Q78" s="1">
        <f>'[1]Cmoney - 股票'!Q82</f>
        <v>-2.6</v>
      </c>
      <c r="R78" s="1">
        <f>'[1]Cmoney - 股票'!R82</f>
        <v>-5.92</v>
      </c>
      <c r="S78" s="1">
        <f>'[1]Cmoney - 股票'!S82</f>
        <v>-10.76</v>
      </c>
      <c r="T78" s="1">
        <f>'[1]Cmoney - 股票'!T82</f>
        <v>1.19</v>
      </c>
    </row>
    <row r="79" spans="1:20">
      <c r="A79" s="1" t="str">
        <f>'[1]Cmoney - 股票'!A83</f>
        <v>2354</v>
      </c>
      <c r="B79" s="1" t="str">
        <f>'[1]Cmoney - 股票'!B83</f>
        <v>鴻準</v>
      </c>
      <c r="C79" s="1">
        <f>'[1]Cmoney - 股票'!C83</f>
        <v>71.3</v>
      </c>
      <c r="D79" s="1">
        <f>'[1]Cmoney - 股票'!D83</f>
        <v>0.7</v>
      </c>
      <c r="E79" s="1">
        <f>'[1]Cmoney - 股票'!E83</f>
        <v>0.99</v>
      </c>
      <c r="F79" s="1">
        <f>'[1]Cmoney - 股票'!F83</f>
        <v>63.69</v>
      </c>
      <c r="G79" s="1">
        <f>'[1]Cmoney - 股票'!G83</f>
        <v>60.79</v>
      </c>
      <c r="H79" s="1">
        <f>'[1]Cmoney - 股票'!H83</f>
        <v>48.48</v>
      </c>
      <c r="I79" s="1">
        <f>'[1]Cmoney - 股票'!I83</f>
        <v>53.67</v>
      </c>
      <c r="J79" s="1">
        <f>'[1]Cmoney - 股票'!J83</f>
        <v>-4.0000000000000001E-3</v>
      </c>
      <c r="K79" s="1">
        <f>'[1]Cmoney - 股票'!K83</f>
        <v>-0.03</v>
      </c>
      <c r="L79" s="1">
        <f>'[1]Cmoney - 股票'!L83</f>
        <v>1.08</v>
      </c>
      <c r="M79" s="1">
        <f>'[1]Cmoney - 股票'!M83</f>
        <v>2.14</v>
      </c>
      <c r="N79" s="1">
        <f>'[1]Cmoney - 股票'!N83</f>
        <v>58859</v>
      </c>
      <c r="O79" s="1">
        <f>'[1]Cmoney - 股票'!O83</f>
        <v>829.23699999999997</v>
      </c>
      <c r="P79" s="1">
        <f>'[1]Cmoney - 股票'!P83</f>
        <v>0.99</v>
      </c>
      <c r="Q79" s="1">
        <f>'[1]Cmoney - 股票'!Q83</f>
        <v>-0.7</v>
      </c>
      <c r="R79" s="1">
        <f>'[1]Cmoney - 股票'!R83</f>
        <v>3.78</v>
      </c>
      <c r="S79" s="1">
        <f>'[1]Cmoney - 股票'!S83</f>
        <v>-1.1100000000000001</v>
      </c>
      <c r="T79" s="1">
        <f>'[1]Cmoney - 股票'!T83</f>
        <v>11.76</v>
      </c>
    </row>
    <row r="80" spans="1:20">
      <c r="A80" s="1" t="str">
        <f>'[1]Cmoney - 股票'!A84</f>
        <v>2355</v>
      </c>
      <c r="B80" s="1" t="str">
        <f>'[1]Cmoney - 股票'!B84</f>
        <v>敬鵬</v>
      </c>
      <c r="C80" s="1">
        <f>'[1]Cmoney - 股票'!C84</f>
        <v>49</v>
      </c>
      <c r="D80" s="1">
        <f>'[1]Cmoney - 股票'!D84</f>
        <v>1.6</v>
      </c>
      <c r="E80" s="1">
        <f>'[1]Cmoney - 股票'!E84</f>
        <v>3.38</v>
      </c>
      <c r="F80" s="1">
        <f>'[1]Cmoney - 股票'!F84</f>
        <v>62.05</v>
      </c>
      <c r="G80" s="1">
        <f>'[1]Cmoney - 股票'!G84</f>
        <v>69.14</v>
      </c>
      <c r="H80" s="1">
        <f>'[1]Cmoney - 股票'!H84</f>
        <v>48.62</v>
      </c>
      <c r="I80" s="1">
        <f>'[1]Cmoney - 股票'!I84</f>
        <v>70.010000000000005</v>
      </c>
      <c r="J80" s="1">
        <f>'[1]Cmoney - 股票'!J84</f>
        <v>0.09</v>
      </c>
      <c r="K80" s="1">
        <f>'[1]Cmoney - 股票'!K84</f>
        <v>0.10199999999999999</v>
      </c>
      <c r="L80" s="1">
        <f>'[1]Cmoney - 股票'!L84</f>
        <v>2.2999999999999998</v>
      </c>
      <c r="M80" s="1">
        <f>'[1]Cmoney - 股票'!M84</f>
        <v>5.13</v>
      </c>
      <c r="N80" s="1">
        <f>'[1]Cmoney - 股票'!N84</f>
        <v>-12222</v>
      </c>
      <c r="O80" s="1">
        <f>'[1]Cmoney - 股票'!O84</f>
        <v>-256.37799999999999</v>
      </c>
      <c r="P80" s="1">
        <f>'[1]Cmoney - 股票'!P84</f>
        <v>3.38</v>
      </c>
      <c r="Q80" s="1">
        <f>'[1]Cmoney - 股票'!Q84</f>
        <v>2.62</v>
      </c>
      <c r="R80" s="1">
        <f>'[1]Cmoney - 股票'!R84</f>
        <v>7.46</v>
      </c>
      <c r="S80" s="1">
        <f>'[1]Cmoney - 股票'!S84</f>
        <v>12.64</v>
      </c>
      <c r="T80" s="1">
        <f>'[1]Cmoney - 股票'!T84</f>
        <v>3.05</v>
      </c>
    </row>
    <row r="81" spans="1:20">
      <c r="A81" s="1" t="str">
        <f>'[1]Cmoney - 股票'!A85</f>
        <v>2356</v>
      </c>
      <c r="B81" s="1" t="str">
        <f>'[1]Cmoney - 股票'!B85</f>
        <v>英業達</v>
      </c>
      <c r="C81" s="1">
        <f>'[1]Cmoney - 股票'!C85</f>
        <v>55.8</v>
      </c>
      <c r="D81" s="1">
        <f>'[1]Cmoney - 股票'!D85</f>
        <v>0.2</v>
      </c>
      <c r="E81" s="1">
        <f>'[1]Cmoney - 股票'!E85</f>
        <v>0.36</v>
      </c>
      <c r="F81" s="1">
        <f>'[1]Cmoney - 股票'!F85</f>
        <v>59.61</v>
      </c>
      <c r="G81" s="1">
        <f>'[1]Cmoney - 股票'!G85</f>
        <v>53.88</v>
      </c>
      <c r="H81" s="1">
        <f>'[1]Cmoney - 股票'!H85</f>
        <v>42.15</v>
      </c>
      <c r="I81" s="1">
        <f>'[1]Cmoney - 股票'!I85</f>
        <v>46.47</v>
      </c>
      <c r="J81" s="1">
        <f>'[1]Cmoney - 股票'!J85</f>
        <v>0.13400000000000001</v>
      </c>
      <c r="K81" s="1">
        <f>'[1]Cmoney - 股票'!K85</f>
        <v>8.5999999999999993E-2</v>
      </c>
      <c r="L81" s="1">
        <f>'[1]Cmoney - 股票'!L85</f>
        <v>1.07</v>
      </c>
      <c r="M81" s="1">
        <f>'[1]Cmoney - 股票'!M85</f>
        <v>1.31</v>
      </c>
      <c r="N81" s="1">
        <f>'[1]Cmoney - 股票'!N85</f>
        <v>-276941</v>
      </c>
      <c r="O81" s="1">
        <f>'[1]Cmoney - 股票'!O85</f>
        <v>-4990.8270000000002</v>
      </c>
      <c r="P81" s="1">
        <f>'[1]Cmoney - 股票'!P85</f>
        <v>0.36</v>
      </c>
      <c r="Q81" s="1">
        <f>'[1]Cmoney - 股票'!Q85</f>
        <v>-1.41</v>
      </c>
      <c r="R81" s="1">
        <f>'[1]Cmoney - 股票'!R85</f>
        <v>0.72</v>
      </c>
      <c r="S81" s="1">
        <f>'[1]Cmoney - 股票'!S85</f>
        <v>2.57</v>
      </c>
      <c r="T81" s="1">
        <f>'[1]Cmoney - 股票'!T85</f>
        <v>-5.0999999999999996</v>
      </c>
    </row>
    <row r="82" spans="1:20">
      <c r="A82" s="1" t="str">
        <f>'[1]Cmoney - 股票'!A86</f>
        <v>2357</v>
      </c>
      <c r="B82" s="1" t="str">
        <f>'[1]Cmoney - 股票'!B86</f>
        <v>華碩</v>
      </c>
      <c r="C82" s="1">
        <f>'[1]Cmoney - 股票'!C86</f>
        <v>498</v>
      </c>
      <c r="D82" s="1">
        <f>'[1]Cmoney - 股票'!D86</f>
        <v>-5</v>
      </c>
      <c r="E82" s="1">
        <f>'[1]Cmoney - 股票'!E86</f>
        <v>-0.99</v>
      </c>
      <c r="F82" s="1">
        <f>'[1]Cmoney - 股票'!F86</f>
        <v>62.73</v>
      </c>
      <c r="G82" s="1">
        <f>'[1]Cmoney - 股票'!G86</f>
        <v>50.91</v>
      </c>
      <c r="H82" s="1">
        <f>'[1]Cmoney - 股票'!H86</f>
        <v>46.93</v>
      </c>
      <c r="I82" s="1">
        <f>'[1]Cmoney - 股票'!I86</f>
        <v>35.369999999999997</v>
      </c>
      <c r="J82" s="1">
        <f>'[1]Cmoney - 股票'!J86</f>
        <v>-0.47599999999999998</v>
      </c>
      <c r="K82" s="1">
        <f>'[1]Cmoney - 股票'!K86</f>
        <v>-0.90200000000000002</v>
      </c>
      <c r="L82" s="1">
        <f>'[1]Cmoney - 股票'!L86</f>
        <v>0.8</v>
      </c>
      <c r="M82" s="1">
        <f>'[1]Cmoney - 股票'!M86</f>
        <v>-0.03</v>
      </c>
      <c r="N82" s="1">
        <f>'[1]Cmoney - 股票'!N86</f>
        <v>-754925</v>
      </c>
      <c r="O82" s="1">
        <f>'[1]Cmoney - 股票'!O86</f>
        <v>-1505.9649999999999</v>
      </c>
      <c r="P82" s="1">
        <f>'[1]Cmoney - 股票'!P86</f>
        <v>-0.99</v>
      </c>
      <c r="Q82" s="1">
        <f>'[1]Cmoney - 股票'!Q86</f>
        <v>-2.73</v>
      </c>
      <c r="R82" s="1">
        <f>'[1]Cmoney - 股票'!R86</f>
        <v>0.91</v>
      </c>
      <c r="S82" s="1">
        <f>'[1]Cmoney - 股票'!S86</f>
        <v>-3.3</v>
      </c>
      <c r="T82" s="1">
        <f>'[1]Cmoney - 股票'!T86</f>
        <v>17.73</v>
      </c>
    </row>
    <row r="83" spans="1:20">
      <c r="A83" s="1" t="str">
        <f>'[1]Cmoney - 股票'!A87</f>
        <v>2360</v>
      </c>
      <c r="B83" s="1" t="str">
        <f>'[1]Cmoney - 股票'!B87</f>
        <v>致茂</v>
      </c>
      <c r="C83" s="1">
        <f>'[1]Cmoney - 股票'!C87</f>
        <v>318</v>
      </c>
      <c r="D83" s="1">
        <f>'[1]Cmoney - 股票'!D87</f>
        <v>3</v>
      </c>
      <c r="E83" s="1">
        <f>'[1]Cmoney - 股票'!E87</f>
        <v>0.95</v>
      </c>
      <c r="F83" s="1">
        <f>'[1]Cmoney - 股票'!F87</f>
        <v>61.45</v>
      </c>
      <c r="G83" s="1">
        <f>'[1]Cmoney - 股票'!G87</f>
        <v>54.81</v>
      </c>
      <c r="H83" s="1">
        <f>'[1]Cmoney - 股票'!H87</f>
        <v>53.77</v>
      </c>
      <c r="I83" s="1">
        <f>'[1]Cmoney - 股票'!I87</f>
        <v>57.91</v>
      </c>
      <c r="J83" s="1">
        <f>'[1]Cmoney - 股票'!J87</f>
        <v>1.002</v>
      </c>
      <c r="K83" s="1">
        <f>'[1]Cmoney - 股票'!K87</f>
        <v>0.51700000000000002</v>
      </c>
      <c r="L83" s="1">
        <f>'[1]Cmoney - 股票'!L87</f>
        <v>5.95</v>
      </c>
      <c r="M83" s="1">
        <f>'[1]Cmoney - 股票'!M87</f>
        <v>6.39</v>
      </c>
      <c r="N83" s="1">
        <f>'[1]Cmoney - 股票'!N87</f>
        <v>-50838</v>
      </c>
      <c r="O83" s="1">
        <f>'[1]Cmoney - 股票'!O87</f>
        <v>-161.017</v>
      </c>
      <c r="P83" s="1">
        <f>'[1]Cmoney - 股票'!P87</f>
        <v>0.95</v>
      </c>
      <c r="Q83" s="1">
        <f>'[1]Cmoney - 股票'!Q87</f>
        <v>-2.4500000000000002</v>
      </c>
      <c r="R83" s="1">
        <f>'[1]Cmoney - 股票'!R87</f>
        <v>12.37</v>
      </c>
      <c r="S83" s="1">
        <f>'[1]Cmoney - 股票'!S87</f>
        <v>8.7200000000000006</v>
      </c>
      <c r="T83" s="1">
        <f>'[1]Cmoney - 股票'!T87</f>
        <v>24.71</v>
      </c>
    </row>
    <row r="84" spans="1:20">
      <c r="A84" s="1" t="str">
        <f>'[1]Cmoney - 股票'!A88</f>
        <v>2368</v>
      </c>
      <c r="B84" s="1" t="str">
        <f>'[1]Cmoney - 股票'!B88</f>
        <v>金像電</v>
      </c>
      <c r="C84" s="1">
        <f>'[1]Cmoney - 股票'!C88</f>
        <v>207</v>
      </c>
      <c r="D84" s="1">
        <f>'[1]Cmoney - 股票'!D88</f>
        <v>14</v>
      </c>
      <c r="E84" s="1">
        <f>'[1]Cmoney - 股票'!E88</f>
        <v>7.25</v>
      </c>
      <c r="F84" s="1">
        <f>'[1]Cmoney - 股票'!F88</f>
        <v>50.31</v>
      </c>
      <c r="G84" s="1">
        <f>'[1]Cmoney - 股票'!G88</f>
        <v>66.87</v>
      </c>
      <c r="H84" s="1">
        <f>'[1]Cmoney - 股票'!H88</f>
        <v>46.69</v>
      </c>
      <c r="I84" s="1">
        <f>'[1]Cmoney - 股票'!I88</f>
        <v>72.64</v>
      </c>
      <c r="J84" s="1">
        <f>'[1]Cmoney - 股票'!J88</f>
        <v>1.153</v>
      </c>
      <c r="K84" s="1">
        <f>'[1]Cmoney - 股票'!K88</f>
        <v>1.6080000000000001</v>
      </c>
      <c r="L84" s="1">
        <f>'[1]Cmoney - 股票'!L88</f>
        <v>0.31</v>
      </c>
      <c r="M84" s="1">
        <f>'[1]Cmoney - 股票'!M88</f>
        <v>7.4</v>
      </c>
      <c r="N84" s="1">
        <f>'[1]Cmoney - 股票'!N88</f>
        <v>-396822</v>
      </c>
      <c r="O84" s="1">
        <f>'[1]Cmoney - 股票'!O88</f>
        <v>-2037.4939999999999</v>
      </c>
      <c r="P84" s="1">
        <f>'[1]Cmoney - 股票'!P88</f>
        <v>7.25</v>
      </c>
      <c r="Q84" s="1">
        <f>'[1]Cmoney - 股票'!Q88</f>
        <v>3.5</v>
      </c>
      <c r="R84" s="1">
        <f>'[1]Cmoney - 股票'!R88</f>
        <v>7.81</v>
      </c>
      <c r="S84" s="1">
        <f>'[1]Cmoney - 股票'!S88</f>
        <v>1.47</v>
      </c>
      <c r="T84" s="1">
        <f>'[1]Cmoney - 股票'!T88</f>
        <v>-15.51</v>
      </c>
    </row>
    <row r="85" spans="1:20">
      <c r="A85" s="1" t="str">
        <f>'[1]Cmoney - 股票'!A89</f>
        <v>2371</v>
      </c>
      <c r="B85" s="1" t="str">
        <f>'[1]Cmoney - 股票'!B89</f>
        <v>大同</v>
      </c>
      <c r="C85" s="1">
        <f>'[1]Cmoney - 股票'!C89</f>
        <v>57</v>
      </c>
      <c r="D85" s="1">
        <f>'[1]Cmoney - 股票'!D89</f>
        <v>-0.1</v>
      </c>
      <c r="E85" s="1">
        <f>'[1]Cmoney - 股票'!E89</f>
        <v>-0.18</v>
      </c>
      <c r="F85" s="1">
        <f>'[1]Cmoney - 股票'!F89</f>
        <v>32.979999999999997</v>
      </c>
      <c r="G85" s="1">
        <f>'[1]Cmoney - 股票'!G89</f>
        <v>26.07</v>
      </c>
      <c r="H85" s="1">
        <f>'[1]Cmoney - 股票'!H89</f>
        <v>43.73</v>
      </c>
      <c r="I85" s="1">
        <f>'[1]Cmoney - 股票'!I89</f>
        <v>42.77</v>
      </c>
      <c r="J85" s="1">
        <f>'[1]Cmoney - 股票'!J89</f>
        <v>0.27800000000000002</v>
      </c>
      <c r="K85" s="1">
        <f>'[1]Cmoney - 股票'!K89</f>
        <v>0.19400000000000001</v>
      </c>
      <c r="L85" s="1">
        <f>'[1]Cmoney - 股票'!L89</f>
        <v>1.1299999999999999</v>
      </c>
      <c r="M85" s="1">
        <f>'[1]Cmoney - 股票'!M89</f>
        <v>0.72</v>
      </c>
      <c r="N85" s="1">
        <f>'[1]Cmoney - 股票'!N89</f>
        <v>-163446</v>
      </c>
      <c r="O85" s="1">
        <f>'[1]Cmoney - 股票'!O89</f>
        <v>-2846</v>
      </c>
      <c r="P85" s="1">
        <f>'[1]Cmoney - 股票'!P89</f>
        <v>-0.18</v>
      </c>
      <c r="Q85" s="1">
        <f>'[1]Cmoney - 股票'!Q89</f>
        <v>-1.55</v>
      </c>
      <c r="R85" s="1">
        <f>'[1]Cmoney - 股票'!R89</f>
        <v>-1.04</v>
      </c>
      <c r="S85" s="1">
        <f>'[1]Cmoney - 股票'!S89</f>
        <v>4.97</v>
      </c>
      <c r="T85" s="1">
        <f>'[1]Cmoney - 股票'!T89</f>
        <v>1.24</v>
      </c>
    </row>
    <row r="86" spans="1:20">
      <c r="A86" s="1" t="str">
        <f>'[1]Cmoney - 股票'!A90</f>
        <v>2376</v>
      </c>
      <c r="B86" s="1" t="str">
        <f>'[1]Cmoney - 股票'!B90</f>
        <v>技嘉</v>
      </c>
      <c r="C86" s="1">
        <f>'[1]Cmoney - 股票'!C90</f>
        <v>305.5</v>
      </c>
      <c r="D86" s="1">
        <f>'[1]Cmoney - 股票'!D90</f>
        <v>0.5</v>
      </c>
      <c r="E86" s="1">
        <f>'[1]Cmoney - 股票'!E90</f>
        <v>0.16</v>
      </c>
      <c r="F86" s="1">
        <f>'[1]Cmoney - 股票'!F90</f>
        <v>33.67</v>
      </c>
      <c r="G86" s="1">
        <f>'[1]Cmoney - 股票'!G90</f>
        <v>27.35</v>
      </c>
      <c r="H86" s="1">
        <f>'[1]Cmoney - 股票'!H90</f>
        <v>27.92</v>
      </c>
      <c r="I86" s="1">
        <f>'[1]Cmoney - 股票'!I90</f>
        <v>30.85</v>
      </c>
      <c r="J86" s="1">
        <f>'[1]Cmoney - 股票'!J90</f>
        <v>-0.94499999999999995</v>
      </c>
      <c r="K86" s="1">
        <f>'[1]Cmoney - 股票'!K90</f>
        <v>-0.96599999999999997</v>
      </c>
      <c r="L86" s="1">
        <f>'[1]Cmoney - 股票'!L90</f>
        <v>-2.68</v>
      </c>
      <c r="M86" s="1">
        <f>'[1]Cmoney - 股票'!M90</f>
        <v>-2.15</v>
      </c>
      <c r="N86" s="1">
        <f>'[1]Cmoney - 股票'!N90</f>
        <v>-271823</v>
      </c>
      <c r="O86" s="1">
        <f>'[1]Cmoney - 股票'!O90</f>
        <v>-893.18399999999997</v>
      </c>
      <c r="P86" s="1">
        <f>'[1]Cmoney - 股票'!P90</f>
        <v>0.16</v>
      </c>
      <c r="Q86" s="1">
        <f>'[1]Cmoney - 股票'!Q90</f>
        <v>-2.08</v>
      </c>
      <c r="R86" s="1">
        <f>'[1]Cmoney - 股票'!R90</f>
        <v>-3.02</v>
      </c>
      <c r="S86" s="1">
        <f>'[1]Cmoney - 股票'!S90</f>
        <v>-7.14</v>
      </c>
      <c r="T86" s="1">
        <f>'[1]Cmoney - 股票'!T90</f>
        <v>-4.08</v>
      </c>
    </row>
    <row r="87" spans="1:20">
      <c r="A87" s="1" t="str">
        <f>'[1]Cmoney - 股票'!A91</f>
        <v>2377</v>
      </c>
      <c r="B87" s="1" t="str">
        <f>'[1]Cmoney - 股票'!B91</f>
        <v>微星</v>
      </c>
      <c r="C87" s="1">
        <f>'[1]Cmoney - 股票'!C91</f>
        <v>178</v>
      </c>
      <c r="D87" s="1">
        <f>'[1]Cmoney - 股票'!D91</f>
        <v>2.5</v>
      </c>
      <c r="E87" s="1">
        <f>'[1]Cmoney - 股票'!E91</f>
        <v>1.42</v>
      </c>
      <c r="F87" s="1">
        <f>'[1]Cmoney - 股票'!F91</f>
        <v>29.48</v>
      </c>
      <c r="G87" s="1">
        <f>'[1]Cmoney - 股票'!G91</f>
        <v>39.65</v>
      </c>
      <c r="H87" s="1">
        <f>'[1]Cmoney - 股票'!H91</f>
        <v>29.07</v>
      </c>
      <c r="I87" s="1">
        <f>'[1]Cmoney - 股票'!I91</f>
        <v>47.31</v>
      </c>
      <c r="J87" s="1">
        <f>'[1]Cmoney - 股票'!J91</f>
        <v>-1.4810000000000001</v>
      </c>
      <c r="K87" s="1">
        <f>'[1]Cmoney - 股票'!K91</f>
        <v>-1.242</v>
      </c>
      <c r="L87" s="1">
        <f>'[1]Cmoney - 股票'!L91</f>
        <v>-4.05</v>
      </c>
      <c r="M87" s="1">
        <f>'[1]Cmoney - 股票'!M91</f>
        <v>-2.2599999999999998</v>
      </c>
      <c r="N87" s="1">
        <f>'[1]Cmoney - 股票'!N91</f>
        <v>-491400</v>
      </c>
      <c r="O87" s="1">
        <f>'[1]Cmoney - 股票'!O91</f>
        <v>-2817.0129999999999</v>
      </c>
      <c r="P87" s="1">
        <f>'[1]Cmoney - 股票'!P91</f>
        <v>1.42</v>
      </c>
      <c r="Q87" s="1">
        <f>'[1]Cmoney - 股票'!Q91</f>
        <v>-1.1100000000000001</v>
      </c>
      <c r="R87" s="1">
        <f>'[1]Cmoney - 股票'!R91</f>
        <v>-0.84</v>
      </c>
      <c r="S87" s="1">
        <f>'[1]Cmoney - 股票'!S91</f>
        <v>-8.01</v>
      </c>
      <c r="T87" s="1">
        <f>'[1]Cmoney - 股票'!T91</f>
        <v>5.01</v>
      </c>
    </row>
    <row r="88" spans="1:20">
      <c r="A88" s="1" t="str">
        <f>'[1]Cmoney - 股票'!A92</f>
        <v>2379</v>
      </c>
      <c r="B88" s="1" t="str">
        <f>'[1]Cmoney - 股票'!B92</f>
        <v>瑞昱</v>
      </c>
      <c r="C88" s="1">
        <f>'[1]Cmoney - 股票'!C92</f>
        <v>546</v>
      </c>
      <c r="D88" s="1">
        <f>'[1]Cmoney - 股票'!D92</f>
        <v>16</v>
      </c>
      <c r="E88" s="1">
        <f>'[1]Cmoney - 股票'!E92</f>
        <v>3.02</v>
      </c>
      <c r="F88" s="1">
        <f>'[1]Cmoney - 股票'!F92</f>
        <v>24.37</v>
      </c>
      <c r="G88" s="1">
        <f>'[1]Cmoney - 股票'!G92</f>
        <v>32.36</v>
      </c>
      <c r="H88" s="1">
        <f>'[1]Cmoney - 股票'!H92</f>
        <v>26.28</v>
      </c>
      <c r="I88" s="1">
        <f>'[1]Cmoney - 股票'!I92</f>
        <v>55.76</v>
      </c>
      <c r="J88" s="1">
        <f>'[1]Cmoney - 股票'!J92</f>
        <v>-3.3940000000000001</v>
      </c>
      <c r="K88" s="1">
        <f>'[1]Cmoney - 股票'!K92</f>
        <v>-2.7519999999999998</v>
      </c>
      <c r="L88" s="1">
        <f>'[1]Cmoney - 股票'!L92</f>
        <v>-3.01</v>
      </c>
      <c r="M88" s="1">
        <f>'[1]Cmoney - 股票'!M92</f>
        <v>0.14000000000000001</v>
      </c>
      <c r="N88" s="1">
        <f>'[1]Cmoney - 股票'!N92</f>
        <v>-295776</v>
      </c>
      <c r="O88" s="1">
        <f>'[1]Cmoney - 股票'!O92</f>
        <v>-562.33299999999997</v>
      </c>
      <c r="P88" s="1">
        <f>'[1]Cmoney - 股票'!P92</f>
        <v>3.02</v>
      </c>
      <c r="Q88" s="1">
        <f>'[1]Cmoney - 股票'!Q92</f>
        <v>-2.5</v>
      </c>
      <c r="R88" s="1">
        <f>'[1]Cmoney - 股票'!R92</f>
        <v>-4.04</v>
      </c>
      <c r="S88" s="1">
        <f>'[1]Cmoney - 股票'!S92</f>
        <v>-4.21</v>
      </c>
      <c r="T88" s="1">
        <f>'[1]Cmoney - 股票'!T92</f>
        <v>-2.33</v>
      </c>
    </row>
    <row r="89" spans="1:20">
      <c r="A89" s="1" t="str">
        <f>'[1]Cmoney - 股票'!A93</f>
        <v>2382</v>
      </c>
      <c r="B89" s="1" t="str">
        <f>'[1]Cmoney - 股票'!B93</f>
        <v>廣達</v>
      </c>
      <c r="C89" s="1">
        <f>'[1]Cmoney - 股票'!C93</f>
        <v>312</v>
      </c>
      <c r="D89" s="1">
        <f>'[1]Cmoney - 股票'!D93</f>
        <v>7</v>
      </c>
      <c r="E89" s="1">
        <f>'[1]Cmoney - 股票'!E93</f>
        <v>2.2999999999999998</v>
      </c>
      <c r="F89" s="1">
        <f>'[1]Cmoney - 股票'!F93</f>
        <v>56.23</v>
      </c>
      <c r="G89" s="1">
        <f>'[1]Cmoney - 股票'!G93</f>
        <v>56.21</v>
      </c>
      <c r="H89" s="1">
        <f>'[1]Cmoney - 股票'!H93</f>
        <v>50.6</v>
      </c>
      <c r="I89" s="1">
        <f>'[1]Cmoney - 股票'!I93</f>
        <v>60.19</v>
      </c>
      <c r="J89" s="1">
        <f>'[1]Cmoney - 股票'!J93</f>
        <v>1.228</v>
      </c>
      <c r="K89" s="1">
        <f>'[1]Cmoney - 股票'!K93</f>
        <v>1.0660000000000001</v>
      </c>
      <c r="L89" s="1">
        <f>'[1]Cmoney - 股票'!L93</f>
        <v>4.5599999999999996</v>
      </c>
      <c r="M89" s="1">
        <f>'[1]Cmoney - 股票'!M93</f>
        <v>6.4</v>
      </c>
      <c r="N89" s="1">
        <f>'[1]Cmoney - 股票'!N93</f>
        <v>-1184671</v>
      </c>
      <c r="O89" s="1">
        <f>'[1]Cmoney - 股票'!O93</f>
        <v>-3894.1260000000002</v>
      </c>
      <c r="P89" s="1">
        <f>'[1]Cmoney - 股票'!P93</f>
        <v>2.2999999999999998</v>
      </c>
      <c r="Q89" s="1">
        <f>'[1]Cmoney - 股票'!Q93</f>
        <v>-2.35</v>
      </c>
      <c r="R89" s="1">
        <f>'[1]Cmoney - 股票'!R93</f>
        <v>7.4</v>
      </c>
      <c r="S89" s="1">
        <f>'[1]Cmoney - 股票'!S93</f>
        <v>10.83</v>
      </c>
      <c r="T89" s="1">
        <f>'[1]Cmoney - 股票'!T93</f>
        <v>10.44</v>
      </c>
    </row>
    <row r="90" spans="1:20">
      <c r="A90" s="1" t="str">
        <f>'[1]Cmoney - 股票'!A94</f>
        <v>2383</v>
      </c>
      <c r="B90" s="1" t="str">
        <f>'[1]Cmoney - 股票'!B94</f>
        <v>台光電</v>
      </c>
      <c r="C90" s="1">
        <f>'[1]Cmoney - 股票'!C94</f>
        <v>475</v>
      </c>
      <c r="D90" s="1">
        <f>'[1]Cmoney - 股票'!D94</f>
        <v>-4.5</v>
      </c>
      <c r="E90" s="1">
        <f>'[1]Cmoney - 股票'!E94</f>
        <v>-0.94</v>
      </c>
      <c r="F90" s="1">
        <f>'[1]Cmoney - 股票'!F94</f>
        <v>78.22</v>
      </c>
      <c r="G90" s="1">
        <f>'[1]Cmoney - 股票'!G94</f>
        <v>78.31</v>
      </c>
      <c r="H90" s="1">
        <f>'[1]Cmoney - 股票'!H94</f>
        <v>76.680000000000007</v>
      </c>
      <c r="I90" s="1">
        <f>'[1]Cmoney - 股票'!I94</f>
        <v>67.47</v>
      </c>
      <c r="J90" s="1">
        <f>'[1]Cmoney - 股票'!J94</f>
        <v>2.1680000000000001</v>
      </c>
      <c r="K90" s="1">
        <f>'[1]Cmoney - 股票'!K94</f>
        <v>2.2970000000000002</v>
      </c>
      <c r="L90" s="1">
        <f>'[1]Cmoney - 股票'!L94</f>
        <v>7.43</v>
      </c>
      <c r="M90" s="1">
        <f>'[1]Cmoney - 股票'!M94</f>
        <v>5.71</v>
      </c>
      <c r="N90" s="1">
        <f>'[1]Cmoney - 股票'!N94</f>
        <v>-281892</v>
      </c>
      <c r="O90" s="1">
        <f>'[1]Cmoney - 股票'!O94</f>
        <v>-591.68799999999999</v>
      </c>
      <c r="P90" s="1">
        <f>'[1]Cmoney - 股票'!P94</f>
        <v>-0.94</v>
      </c>
      <c r="Q90" s="1">
        <f>'[1]Cmoney - 股票'!Q94</f>
        <v>4.8600000000000003</v>
      </c>
      <c r="R90" s="1">
        <f>'[1]Cmoney - 股票'!R94</f>
        <v>2.81</v>
      </c>
      <c r="S90" s="1">
        <f>'[1]Cmoney - 股票'!S94</f>
        <v>14.32</v>
      </c>
      <c r="T90" s="1">
        <f>'[1]Cmoney - 股票'!T94</f>
        <v>19.2</v>
      </c>
    </row>
    <row r="91" spans="1:20">
      <c r="A91" s="1" t="str">
        <f>'[1]Cmoney - 股票'!A95</f>
        <v>2385</v>
      </c>
      <c r="B91" s="1" t="str">
        <f>'[1]Cmoney - 股票'!B95</f>
        <v>群光</v>
      </c>
      <c r="C91" s="1">
        <f>'[1]Cmoney - 股票'!C95</f>
        <v>171</v>
      </c>
      <c r="D91" s="1">
        <f>'[1]Cmoney - 股票'!D95</f>
        <v>0</v>
      </c>
      <c r="E91" s="1">
        <f>'[1]Cmoney - 股票'!E95</f>
        <v>0</v>
      </c>
      <c r="F91" s="1">
        <f>'[1]Cmoney - 股票'!F95</f>
        <v>10.97</v>
      </c>
      <c r="G91" s="1">
        <f>'[1]Cmoney - 股票'!G95</f>
        <v>10.54</v>
      </c>
      <c r="H91" s="1">
        <f>'[1]Cmoney - 股票'!H95</f>
        <v>27.99</v>
      </c>
      <c r="I91" s="1">
        <f>'[1]Cmoney - 股票'!I95</f>
        <v>27.99</v>
      </c>
      <c r="J91" s="1">
        <f>'[1]Cmoney - 股票'!J95</f>
        <v>-0.995</v>
      </c>
      <c r="K91" s="1">
        <f>'[1]Cmoney - 股票'!K95</f>
        <v>-0.87</v>
      </c>
      <c r="L91" s="1">
        <f>'[1]Cmoney - 股票'!L95</f>
        <v>-5.7</v>
      </c>
      <c r="M91" s="1">
        <f>'[1]Cmoney - 股票'!M95</f>
        <v>-5.49</v>
      </c>
      <c r="N91" s="1">
        <f>'[1]Cmoney - 股票'!N95</f>
        <v>-6226</v>
      </c>
      <c r="O91" s="1">
        <f>'[1]Cmoney - 股票'!O95</f>
        <v>-36.082999999999998</v>
      </c>
      <c r="P91" s="1">
        <f>'[1]Cmoney - 股票'!P95</f>
        <v>0</v>
      </c>
      <c r="Q91" s="1">
        <f>'[1]Cmoney - 股票'!Q95</f>
        <v>-0.57999999999999996</v>
      </c>
      <c r="R91" s="1">
        <f>'[1]Cmoney - 股票'!R95</f>
        <v>-11.17</v>
      </c>
      <c r="S91" s="1">
        <f>'[1]Cmoney - 股票'!S95</f>
        <v>-8.31</v>
      </c>
      <c r="T91" s="1">
        <f>'[1]Cmoney - 股票'!T95</f>
        <v>-19.91</v>
      </c>
    </row>
    <row r="92" spans="1:20">
      <c r="A92" s="1" t="str">
        <f>'[1]Cmoney - 股票'!A96</f>
        <v>2388</v>
      </c>
      <c r="B92" s="1" t="str">
        <f>'[1]Cmoney - 股票'!B96</f>
        <v>威盛</v>
      </c>
      <c r="C92" s="1">
        <f>'[1]Cmoney - 股票'!C96</f>
        <v>116.5</v>
      </c>
      <c r="D92" s="1">
        <f>'[1]Cmoney - 股票'!D96</f>
        <v>4.5</v>
      </c>
      <c r="E92" s="1">
        <f>'[1]Cmoney - 股票'!E96</f>
        <v>4.0199999999999996</v>
      </c>
      <c r="F92" s="1">
        <f>'[1]Cmoney - 股票'!F96</f>
        <v>29.58</v>
      </c>
      <c r="G92" s="1">
        <f>'[1]Cmoney - 股票'!G96</f>
        <v>27.89</v>
      </c>
      <c r="H92" s="1">
        <f>'[1]Cmoney - 股票'!H96</f>
        <v>29.53</v>
      </c>
      <c r="I92" s="1">
        <f>'[1]Cmoney - 股票'!I96</f>
        <v>47.86</v>
      </c>
      <c r="J92" s="1">
        <f>'[1]Cmoney - 股票'!J96</f>
        <v>-0.32800000000000001</v>
      </c>
      <c r="K92" s="1">
        <f>'[1]Cmoney - 股票'!K96</f>
        <v>-0.36399999999999999</v>
      </c>
      <c r="L92" s="1">
        <f>'[1]Cmoney - 股票'!L96</f>
        <v>-4.83</v>
      </c>
      <c r="M92" s="1">
        <f>'[1]Cmoney - 股票'!M96</f>
        <v>-0.9</v>
      </c>
      <c r="N92" s="1">
        <f>'[1]Cmoney - 股票'!N96</f>
        <v>-111176</v>
      </c>
      <c r="O92" s="1">
        <f>'[1]Cmoney - 股票'!O96</f>
        <v>-984.9</v>
      </c>
      <c r="P92" s="1">
        <f>'[1]Cmoney - 股票'!P96</f>
        <v>4.0199999999999996</v>
      </c>
      <c r="Q92" s="1">
        <f>'[1]Cmoney - 股票'!Q96</f>
        <v>-4.9000000000000004</v>
      </c>
      <c r="R92" s="1">
        <f>'[1]Cmoney - 股票'!R96</f>
        <v>1.3</v>
      </c>
      <c r="S92" s="1">
        <f>'[1]Cmoney - 股票'!S96</f>
        <v>-2.1</v>
      </c>
      <c r="T92" s="1">
        <f>'[1]Cmoney - 股票'!T96</f>
        <v>-11.74</v>
      </c>
    </row>
    <row r="93" spans="1:20">
      <c r="A93" s="1" t="str">
        <f>'[1]Cmoney - 股票'!A97</f>
        <v>2392</v>
      </c>
      <c r="B93" s="1" t="str">
        <f>'[1]Cmoney - 股票'!B97</f>
        <v>正崴</v>
      </c>
      <c r="C93" s="1">
        <f>'[1]Cmoney - 股票'!C97</f>
        <v>79</v>
      </c>
      <c r="D93" s="1">
        <f>'[1]Cmoney - 股票'!D97</f>
        <v>1.3</v>
      </c>
      <c r="E93" s="1">
        <f>'[1]Cmoney - 股票'!E97</f>
        <v>1.67</v>
      </c>
      <c r="F93" s="1">
        <f>'[1]Cmoney - 股票'!F97</f>
        <v>51.02</v>
      </c>
      <c r="G93" s="1">
        <f>'[1]Cmoney - 股票'!G97</f>
        <v>54.23</v>
      </c>
      <c r="H93" s="1">
        <f>'[1]Cmoney - 股票'!H97</f>
        <v>61</v>
      </c>
      <c r="I93" s="1">
        <f>'[1]Cmoney - 股票'!I97</f>
        <v>68.13</v>
      </c>
      <c r="J93" s="1">
        <f>'[1]Cmoney - 股票'!J97</f>
        <v>-0.53200000000000003</v>
      </c>
      <c r="K93" s="1">
        <f>'[1]Cmoney - 股票'!K97</f>
        <v>-0.47099999999999997</v>
      </c>
      <c r="L93" s="1">
        <f>'[1]Cmoney - 股票'!L97</f>
        <v>4.8899999999999997</v>
      </c>
      <c r="M93" s="1">
        <f>'[1]Cmoney - 股票'!M97</f>
        <v>6.18</v>
      </c>
      <c r="N93" s="1">
        <f>'[1]Cmoney - 股票'!N97</f>
        <v>73148</v>
      </c>
      <c r="O93" s="1">
        <f>'[1]Cmoney - 股票'!O97</f>
        <v>933</v>
      </c>
      <c r="P93" s="1">
        <f>'[1]Cmoney - 股票'!P97</f>
        <v>1.67</v>
      </c>
      <c r="Q93" s="1">
        <f>'[1]Cmoney - 股票'!Q97</f>
        <v>1.67</v>
      </c>
      <c r="R93" s="1">
        <f>'[1]Cmoney - 股票'!R97</f>
        <v>-0.88</v>
      </c>
      <c r="S93" s="1">
        <f>'[1]Cmoney - 股票'!S97</f>
        <v>8.9700000000000006</v>
      </c>
      <c r="T93" s="1">
        <f>'[1]Cmoney - 股票'!T97</f>
        <v>67.73</v>
      </c>
    </row>
    <row r="94" spans="1:20">
      <c r="A94" s="1" t="str">
        <f>'[1]Cmoney - 股票'!A98</f>
        <v>2393</v>
      </c>
      <c r="B94" s="1" t="str">
        <f>'[1]Cmoney - 股票'!B98</f>
        <v>億光</v>
      </c>
      <c r="C94" s="1">
        <f>'[1]Cmoney - 股票'!C98</f>
        <v>76.400000000000006</v>
      </c>
      <c r="D94" s="1">
        <f>'[1]Cmoney - 股票'!D98</f>
        <v>-1.1000000000000001</v>
      </c>
      <c r="E94" s="1">
        <f>'[1]Cmoney - 股票'!E98</f>
        <v>-1.42</v>
      </c>
      <c r="F94" s="1">
        <f>'[1]Cmoney - 股票'!F98</f>
        <v>51.6</v>
      </c>
      <c r="G94" s="1">
        <f>'[1]Cmoney - 股票'!G98</f>
        <v>40.950000000000003</v>
      </c>
      <c r="H94" s="1">
        <f>'[1]Cmoney - 股票'!H98</f>
        <v>52.12</v>
      </c>
      <c r="I94" s="1">
        <f>'[1]Cmoney - 股票'!I98</f>
        <v>42.83</v>
      </c>
      <c r="J94" s="1">
        <f>'[1]Cmoney - 股票'!J98</f>
        <v>-0.23599999999999999</v>
      </c>
      <c r="K94" s="1">
        <f>'[1]Cmoney - 股票'!K98</f>
        <v>-0.33300000000000002</v>
      </c>
      <c r="L94" s="1">
        <f>'[1]Cmoney - 股票'!L98</f>
        <v>2.83</v>
      </c>
      <c r="M94" s="1">
        <f>'[1]Cmoney - 股票'!M98</f>
        <v>1.1000000000000001</v>
      </c>
      <c r="N94" s="1">
        <f>'[1]Cmoney - 股票'!N98</f>
        <v>-4615</v>
      </c>
      <c r="O94" s="1">
        <f>'[1]Cmoney - 股票'!O98</f>
        <v>-60</v>
      </c>
      <c r="P94" s="1">
        <f>'[1]Cmoney - 股票'!P98</f>
        <v>-1.42</v>
      </c>
      <c r="Q94" s="1">
        <f>'[1]Cmoney - 股票'!Q98</f>
        <v>-3.17</v>
      </c>
      <c r="R94" s="1">
        <f>'[1]Cmoney - 股票'!R98</f>
        <v>1.6</v>
      </c>
      <c r="S94" s="1">
        <f>'[1]Cmoney - 股票'!S98</f>
        <v>5.52</v>
      </c>
      <c r="T94" s="1">
        <f>'[1]Cmoney - 股票'!T98</f>
        <v>41.22</v>
      </c>
    </row>
    <row r="95" spans="1:20">
      <c r="A95" s="1" t="str">
        <f>'[1]Cmoney - 股票'!A99</f>
        <v>2401</v>
      </c>
      <c r="B95" s="1" t="str">
        <f>'[1]Cmoney - 股票'!B99</f>
        <v>凌陽</v>
      </c>
      <c r="C95" s="1">
        <f>'[1]Cmoney - 股票'!C99</f>
        <v>36.200000000000003</v>
      </c>
      <c r="D95" s="1">
        <f>'[1]Cmoney - 股票'!D99</f>
        <v>0.3</v>
      </c>
      <c r="E95" s="1">
        <f>'[1]Cmoney - 股票'!E99</f>
        <v>0.84</v>
      </c>
      <c r="F95" s="1">
        <f>'[1]Cmoney - 股票'!F99</f>
        <v>55.84</v>
      </c>
      <c r="G95" s="1">
        <f>'[1]Cmoney - 股票'!G99</f>
        <v>51.31</v>
      </c>
      <c r="H95" s="1">
        <f>'[1]Cmoney - 股票'!H99</f>
        <v>44.57</v>
      </c>
      <c r="I95" s="1">
        <f>'[1]Cmoney - 股票'!I99</f>
        <v>50.58</v>
      </c>
      <c r="J95" s="1">
        <f>'[1]Cmoney - 股票'!J99</f>
        <v>-8.5999999999999993E-2</v>
      </c>
      <c r="K95" s="1">
        <f>'[1]Cmoney - 股票'!K99</f>
        <v>-0.115</v>
      </c>
      <c r="L95" s="1">
        <f>'[1]Cmoney - 股票'!L99</f>
        <v>0.62</v>
      </c>
      <c r="M95" s="1">
        <f>'[1]Cmoney - 股票'!M99</f>
        <v>1.38</v>
      </c>
      <c r="N95" s="1">
        <f>'[1]Cmoney - 股票'!N99</f>
        <v>42922</v>
      </c>
      <c r="O95" s="1">
        <f>'[1]Cmoney - 股票'!O99</f>
        <v>1186</v>
      </c>
      <c r="P95" s="1">
        <f>'[1]Cmoney - 股票'!P99</f>
        <v>0.84</v>
      </c>
      <c r="Q95" s="1">
        <f>'[1]Cmoney - 股票'!Q99</f>
        <v>-0.55000000000000004</v>
      </c>
      <c r="R95" s="1">
        <f>'[1]Cmoney - 股票'!R99</f>
        <v>1.4</v>
      </c>
      <c r="S95" s="1">
        <f>'[1]Cmoney - 股票'!S99</f>
        <v>1.54</v>
      </c>
      <c r="T95" s="1">
        <f>'[1]Cmoney - 股票'!T99</f>
        <v>27.46</v>
      </c>
    </row>
    <row r="96" spans="1:20">
      <c r="A96" s="1" t="str">
        <f>'[1]Cmoney - 股票'!A100</f>
        <v>2404</v>
      </c>
      <c r="B96" s="1" t="str">
        <f>'[1]Cmoney - 股票'!B100</f>
        <v>漢唐</v>
      </c>
      <c r="C96" s="1">
        <f>'[1]Cmoney - 股票'!C100</f>
        <v>366</v>
      </c>
      <c r="D96" s="1">
        <f>'[1]Cmoney - 股票'!D100</f>
        <v>2</v>
      </c>
      <c r="E96" s="1">
        <f>'[1]Cmoney - 股票'!E100</f>
        <v>0.55000000000000004</v>
      </c>
      <c r="F96" s="1">
        <f>'[1]Cmoney - 股票'!F100</f>
        <v>43.11</v>
      </c>
      <c r="G96" s="1">
        <f>'[1]Cmoney - 股票'!G100</f>
        <v>47.54</v>
      </c>
      <c r="H96" s="1">
        <f>'[1]Cmoney - 股票'!H100</f>
        <v>58.57</v>
      </c>
      <c r="I96" s="1">
        <f>'[1]Cmoney - 股票'!I100</f>
        <v>63.17</v>
      </c>
      <c r="J96" s="1">
        <f>'[1]Cmoney - 股票'!J100</f>
        <v>1.302</v>
      </c>
      <c r="K96" s="1">
        <f>'[1]Cmoney - 股票'!K100</f>
        <v>1.347</v>
      </c>
      <c r="L96" s="1">
        <f>'[1]Cmoney - 股票'!L100</f>
        <v>1.1499999999999999</v>
      </c>
      <c r="M96" s="1">
        <f>'[1]Cmoney - 股票'!M100</f>
        <v>1.59</v>
      </c>
      <c r="N96" s="1">
        <f>'[1]Cmoney - 股票'!N100</f>
        <v>-39324</v>
      </c>
      <c r="O96" s="1">
        <f>'[1]Cmoney - 股票'!O100</f>
        <v>-107.9</v>
      </c>
      <c r="P96" s="1">
        <f>'[1]Cmoney - 股票'!P100</f>
        <v>0.55000000000000004</v>
      </c>
      <c r="Q96" s="1">
        <f>'[1]Cmoney - 股票'!Q100</f>
        <v>2.81</v>
      </c>
      <c r="R96" s="1">
        <f>'[1]Cmoney - 股票'!R100</f>
        <v>2.95</v>
      </c>
      <c r="S96" s="1">
        <f>'[1]Cmoney - 股票'!S100</f>
        <v>2.23</v>
      </c>
      <c r="T96" s="1">
        <f>'[1]Cmoney - 股票'!T100</f>
        <v>-6.15</v>
      </c>
    </row>
    <row r="97" spans="1:20">
      <c r="A97" s="1" t="str">
        <f>'[1]Cmoney - 股票'!A101</f>
        <v>2408</v>
      </c>
      <c r="B97" s="1" t="str">
        <f>'[1]Cmoney - 股票'!B101</f>
        <v>南亞科</v>
      </c>
      <c r="C97" s="1">
        <f>'[1]Cmoney - 股票'!C101</f>
        <v>69.7</v>
      </c>
      <c r="D97" s="1">
        <f>'[1]Cmoney - 股票'!D101</f>
        <v>1.5</v>
      </c>
      <c r="E97" s="1">
        <f>'[1]Cmoney - 股票'!E101</f>
        <v>2.2000000000000002</v>
      </c>
      <c r="F97" s="1">
        <f>'[1]Cmoney - 股票'!F101</f>
        <v>38.58</v>
      </c>
      <c r="G97" s="1">
        <f>'[1]Cmoney - 股票'!G101</f>
        <v>37.21</v>
      </c>
      <c r="H97" s="1">
        <f>'[1]Cmoney - 股票'!H101</f>
        <v>42.05</v>
      </c>
      <c r="I97" s="1">
        <f>'[1]Cmoney - 股票'!I101</f>
        <v>57.73</v>
      </c>
      <c r="J97" s="1">
        <f>'[1]Cmoney - 股票'!J101</f>
        <v>0.11700000000000001</v>
      </c>
      <c r="K97" s="1">
        <f>'[1]Cmoney - 股票'!K101</f>
        <v>7.2999999999999995E-2</v>
      </c>
      <c r="L97" s="1">
        <f>'[1]Cmoney - 股票'!L101</f>
        <v>1.88</v>
      </c>
      <c r="M97" s="1">
        <f>'[1]Cmoney - 股票'!M101</f>
        <v>3.74</v>
      </c>
      <c r="N97" s="1">
        <f>'[1]Cmoney - 股票'!N101</f>
        <v>32268</v>
      </c>
      <c r="O97" s="1">
        <f>'[1]Cmoney - 股票'!O101</f>
        <v>475.57600000000002</v>
      </c>
      <c r="P97" s="1">
        <f>'[1]Cmoney - 股票'!P101</f>
        <v>2.2000000000000002</v>
      </c>
      <c r="Q97" s="1">
        <f>'[1]Cmoney - 股票'!Q101</f>
        <v>-3.46</v>
      </c>
      <c r="R97" s="1">
        <f>'[1]Cmoney - 股票'!R101</f>
        <v>5.29</v>
      </c>
      <c r="S97" s="1">
        <f>'[1]Cmoney - 股票'!S101</f>
        <v>7.56</v>
      </c>
      <c r="T97" s="1">
        <f>'[1]Cmoney - 股票'!T101</f>
        <v>0.43</v>
      </c>
    </row>
    <row r="98" spans="1:20">
      <c r="A98" s="1" t="str">
        <f>'[1]Cmoney - 股票'!A102</f>
        <v>2409</v>
      </c>
      <c r="B98" s="1" t="str">
        <f>'[1]Cmoney - 股票'!B102</f>
        <v>友達</v>
      </c>
      <c r="C98" s="1">
        <f>'[1]Cmoney - 股票'!C102</f>
        <v>17.8</v>
      </c>
      <c r="D98" s="1">
        <f>'[1]Cmoney - 股票'!D102</f>
        <v>0.1</v>
      </c>
      <c r="E98" s="1">
        <f>'[1]Cmoney - 股票'!E102</f>
        <v>0.56000000000000005</v>
      </c>
      <c r="F98" s="1">
        <f>'[1]Cmoney - 股票'!F102</f>
        <v>21.65</v>
      </c>
      <c r="G98" s="1">
        <f>'[1]Cmoney - 股票'!G102</f>
        <v>18.600000000000001</v>
      </c>
      <c r="H98" s="1">
        <f>'[1]Cmoney - 股票'!H102</f>
        <v>33.869999999999997</v>
      </c>
      <c r="I98" s="1">
        <f>'[1]Cmoney - 股票'!I102</f>
        <v>39.590000000000003</v>
      </c>
      <c r="J98" s="1">
        <f>'[1]Cmoney - 股票'!J102</f>
        <v>-4.2000000000000003E-2</v>
      </c>
      <c r="K98" s="1">
        <f>'[1]Cmoney - 股票'!K102</f>
        <v>-0.05</v>
      </c>
      <c r="L98" s="1">
        <f>'[1]Cmoney - 股票'!L102</f>
        <v>-1.64</v>
      </c>
      <c r="M98" s="1">
        <f>'[1]Cmoney - 股票'!M102</f>
        <v>-1.03</v>
      </c>
      <c r="N98" s="1">
        <f>'[1]Cmoney - 股票'!N102</f>
        <v>1002385</v>
      </c>
      <c r="O98" s="1">
        <f>'[1]Cmoney - 股票'!O102</f>
        <v>56568</v>
      </c>
      <c r="P98" s="1">
        <f>'[1]Cmoney - 股票'!P102</f>
        <v>0.56000000000000005</v>
      </c>
      <c r="Q98" s="1">
        <f>'[1]Cmoney - 股票'!Q102</f>
        <v>-5.57</v>
      </c>
      <c r="R98" s="1">
        <f>'[1]Cmoney - 股票'!R102</f>
        <v>-2.73</v>
      </c>
      <c r="S98" s="1">
        <f>'[1]Cmoney - 股票'!S102</f>
        <v>-1.1100000000000001</v>
      </c>
      <c r="T98" s="1">
        <f>'[1]Cmoney - 股票'!T102</f>
        <v>-2.2000000000000002</v>
      </c>
    </row>
    <row r="99" spans="1:20">
      <c r="A99" s="1" t="str">
        <f>'[1]Cmoney - 股票'!A103</f>
        <v>2412</v>
      </c>
      <c r="B99" s="1" t="str">
        <f>'[1]Cmoney - 股票'!B103</f>
        <v>中華電</v>
      </c>
      <c r="C99" s="1">
        <f>'[1]Cmoney - 股票'!C103</f>
        <v>125.5</v>
      </c>
      <c r="D99" s="1">
        <f>'[1]Cmoney - 股票'!D103</f>
        <v>-0.5</v>
      </c>
      <c r="E99" s="1">
        <f>'[1]Cmoney - 股票'!E103</f>
        <v>-0.4</v>
      </c>
      <c r="F99" s="1">
        <f>'[1]Cmoney - 股票'!F103</f>
        <v>29.69</v>
      </c>
      <c r="G99" s="1">
        <f>'[1]Cmoney - 股票'!G103</f>
        <v>25.35</v>
      </c>
      <c r="H99" s="1">
        <f>'[1]Cmoney - 股票'!H103</f>
        <v>44.16</v>
      </c>
      <c r="I99" s="1">
        <f>'[1]Cmoney - 股票'!I103</f>
        <v>36.909999999999997</v>
      </c>
      <c r="J99" s="1">
        <f>'[1]Cmoney - 股票'!J103</f>
        <v>-0.22600000000000001</v>
      </c>
      <c r="K99" s="1">
        <f>'[1]Cmoney - 股票'!K103</f>
        <v>-0.221</v>
      </c>
      <c r="L99" s="1">
        <f>'[1]Cmoney - 股票'!L103</f>
        <v>-0.61</v>
      </c>
      <c r="M99" s="1">
        <f>'[1]Cmoney - 股票'!M103</f>
        <v>-0.99</v>
      </c>
      <c r="N99" s="1">
        <f>'[1]Cmoney - 股票'!N103</f>
        <v>133776</v>
      </c>
      <c r="O99" s="1">
        <f>'[1]Cmoney - 股票'!O103</f>
        <v>1064.2439999999999</v>
      </c>
      <c r="P99" s="1">
        <f>'[1]Cmoney - 股票'!P103</f>
        <v>-0.4</v>
      </c>
      <c r="Q99" s="1">
        <f>'[1]Cmoney - 股票'!Q103</f>
        <v>0</v>
      </c>
      <c r="R99" s="1">
        <f>'[1]Cmoney - 股票'!R103</f>
        <v>-1.95</v>
      </c>
      <c r="S99" s="1">
        <f>'[1]Cmoney - 股票'!S103</f>
        <v>-0.4</v>
      </c>
      <c r="T99" s="1">
        <f>'[1]Cmoney - 股票'!T103</f>
        <v>-0.79</v>
      </c>
    </row>
    <row r="100" spans="1:20">
      <c r="A100" s="1" t="str">
        <f>'[1]Cmoney - 股票'!A104</f>
        <v>2439</v>
      </c>
      <c r="B100" s="1" t="str">
        <f>'[1]Cmoney - 股票'!B104</f>
        <v>美律</v>
      </c>
      <c r="C100" s="1">
        <f>'[1]Cmoney - 股票'!C104</f>
        <v>138</v>
      </c>
      <c r="D100" s="1">
        <f>'[1]Cmoney - 股票'!D104</f>
        <v>1</v>
      </c>
      <c r="E100" s="1">
        <f>'[1]Cmoney - 股票'!E104</f>
        <v>0.73</v>
      </c>
      <c r="F100" s="1">
        <f>'[1]Cmoney - 股票'!F104</f>
        <v>79.89</v>
      </c>
      <c r="G100" s="1">
        <f>'[1]Cmoney - 股票'!G104</f>
        <v>79.3</v>
      </c>
      <c r="H100" s="1">
        <f>'[1]Cmoney - 股票'!H104</f>
        <v>75.849999999999994</v>
      </c>
      <c r="I100" s="1">
        <f>'[1]Cmoney - 股票'!I104</f>
        <v>78.040000000000006</v>
      </c>
      <c r="J100" s="1">
        <f>'[1]Cmoney - 股票'!J104</f>
        <v>1.147</v>
      </c>
      <c r="K100" s="1">
        <f>'[1]Cmoney - 股票'!K104</f>
        <v>1.27</v>
      </c>
      <c r="L100" s="1">
        <f>'[1]Cmoney - 股票'!L104</f>
        <v>7.7</v>
      </c>
      <c r="M100" s="1">
        <f>'[1]Cmoney - 股票'!M104</f>
        <v>7.94</v>
      </c>
      <c r="N100" s="1">
        <f>'[1]Cmoney - 股票'!N104</f>
        <v>-56197</v>
      </c>
      <c r="O100" s="1">
        <f>'[1]Cmoney - 股票'!O104</f>
        <v>-408.95</v>
      </c>
      <c r="P100" s="1">
        <f>'[1]Cmoney - 股票'!P104</f>
        <v>0.73</v>
      </c>
      <c r="Q100" s="1">
        <f>'[1]Cmoney - 股票'!Q104</f>
        <v>9.09</v>
      </c>
      <c r="R100" s="1">
        <f>'[1]Cmoney - 股票'!R104</f>
        <v>7.39</v>
      </c>
      <c r="S100" s="1">
        <f>'[1]Cmoney - 股票'!S104</f>
        <v>10.4</v>
      </c>
      <c r="T100" s="1">
        <f>'[1]Cmoney - 股票'!T104</f>
        <v>11.29</v>
      </c>
    </row>
    <row r="101" spans="1:20">
      <c r="A101" s="1" t="str">
        <f>'[1]Cmoney - 股票'!A105</f>
        <v>2441</v>
      </c>
      <c r="B101" s="1" t="str">
        <f>'[1]Cmoney - 股票'!B105</f>
        <v>超豐</v>
      </c>
      <c r="C101" s="1">
        <f>'[1]Cmoney - 股票'!C105</f>
        <v>62.9</v>
      </c>
      <c r="D101" s="1">
        <f>'[1]Cmoney - 股票'!D105</f>
        <v>0.2</v>
      </c>
      <c r="E101" s="1">
        <f>'[1]Cmoney - 股票'!E105</f>
        <v>0.32</v>
      </c>
      <c r="F101" s="1">
        <f>'[1]Cmoney - 股票'!F105</f>
        <v>49.7</v>
      </c>
      <c r="G101" s="1">
        <f>'[1]Cmoney - 股票'!G105</f>
        <v>45.25</v>
      </c>
      <c r="H101" s="1">
        <f>'[1]Cmoney - 股票'!H105</f>
        <v>43.17</v>
      </c>
      <c r="I101" s="1">
        <f>'[1]Cmoney - 股票'!I105</f>
        <v>48.23</v>
      </c>
      <c r="J101" s="1">
        <f>'[1]Cmoney - 股票'!J105</f>
        <v>2.8000000000000001E-2</v>
      </c>
      <c r="K101" s="1">
        <f>'[1]Cmoney - 股票'!K105</f>
        <v>2E-3</v>
      </c>
      <c r="L101" s="1">
        <f>'[1]Cmoney - 股票'!L105</f>
        <v>-0.14000000000000001</v>
      </c>
      <c r="M101" s="1">
        <f>'[1]Cmoney - 股票'!M105</f>
        <v>0.18</v>
      </c>
      <c r="N101" s="1">
        <f>'[1]Cmoney - 股票'!N105</f>
        <v>-6655</v>
      </c>
      <c r="O101" s="1">
        <f>'[1]Cmoney - 股票'!O105</f>
        <v>-106</v>
      </c>
      <c r="P101" s="1">
        <f>'[1]Cmoney - 股票'!P105</f>
        <v>0.32</v>
      </c>
      <c r="Q101" s="1">
        <f>'[1]Cmoney - 股票'!Q105</f>
        <v>-1.87</v>
      </c>
      <c r="R101" s="1">
        <f>'[1]Cmoney - 股票'!R105</f>
        <v>1.1299999999999999</v>
      </c>
      <c r="S101" s="1">
        <f>'[1]Cmoney - 股票'!S105</f>
        <v>0</v>
      </c>
      <c r="T101" s="1">
        <f>'[1]Cmoney - 股票'!T105</f>
        <v>0.32</v>
      </c>
    </row>
    <row r="102" spans="1:20">
      <c r="A102" s="1" t="str">
        <f>'[1]Cmoney - 股票'!A106</f>
        <v>2449</v>
      </c>
      <c r="B102" s="1" t="str">
        <f>'[1]Cmoney - 股票'!B106</f>
        <v>京元電子</v>
      </c>
      <c r="C102" s="1">
        <f>'[1]Cmoney - 股票'!C106</f>
        <v>119</v>
      </c>
      <c r="D102" s="1">
        <f>'[1]Cmoney - 股票'!D106</f>
        <v>-1</v>
      </c>
      <c r="E102" s="1">
        <f>'[1]Cmoney - 股票'!E106</f>
        <v>-0.83</v>
      </c>
      <c r="F102" s="1">
        <f>'[1]Cmoney - 股票'!F106</f>
        <v>85.41</v>
      </c>
      <c r="G102" s="1">
        <f>'[1]Cmoney - 股票'!G106</f>
        <v>84.21</v>
      </c>
      <c r="H102" s="1">
        <f>'[1]Cmoney - 股票'!H106</f>
        <v>97.64</v>
      </c>
      <c r="I102" s="1">
        <f>'[1]Cmoney - 股票'!I106</f>
        <v>87.38</v>
      </c>
      <c r="J102" s="1">
        <f>'[1]Cmoney - 股票'!J106</f>
        <v>2.6059999999999999</v>
      </c>
      <c r="K102" s="1">
        <f>'[1]Cmoney - 股票'!K106</f>
        <v>2.3340000000000001</v>
      </c>
      <c r="L102" s="1">
        <f>'[1]Cmoney - 股票'!L106</f>
        <v>19.96</v>
      </c>
      <c r="M102" s="1">
        <f>'[1]Cmoney - 股票'!M106</f>
        <v>17.29</v>
      </c>
      <c r="N102" s="1">
        <f>'[1]Cmoney - 股票'!N106</f>
        <v>155644</v>
      </c>
      <c r="O102" s="1">
        <f>'[1]Cmoney - 股票'!O106</f>
        <v>1312.0160000000001</v>
      </c>
      <c r="P102" s="1">
        <f>'[1]Cmoney - 股票'!P106</f>
        <v>-0.83</v>
      </c>
      <c r="Q102" s="1">
        <f>'[1]Cmoney - 股票'!Q106</f>
        <v>6.25</v>
      </c>
      <c r="R102" s="1">
        <f>'[1]Cmoney - 股票'!R106</f>
        <v>24.09</v>
      </c>
      <c r="S102" s="1">
        <f>'[1]Cmoney - 股票'!S106</f>
        <v>31.64</v>
      </c>
      <c r="T102" s="1">
        <f>'[1]Cmoney - 股票'!T106</f>
        <v>15.53</v>
      </c>
    </row>
    <row r="103" spans="1:20">
      <c r="A103" s="1" t="str">
        <f>'[1]Cmoney - 股票'!A107</f>
        <v>2454</v>
      </c>
      <c r="B103" s="1" t="str">
        <f>'[1]Cmoney - 股票'!B107</f>
        <v>聯發科</v>
      </c>
      <c r="C103" s="1">
        <f>'[1]Cmoney - 股票'!C107</f>
        <v>1400</v>
      </c>
      <c r="D103" s="1">
        <f>'[1]Cmoney - 股票'!D107</f>
        <v>5</v>
      </c>
      <c r="E103" s="1">
        <f>'[1]Cmoney - 股票'!E107</f>
        <v>0.36</v>
      </c>
      <c r="F103" s="1">
        <f>'[1]Cmoney - 股票'!F107</f>
        <v>44.03</v>
      </c>
      <c r="G103" s="1">
        <f>'[1]Cmoney - 股票'!G107</f>
        <v>38</v>
      </c>
      <c r="H103" s="1">
        <f>'[1]Cmoney - 股票'!H107</f>
        <v>45.61</v>
      </c>
      <c r="I103" s="1">
        <f>'[1]Cmoney - 股票'!I107</f>
        <v>47.9</v>
      </c>
      <c r="J103" s="1">
        <f>'[1]Cmoney - 股票'!J107</f>
        <v>-3.5720000000000001</v>
      </c>
      <c r="K103" s="1">
        <f>'[1]Cmoney - 股票'!K107</f>
        <v>-6.3040000000000003</v>
      </c>
      <c r="L103" s="1">
        <f>'[1]Cmoney - 股票'!L107</f>
        <v>3.2</v>
      </c>
      <c r="M103" s="1">
        <f>'[1]Cmoney - 股票'!M107</f>
        <v>3.15</v>
      </c>
      <c r="N103" s="1">
        <f>'[1]Cmoney - 股票'!N107</f>
        <v>-360622</v>
      </c>
      <c r="O103" s="1">
        <f>'[1]Cmoney - 股票'!O107</f>
        <v>-258.77600000000001</v>
      </c>
      <c r="P103" s="1">
        <f>'[1]Cmoney - 股票'!P107</f>
        <v>0.36</v>
      </c>
      <c r="Q103" s="1">
        <f>'[1]Cmoney - 股票'!Q107</f>
        <v>-6.04</v>
      </c>
      <c r="R103" s="1">
        <f>'[1]Cmoney - 股票'!R107</f>
        <v>0.36</v>
      </c>
      <c r="S103" s="1">
        <f>'[1]Cmoney - 股票'!S107</f>
        <v>8.5299999999999994</v>
      </c>
      <c r="T103" s="1">
        <f>'[1]Cmoney - 股票'!T107</f>
        <v>20.69</v>
      </c>
    </row>
    <row r="104" spans="1:20">
      <c r="A104" s="1" t="str">
        <f>'[1]Cmoney - 股票'!A108</f>
        <v>2455</v>
      </c>
      <c r="B104" s="1" t="str">
        <f>'[1]Cmoney - 股票'!B108</f>
        <v>全新</v>
      </c>
      <c r="C104" s="1">
        <f>'[1]Cmoney - 股票'!C108</f>
        <v>165</v>
      </c>
      <c r="D104" s="1">
        <f>'[1]Cmoney - 股票'!D108</f>
        <v>7.5</v>
      </c>
      <c r="E104" s="1">
        <f>'[1]Cmoney - 股票'!E108</f>
        <v>4.76</v>
      </c>
      <c r="F104" s="1">
        <f>'[1]Cmoney - 股票'!F108</f>
        <v>44.31</v>
      </c>
      <c r="G104" s="1">
        <f>'[1]Cmoney - 股票'!G108</f>
        <v>45.33</v>
      </c>
      <c r="H104" s="1">
        <f>'[1]Cmoney - 股票'!H108</f>
        <v>42.51</v>
      </c>
      <c r="I104" s="1">
        <f>'[1]Cmoney - 股票'!I108</f>
        <v>61.23</v>
      </c>
      <c r="J104" s="1">
        <f>'[1]Cmoney - 股票'!J108</f>
        <v>1.0289999999999999</v>
      </c>
      <c r="K104" s="1">
        <f>'[1]Cmoney - 股票'!K108</f>
        <v>0.86899999999999999</v>
      </c>
      <c r="L104" s="1">
        <f>'[1]Cmoney - 股票'!L108</f>
        <v>3.75</v>
      </c>
      <c r="M104" s="1">
        <f>'[1]Cmoney - 股票'!M108</f>
        <v>7.88</v>
      </c>
      <c r="N104" s="1">
        <f>'[1]Cmoney - 股票'!N108</f>
        <v>-110930</v>
      </c>
      <c r="O104" s="1">
        <f>'[1]Cmoney - 股票'!O108</f>
        <v>-701.995</v>
      </c>
      <c r="P104" s="1">
        <f>'[1]Cmoney - 股票'!P108</f>
        <v>4.76</v>
      </c>
      <c r="Q104" s="1">
        <f>'[1]Cmoney - 股票'!Q108</f>
        <v>-4.3499999999999996</v>
      </c>
      <c r="R104" s="1">
        <f>'[1]Cmoney - 股票'!R108</f>
        <v>4.0999999999999996</v>
      </c>
      <c r="S104" s="1">
        <f>'[1]Cmoney - 股票'!S108</f>
        <v>14.58</v>
      </c>
      <c r="T104" s="1">
        <f>'[1]Cmoney - 股票'!T108</f>
        <v>-3.51</v>
      </c>
    </row>
    <row r="105" spans="1:20">
      <c r="A105" s="1" t="str">
        <f>'[1]Cmoney - 股票'!A109</f>
        <v>2457</v>
      </c>
      <c r="B105" s="1" t="str">
        <f>'[1]Cmoney - 股票'!B109</f>
        <v>飛宏</v>
      </c>
      <c r="C105" s="1">
        <f>'[1]Cmoney - 股票'!C109</f>
        <v>48.7</v>
      </c>
      <c r="D105" s="1">
        <f>'[1]Cmoney - 股票'!D109</f>
        <v>0.3</v>
      </c>
      <c r="E105" s="1">
        <f>'[1]Cmoney - 股票'!E109</f>
        <v>0.62</v>
      </c>
      <c r="F105" s="1">
        <f>'[1]Cmoney - 股票'!F109</f>
        <v>15.95</v>
      </c>
      <c r="G105" s="1">
        <f>'[1]Cmoney - 股票'!G109</f>
        <v>14.34</v>
      </c>
      <c r="H105" s="1">
        <f>'[1]Cmoney - 股票'!H109</f>
        <v>17.260000000000002</v>
      </c>
      <c r="I105" s="1">
        <f>'[1]Cmoney - 股票'!I109</f>
        <v>28.25</v>
      </c>
      <c r="J105" s="1">
        <f>'[1]Cmoney - 股票'!J109</f>
        <v>-0.24299999999999999</v>
      </c>
      <c r="K105" s="1">
        <f>'[1]Cmoney - 股票'!K109</f>
        <v>-0.23799999999999999</v>
      </c>
      <c r="L105" s="1">
        <f>'[1]Cmoney - 股票'!L109</f>
        <v>-4.51</v>
      </c>
      <c r="M105" s="1">
        <f>'[1]Cmoney - 股票'!M109</f>
        <v>-3.7</v>
      </c>
      <c r="N105" s="1">
        <f>'[1]Cmoney - 股票'!N109</f>
        <v>-26125</v>
      </c>
      <c r="O105" s="1">
        <f>'[1]Cmoney - 股票'!O109</f>
        <v>-537.54999999999995</v>
      </c>
      <c r="P105" s="1">
        <f>'[1]Cmoney - 股票'!P109</f>
        <v>0.62</v>
      </c>
      <c r="Q105" s="1">
        <f>'[1]Cmoney - 股票'!Q109</f>
        <v>-3.37</v>
      </c>
      <c r="R105" s="1">
        <f>'[1]Cmoney - 股票'!R109</f>
        <v>-3.94</v>
      </c>
      <c r="S105" s="1">
        <f>'[1]Cmoney - 股票'!S109</f>
        <v>-4.51</v>
      </c>
      <c r="T105" s="1">
        <f>'[1]Cmoney - 股票'!T109</f>
        <v>-10.81</v>
      </c>
    </row>
    <row r="106" spans="1:20">
      <c r="A106" s="1" t="str">
        <f>'[1]Cmoney - 股票'!A110</f>
        <v>2458</v>
      </c>
      <c r="B106" s="1" t="str">
        <f>'[1]Cmoney - 股票'!B110</f>
        <v>義隆</v>
      </c>
      <c r="C106" s="1">
        <f>'[1]Cmoney - 股票'!C110</f>
        <v>154</v>
      </c>
      <c r="D106" s="1">
        <f>'[1]Cmoney - 股票'!D110</f>
        <v>-0.5</v>
      </c>
      <c r="E106" s="1">
        <f>'[1]Cmoney - 股票'!E110</f>
        <v>-0.32</v>
      </c>
      <c r="F106" s="1">
        <f>'[1]Cmoney - 股票'!F110</f>
        <v>20.77</v>
      </c>
      <c r="G106" s="1">
        <f>'[1]Cmoney - 股票'!G110</f>
        <v>15.18</v>
      </c>
      <c r="H106" s="1">
        <f>'[1]Cmoney - 股票'!H110</f>
        <v>28.07</v>
      </c>
      <c r="I106" s="1">
        <f>'[1]Cmoney - 股票'!I110</f>
        <v>26.38</v>
      </c>
      <c r="J106" s="1">
        <f>'[1]Cmoney - 股票'!J110</f>
        <v>-0.78</v>
      </c>
      <c r="K106" s="1">
        <f>'[1]Cmoney - 股票'!K110</f>
        <v>-0.80900000000000005</v>
      </c>
      <c r="L106" s="1">
        <f>'[1]Cmoney - 股票'!L110</f>
        <v>-3.39</v>
      </c>
      <c r="M106" s="1">
        <f>'[1]Cmoney - 股票'!M110</f>
        <v>-3.31</v>
      </c>
      <c r="N106" s="1">
        <f>'[1]Cmoney - 股票'!N110</f>
        <v>-42500</v>
      </c>
      <c r="O106" s="1">
        <f>'[1]Cmoney - 股票'!O110</f>
        <v>-274</v>
      </c>
      <c r="P106" s="1">
        <f>'[1]Cmoney - 股票'!P110</f>
        <v>-0.32</v>
      </c>
      <c r="Q106" s="1">
        <f>'[1]Cmoney - 股票'!Q110</f>
        <v>-4.6399999999999997</v>
      </c>
      <c r="R106" s="1">
        <f>'[1]Cmoney - 股票'!R110</f>
        <v>-4.6399999999999997</v>
      </c>
      <c r="S106" s="1">
        <f>'[1]Cmoney - 股票'!S110</f>
        <v>-7.78</v>
      </c>
      <c r="T106" s="1">
        <f>'[1]Cmoney - 股票'!T110</f>
        <v>-4.3499999999999996</v>
      </c>
    </row>
    <row r="107" spans="1:20">
      <c r="A107" s="1" t="str">
        <f>'[1]Cmoney - 股票'!A111</f>
        <v>2474</v>
      </c>
      <c r="B107" s="1" t="str">
        <f>'[1]Cmoney - 股票'!B111</f>
        <v>可成</v>
      </c>
      <c r="C107" s="1">
        <f>'[1]Cmoney - 股票'!C111</f>
        <v>232</v>
      </c>
      <c r="D107" s="1">
        <f>'[1]Cmoney - 股票'!D111</f>
        <v>4</v>
      </c>
      <c r="E107" s="1">
        <f>'[1]Cmoney - 股票'!E111</f>
        <v>1.75</v>
      </c>
      <c r="F107" s="1">
        <f>'[1]Cmoney - 股票'!F111</f>
        <v>51.31</v>
      </c>
      <c r="G107" s="1">
        <f>'[1]Cmoney - 股票'!G111</f>
        <v>64.209999999999994</v>
      </c>
      <c r="H107" s="1">
        <f>'[1]Cmoney - 股票'!H111</f>
        <v>45.28</v>
      </c>
      <c r="I107" s="1">
        <f>'[1]Cmoney - 股票'!I111</f>
        <v>66.55</v>
      </c>
      <c r="J107" s="1">
        <f>'[1]Cmoney - 股票'!J111</f>
        <v>-0.38700000000000001</v>
      </c>
      <c r="K107" s="1">
        <f>'[1]Cmoney - 股票'!K111</f>
        <v>-0.22600000000000001</v>
      </c>
      <c r="L107" s="1">
        <f>'[1]Cmoney - 股票'!L111</f>
        <v>0.32</v>
      </c>
      <c r="M107" s="1">
        <f>'[1]Cmoney - 股票'!M111</f>
        <v>1.94</v>
      </c>
      <c r="N107" s="1">
        <f>'[1]Cmoney - 股票'!N111</f>
        <v>-121016</v>
      </c>
      <c r="O107" s="1">
        <f>'[1]Cmoney - 股票'!O111</f>
        <v>-533.41800000000001</v>
      </c>
      <c r="P107" s="1">
        <f>'[1]Cmoney - 股票'!P111</f>
        <v>1.75</v>
      </c>
      <c r="Q107" s="1">
        <f>'[1]Cmoney - 股票'!Q111</f>
        <v>0.65</v>
      </c>
      <c r="R107" s="1">
        <f>'[1]Cmoney - 股票'!R111</f>
        <v>0.65</v>
      </c>
      <c r="S107" s="1">
        <f>'[1]Cmoney - 股票'!S111</f>
        <v>2.65</v>
      </c>
      <c r="T107" s="1">
        <f>'[1]Cmoney - 股票'!T111</f>
        <v>9.43</v>
      </c>
    </row>
    <row r="108" spans="1:20">
      <c r="A108" s="1" t="str">
        <f>'[1]Cmoney - 股票'!A112</f>
        <v>2481</v>
      </c>
      <c r="B108" s="1" t="str">
        <f>'[1]Cmoney - 股票'!B112</f>
        <v>強茂</v>
      </c>
      <c r="C108" s="1">
        <f>'[1]Cmoney - 股票'!C112</f>
        <v>56.4</v>
      </c>
      <c r="D108" s="1">
        <f>'[1]Cmoney - 股票'!D112</f>
        <v>-0.3</v>
      </c>
      <c r="E108" s="1">
        <f>'[1]Cmoney - 股票'!E112</f>
        <v>-0.53</v>
      </c>
      <c r="F108" s="1">
        <f>'[1]Cmoney - 股票'!F112</f>
        <v>27.15</v>
      </c>
      <c r="G108" s="1">
        <f>'[1]Cmoney - 股票'!G112</f>
        <v>21.43</v>
      </c>
      <c r="H108" s="1">
        <f>'[1]Cmoney - 股票'!H112</f>
        <v>24.99</v>
      </c>
      <c r="I108" s="1">
        <f>'[1]Cmoney - 股票'!I112</f>
        <v>21.99</v>
      </c>
      <c r="J108" s="1">
        <f>'[1]Cmoney - 股票'!J112</f>
        <v>-0.23799999999999999</v>
      </c>
      <c r="K108" s="1">
        <f>'[1]Cmoney - 股票'!K112</f>
        <v>-0.29399999999999998</v>
      </c>
      <c r="L108" s="1">
        <f>'[1]Cmoney - 股票'!L112</f>
        <v>-2.67</v>
      </c>
      <c r="M108" s="1">
        <f>'[1]Cmoney - 股票'!M112</f>
        <v>-2.97</v>
      </c>
      <c r="N108" s="1">
        <f>'[1]Cmoney - 股票'!N112</f>
        <v>-1936</v>
      </c>
      <c r="O108" s="1">
        <f>'[1]Cmoney - 股票'!O112</f>
        <v>-34</v>
      </c>
      <c r="P108" s="1">
        <f>'[1]Cmoney - 股票'!P112</f>
        <v>-0.53</v>
      </c>
      <c r="Q108" s="1">
        <f>'[1]Cmoney - 股票'!Q112</f>
        <v>-3.59</v>
      </c>
      <c r="R108" s="1">
        <f>'[1]Cmoney - 股票'!R112</f>
        <v>-4.08</v>
      </c>
      <c r="S108" s="1">
        <f>'[1]Cmoney - 股票'!S112</f>
        <v>-4.41</v>
      </c>
      <c r="T108" s="1">
        <f>'[1]Cmoney - 股票'!T112</f>
        <v>-2.42</v>
      </c>
    </row>
    <row r="109" spans="1:20">
      <c r="A109" s="1" t="str">
        <f>'[1]Cmoney - 股票'!A113</f>
        <v>2485</v>
      </c>
      <c r="B109" s="1" t="str">
        <f>'[1]Cmoney - 股票'!B113</f>
        <v>兆赫</v>
      </c>
      <c r="C109" s="1">
        <f>'[1]Cmoney - 股票'!C113</f>
        <v>21.15</v>
      </c>
      <c r="D109" s="1">
        <f>'[1]Cmoney - 股票'!D113</f>
        <v>0.4</v>
      </c>
      <c r="E109" s="1">
        <f>'[1]Cmoney - 股票'!E113</f>
        <v>1.93</v>
      </c>
      <c r="F109" s="1">
        <f>'[1]Cmoney - 股票'!F113</f>
        <v>46.89</v>
      </c>
      <c r="G109" s="1">
        <f>'[1]Cmoney - 股票'!G113</f>
        <v>50.1</v>
      </c>
      <c r="H109" s="1">
        <f>'[1]Cmoney - 股票'!H113</f>
        <v>38.6</v>
      </c>
      <c r="I109" s="1">
        <f>'[1]Cmoney - 股票'!I113</f>
        <v>56.6</v>
      </c>
      <c r="J109" s="1">
        <f>'[1]Cmoney - 股票'!J113</f>
        <v>-4.0000000000000001E-3</v>
      </c>
      <c r="K109" s="1">
        <f>'[1]Cmoney - 股票'!K113</f>
        <v>0</v>
      </c>
      <c r="L109" s="1">
        <f>'[1]Cmoney - 股票'!L113</f>
        <v>-0.95</v>
      </c>
      <c r="M109" s="1">
        <f>'[1]Cmoney - 股票'!M113</f>
        <v>0.98</v>
      </c>
      <c r="N109" s="1">
        <f>'[1]Cmoney - 股票'!N113</f>
        <v>3302</v>
      </c>
      <c r="O109" s="1">
        <f>'[1]Cmoney - 股票'!O113</f>
        <v>157</v>
      </c>
      <c r="P109" s="1">
        <f>'[1]Cmoney - 股票'!P113</f>
        <v>1.93</v>
      </c>
      <c r="Q109" s="1">
        <f>'[1]Cmoney - 股票'!Q113</f>
        <v>-0.47</v>
      </c>
      <c r="R109" s="1">
        <f>'[1]Cmoney - 股票'!R113</f>
        <v>1.2</v>
      </c>
      <c r="S109" s="1">
        <f>'[1]Cmoney - 股票'!S113</f>
        <v>-0.47</v>
      </c>
      <c r="T109" s="1">
        <f>'[1]Cmoney - 股票'!T113</f>
        <v>-0.7</v>
      </c>
    </row>
    <row r="110" spans="1:20">
      <c r="A110" s="1" t="str">
        <f>'[1]Cmoney - 股票'!A114</f>
        <v>2489</v>
      </c>
      <c r="B110" s="1" t="str">
        <f>'[1]Cmoney - 股票'!B114</f>
        <v>瑞軒</v>
      </c>
      <c r="C110" s="1">
        <f>'[1]Cmoney - 股票'!C114</f>
        <v>20.6</v>
      </c>
      <c r="D110" s="1">
        <f>'[1]Cmoney - 股票'!D114</f>
        <v>0.2</v>
      </c>
      <c r="E110" s="1">
        <f>'[1]Cmoney - 股票'!E114</f>
        <v>0.98</v>
      </c>
      <c r="F110" s="1">
        <f>'[1]Cmoney - 股票'!F114</f>
        <v>47</v>
      </c>
      <c r="G110" s="1">
        <f>'[1]Cmoney - 股票'!G114</f>
        <v>56.73</v>
      </c>
      <c r="H110" s="1">
        <f>'[1]Cmoney - 股票'!H114</f>
        <v>64.25</v>
      </c>
      <c r="I110" s="1">
        <f>'[1]Cmoney - 股票'!I114</f>
        <v>67.7</v>
      </c>
      <c r="J110" s="1">
        <f>'[1]Cmoney - 股票'!J114</f>
        <v>-0.113</v>
      </c>
      <c r="K110" s="1">
        <f>'[1]Cmoney - 股票'!K114</f>
        <v>-7.0000000000000007E-2</v>
      </c>
      <c r="L110" s="1">
        <f>'[1]Cmoney - 股票'!L114</f>
        <v>2.8</v>
      </c>
      <c r="M110" s="1">
        <f>'[1]Cmoney - 股票'!M114</f>
        <v>3.99</v>
      </c>
      <c r="N110" s="1">
        <f>'[1]Cmoney - 股票'!N114</f>
        <v>13575</v>
      </c>
      <c r="O110" s="1">
        <f>'[1]Cmoney - 股票'!O114</f>
        <v>658</v>
      </c>
      <c r="P110" s="1">
        <f>'[1]Cmoney - 股票'!P114</f>
        <v>0.98</v>
      </c>
      <c r="Q110" s="1">
        <f>'[1]Cmoney - 股票'!Q114</f>
        <v>0.49</v>
      </c>
      <c r="R110" s="1">
        <f>'[1]Cmoney - 股票'!R114</f>
        <v>6.19</v>
      </c>
      <c r="S110" s="1">
        <f>'[1]Cmoney - 股票'!S114</f>
        <v>-3.29</v>
      </c>
      <c r="T110" s="1">
        <f>'[1]Cmoney - 股票'!T114</f>
        <v>43.06</v>
      </c>
    </row>
    <row r="111" spans="1:20">
      <c r="A111" s="1" t="str">
        <f>'[1]Cmoney - 股票'!A115</f>
        <v>2492</v>
      </c>
      <c r="B111" s="1" t="str">
        <f>'[1]Cmoney - 股票'!B115</f>
        <v>華新科</v>
      </c>
      <c r="C111" s="1">
        <f>'[1]Cmoney - 股票'!C115</f>
        <v>118</v>
      </c>
      <c r="D111" s="1">
        <f>'[1]Cmoney - 股票'!D115</f>
        <v>1.5</v>
      </c>
      <c r="E111" s="1">
        <f>'[1]Cmoney - 股票'!E115</f>
        <v>1.29</v>
      </c>
      <c r="F111" s="1">
        <f>'[1]Cmoney - 股票'!F115</f>
        <v>45.09</v>
      </c>
      <c r="G111" s="1">
        <f>'[1]Cmoney - 股票'!G115</f>
        <v>38.950000000000003</v>
      </c>
      <c r="H111" s="1">
        <f>'[1]Cmoney - 股票'!H115</f>
        <v>39.36</v>
      </c>
      <c r="I111" s="1">
        <f>'[1]Cmoney - 股票'!I115</f>
        <v>51.34</v>
      </c>
      <c r="J111" s="1">
        <f>'[1]Cmoney - 股票'!J115</f>
        <v>0.215</v>
      </c>
      <c r="K111" s="1">
        <f>'[1]Cmoney - 股票'!K115</f>
        <v>0.11</v>
      </c>
      <c r="L111" s="1">
        <f>'[1]Cmoney - 股票'!L115</f>
        <v>0.8</v>
      </c>
      <c r="M111" s="1">
        <f>'[1]Cmoney - 股票'!M115</f>
        <v>1.83</v>
      </c>
      <c r="N111" s="1">
        <f>'[1]Cmoney - 股票'!N115</f>
        <v>0</v>
      </c>
      <c r="O111" s="1">
        <f>'[1]Cmoney - 股票'!O115</f>
        <v>0</v>
      </c>
      <c r="P111" s="1">
        <f>'[1]Cmoney - 股票'!P115</f>
        <v>1.29</v>
      </c>
      <c r="Q111" s="1">
        <f>'[1]Cmoney - 股票'!Q115</f>
        <v>-2.48</v>
      </c>
      <c r="R111" s="1">
        <f>'[1]Cmoney - 股票'!R115</f>
        <v>0</v>
      </c>
      <c r="S111" s="1">
        <f>'[1]Cmoney - 股票'!S115</f>
        <v>5.36</v>
      </c>
      <c r="T111" s="1">
        <f>'[1]Cmoney - 股票'!T115</f>
        <v>-4.84</v>
      </c>
    </row>
    <row r="112" spans="1:20">
      <c r="A112" s="1" t="str">
        <f>'[1]Cmoney - 股票'!A116</f>
        <v>2498</v>
      </c>
      <c r="B112" s="1" t="str">
        <f>'[1]Cmoney - 股票'!B116</f>
        <v>宏達電</v>
      </c>
      <c r="C112" s="1">
        <f>'[1]Cmoney - 股票'!C116</f>
        <v>46.15</v>
      </c>
      <c r="D112" s="1">
        <f>'[1]Cmoney - 股票'!D116</f>
        <v>0.2</v>
      </c>
      <c r="E112" s="1">
        <f>'[1]Cmoney - 股票'!E116</f>
        <v>0.44</v>
      </c>
      <c r="F112" s="1">
        <f>'[1]Cmoney - 股票'!F116</f>
        <v>37.75</v>
      </c>
      <c r="G112" s="1">
        <f>'[1]Cmoney - 股票'!G116</f>
        <v>30.83</v>
      </c>
      <c r="H112" s="1">
        <f>'[1]Cmoney - 股票'!H116</f>
        <v>40.39</v>
      </c>
      <c r="I112" s="1">
        <f>'[1]Cmoney - 股票'!I116</f>
        <v>43.61</v>
      </c>
      <c r="J112" s="1">
        <f>'[1]Cmoney - 股票'!J116</f>
        <v>8.6999999999999994E-2</v>
      </c>
      <c r="K112" s="1">
        <f>'[1]Cmoney - 股票'!K116</f>
        <v>-4.0000000000000001E-3</v>
      </c>
      <c r="L112" s="1">
        <f>'[1]Cmoney - 股票'!L116</f>
        <v>0.98</v>
      </c>
      <c r="M112" s="1">
        <f>'[1]Cmoney - 股票'!M116</f>
        <v>1.08</v>
      </c>
      <c r="N112" s="1">
        <f>'[1]Cmoney - 股票'!N116</f>
        <v>7763</v>
      </c>
      <c r="O112" s="1">
        <f>'[1]Cmoney - 股票'!O116</f>
        <v>168</v>
      </c>
      <c r="P112" s="1">
        <f>'[1]Cmoney - 股票'!P116</f>
        <v>0.44</v>
      </c>
      <c r="Q112" s="1">
        <f>'[1]Cmoney - 股票'!Q116</f>
        <v>-6.29</v>
      </c>
      <c r="R112" s="1">
        <f>'[1]Cmoney - 股票'!R116</f>
        <v>2.1</v>
      </c>
      <c r="S112" s="1">
        <f>'[1]Cmoney - 股票'!S116</f>
        <v>6.95</v>
      </c>
      <c r="T112" s="1">
        <f>'[1]Cmoney - 股票'!T116</f>
        <v>-4.3499999999999996</v>
      </c>
    </row>
    <row r="113" spans="1:20">
      <c r="A113" s="1" t="str">
        <f>'[1]Cmoney - 股票'!A117</f>
        <v>2515</v>
      </c>
      <c r="B113" s="1" t="str">
        <f>'[1]Cmoney - 股票'!B117</f>
        <v>中工</v>
      </c>
      <c r="C113" s="1">
        <f>'[1]Cmoney - 股票'!C117</f>
        <v>14.8</v>
      </c>
      <c r="D113" s="1">
        <f>'[1]Cmoney - 股票'!D117</f>
        <v>0.05</v>
      </c>
      <c r="E113" s="1">
        <f>'[1]Cmoney - 股票'!E117</f>
        <v>0.34</v>
      </c>
      <c r="F113" s="1">
        <f>'[1]Cmoney - 股票'!F117</f>
        <v>6.39</v>
      </c>
      <c r="G113" s="1">
        <f>'[1]Cmoney - 股票'!G117</f>
        <v>7.04</v>
      </c>
      <c r="H113" s="1">
        <f>'[1]Cmoney - 股票'!H117</f>
        <v>15.69</v>
      </c>
      <c r="I113" s="1">
        <f>'[1]Cmoney - 股票'!I117</f>
        <v>20.34</v>
      </c>
      <c r="J113" s="1">
        <f>'[1]Cmoney - 股票'!J117</f>
        <v>-0.14199999999999999</v>
      </c>
      <c r="K113" s="1">
        <f>'[1]Cmoney - 股票'!K117</f>
        <v>-0.13800000000000001</v>
      </c>
      <c r="L113" s="1">
        <f>'[1]Cmoney - 股票'!L117</f>
        <v>-7.61</v>
      </c>
      <c r="M113" s="1">
        <f>'[1]Cmoney - 股票'!M117</f>
        <v>-6.93</v>
      </c>
      <c r="N113" s="1">
        <f>'[1]Cmoney - 股票'!N117</f>
        <v>-8696</v>
      </c>
      <c r="O113" s="1">
        <f>'[1]Cmoney - 股票'!O117</f>
        <v>-585.59100000000001</v>
      </c>
      <c r="P113" s="1">
        <f>'[1]Cmoney - 股票'!P117</f>
        <v>0.34</v>
      </c>
      <c r="Q113" s="1">
        <f>'[1]Cmoney - 股票'!Q117</f>
        <v>-3.58</v>
      </c>
      <c r="R113" s="1">
        <f>'[1]Cmoney - 股票'!R117</f>
        <v>-9.48</v>
      </c>
      <c r="S113" s="1">
        <f>'[1]Cmoney - 股票'!S117</f>
        <v>-7.79</v>
      </c>
      <c r="T113" s="1">
        <f>'[1]Cmoney - 股票'!T117</f>
        <v>2.0699999999999998</v>
      </c>
    </row>
    <row r="114" spans="1:20">
      <c r="A114" s="1" t="str">
        <f>'[1]Cmoney - 股票'!A118</f>
        <v>2520</v>
      </c>
      <c r="B114" s="1" t="str">
        <f>'[1]Cmoney - 股票'!B118</f>
        <v>冠德</v>
      </c>
      <c r="C114" s="1">
        <f>'[1]Cmoney - 股票'!C118</f>
        <v>54.6</v>
      </c>
      <c r="D114" s="1">
        <f>'[1]Cmoney - 股票'!D118</f>
        <v>-1.1000000000000001</v>
      </c>
      <c r="E114" s="1">
        <f>'[1]Cmoney - 股票'!E118</f>
        <v>-1.97</v>
      </c>
      <c r="F114" s="1">
        <f>'[1]Cmoney - 股票'!F118</f>
        <v>17.690000000000001</v>
      </c>
      <c r="G114" s="1">
        <f>'[1]Cmoney - 股票'!G118</f>
        <v>13.15</v>
      </c>
      <c r="H114" s="1">
        <f>'[1]Cmoney - 股票'!H118</f>
        <v>30.37</v>
      </c>
      <c r="I114" s="1">
        <f>'[1]Cmoney - 股票'!I118</f>
        <v>21.72</v>
      </c>
      <c r="J114" s="1">
        <f>'[1]Cmoney - 股票'!J118</f>
        <v>-0.68400000000000005</v>
      </c>
      <c r="K114" s="1">
        <f>'[1]Cmoney - 股票'!K118</f>
        <v>-0.68799999999999994</v>
      </c>
      <c r="L114" s="1">
        <f>'[1]Cmoney - 股票'!L118</f>
        <v>-4.58</v>
      </c>
      <c r="M114" s="1">
        <f>'[1]Cmoney - 股票'!M118</f>
        <v>-6.39</v>
      </c>
      <c r="N114" s="1">
        <f>'[1]Cmoney - 股票'!N118</f>
        <v>-115556</v>
      </c>
      <c r="O114" s="1">
        <f>'[1]Cmoney - 股票'!O118</f>
        <v>-2090</v>
      </c>
      <c r="P114" s="1">
        <f>'[1]Cmoney - 股票'!P118</f>
        <v>-1.97</v>
      </c>
      <c r="Q114" s="1">
        <f>'[1]Cmoney - 股票'!Q118</f>
        <v>-3.02</v>
      </c>
      <c r="R114" s="1">
        <f>'[1]Cmoney - 股票'!R118</f>
        <v>-8.39</v>
      </c>
      <c r="S114" s="1">
        <f>'[1]Cmoney - 股票'!S118</f>
        <v>-1.8</v>
      </c>
      <c r="T114" s="1">
        <f>'[1]Cmoney - 股票'!T118</f>
        <v>28.93</v>
      </c>
    </row>
    <row r="115" spans="1:20">
      <c r="A115" s="1" t="str">
        <f>'[1]Cmoney - 股票'!A119</f>
        <v>2542</v>
      </c>
      <c r="B115" s="1" t="str">
        <f>'[1]Cmoney - 股票'!B119</f>
        <v>興富發</v>
      </c>
      <c r="C115" s="1">
        <f>'[1]Cmoney - 股票'!C119</f>
        <v>52.1</v>
      </c>
      <c r="D115" s="1">
        <f>'[1]Cmoney - 股票'!D119</f>
        <v>-1.3</v>
      </c>
      <c r="E115" s="1">
        <f>'[1]Cmoney - 股票'!E119</f>
        <v>-2.4300000000000002</v>
      </c>
      <c r="F115" s="1">
        <f>'[1]Cmoney - 股票'!F119</f>
        <v>69.83</v>
      </c>
      <c r="G115" s="1">
        <f>'[1]Cmoney - 股票'!G119</f>
        <v>58.22</v>
      </c>
      <c r="H115" s="1">
        <f>'[1]Cmoney - 股票'!H119</f>
        <v>72.319999999999993</v>
      </c>
      <c r="I115" s="1">
        <f>'[1]Cmoney - 股票'!I119</f>
        <v>50.07</v>
      </c>
      <c r="J115" s="1">
        <f>'[1]Cmoney - 股票'!J119</f>
        <v>0.20200000000000001</v>
      </c>
      <c r="K115" s="1">
        <f>'[1]Cmoney - 股票'!K119</f>
        <v>0.1</v>
      </c>
      <c r="L115" s="1">
        <f>'[1]Cmoney - 股票'!L119</f>
        <v>7.26</v>
      </c>
      <c r="M115" s="1">
        <f>'[1]Cmoney - 股票'!M119</f>
        <v>3.88</v>
      </c>
      <c r="N115" s="1">
        <f>'[1]Cmoney - 股票'!N119</f>
        <v>1003715</v>
      </c>
      <c r="O115" s="1">
        <f>'[1]Cmoney - 股票'!O119</f>
        <v>18750.505000000001</v>
      </c>
      <c r="P115" s="1">
        <f>'[1]Cmoney - 股票'!P119</f>
        <v>-2.4300000000000002</v>
      </c>
      <c r="Q115" s="1">
        <f>'[1]Cmoney - 股票'!Q119</f>
        <v>-1.33</v>
      </c>
      <c r="R115" s="1">
        <f>'[1]Cmoney - 股票'!R119</f>
        <v>0.97</v>
      </c>
      <c r="S115" s="1">
        <f>'[1]Cmoney - 股票'!S119</f>
        <v>16.29</v>
      </c>
      <c r="T115" s="1">
        <f>'[1]Cmoney - 股票'!T119</f>
        <v>29.44</v>
      </c>
    </row>
    <row r="116" spans="1:20">
      <c r="A116" s="1" t="str">
        <f>'[1]Cmoney - 股票'!A120</f>
        <v>2548</v>
      </c>
      <c r="B116" s="1" t="str">
        <f>'[1]Cmoney - 股票'!B120</f>
        <v>華固</v>
      </c>
      <c r="C116" s="1">
        <f>'[1]Cmoney - 股票'!C120</f>
        <v>136.5</v>
      </c>
      <c r="D116" s="1">
        <f>'[1]Cmoney - 股票'!D120</f>
        <v>2</v>
      </c>
      <c r="E116" s="1">
        <f>'[1]Cmoney - 股票'!E120</f>
        <v>1.49</v>
      </c>
      <c r="F116" s="1">
        <f>'[1]Cmoney - 股票'!F120</f>
        <v>17.260000000000002</v>
      </c>
      <c r="G116" s="1">
        <f>'[1]Cmoney - 股票'!G120</f>
        <v>13.98</v>
      </c>
      <c r="H116" s="1">
        <f>'[1]Cmoney - 股票'!H120</f>
        <v>16.13</v>
      </c>
      <c r="I116" s="1">
        <f>'[1]Cmoney - 股票'!I120</f>
        <v>24.5</v>
      </c>
      <c r="J116" s="1">
        <f>'[1]Cmoney - 股票'!J120</f>
        <v>-2.677</v>
      </c>
      <c r="K116" s="1">
        <f>'[1]Cmoney - 股票'!K120</f>
        <v>-3.0310000000000001</v>
      </c>
      <c r="L116" s="1">
        <f>'[1]Cmoney - 股票'!L120</f>
        <v>-9.86</v>
      </c>
      <c r="M116" s="1">
        <f>'[1]Cmoney - 股票'!M120</f>
        <v>-8.3699999999999992</v>
      </c>
      <c r="N116" s="1">
        <f>'[1]Cmoney - 股票'!N120</f>
        <v>95437</v>
      </c>
      <c r="O116" s="1">
        <f>'[1]Cmoney - 股票'!O120</f>
        <v>706.37</v>
      </c>
      <c r="P116" s="1">
        <f>'[1]Cmoney - 股票'!P120</f>
        <v>1.49</v>
      </c>
      <c r="Q116" s="1">
        <f>'[1]Cmoney - 股票'!Q120</f>
        <v>-10.78</v>
      </c>
      <c r="R116" s="1">
        <f>'[1]Cmoney - 股票'!R120</f>
        <v>-26.42</v>
      </c>
      <c r="S116" s="1">
        <f>'[1]Cmoney - 股票'!S120</f>
        <v>-15.74</v>
      </c>
      <c r="T116" s="1">
        <f>'[1]Cmoney - 股票'!T120</f>
        <v>7.06</v>
      </c>
    </row>
    <row r="117" spans="1:20">
      <c r="A117" s="1" t="str">
        <f>'[1]Cmoney - 股票'!A121</f>
        <v>2603</v>
      </c>
      <c r="B117" s="1" t="str">
        <f>'[1]Cmoney - 股票'!B121</f>
        <v>長榮</v>
      </c>
      <c r="C117" s="1">
        <f>'[1]Cmoney - 股票'!C121</f>
        <v>193</v>
      </c>
      <c r="D117" s="1">
        <f>'[1]Cmoney - 股票'!D121</f>
        <v>-1.5</v>
      </c>
      <c r="E117" s="1">
        <f>'[1]Cmoney - 股票'!E121</f>
        <v>-0.77</v>
      </c>
      <c r="F117" s="1">
        <f>'[1]Cmoney - 股票'!F121</f>
        <v>52.2</v>
      </c>
      <c r="G117" s="1">
        <f>'[1]Cmoney - 股票'!G121</f>
        <v>49.02</v>
      </c>
      <c r="H117" s="1">
        <f>'[1]Cmoney - 股票'!H121</f>
        <v>58.93</v>
      </c>
      <c r="I117" s="1">
        <f>'[1]Cmoney - 股票'!I121</f>
        <v>52.29</v>
      </c>
      <c r="J117" s="1">
        <f>'[1]Cmoney - 股票'!J121</f>
        <v>-0.86899999999999999</v>
      </c>
      <c r="K117" s="1">
        <f>'[1]Cmoney - 股票'!K121</f>
        <v>-0.63400000000000001</v>
      </c>
      <c r="L117" s="1">
        <f>'[1]Cmoney - 股票'!L121</f>
        <v>-0.36</v>
      </c>
      <c r="M117" s="1">
        <f>'[1]Cmoney - 股票'!M121</f>
        <v>-0.76</v>
      </c>
      <c r="N117" s="1">
        <f>'[1]Cmoney - 股票'!N121</f>
        <v>1403294</v>
      </c>
      <c r="O117" s="1">
        <f>'[1]Cmoney - 股票'!O121</f>
        <v>7283.0290000000005</v>
      </c>
      <c r="P117" s="1">
        <f>'[1]Cmoney - 股票'!P121</f>
        <v>-0.77</v>
      </c>
      <c r="Q117" s="1">
        <f>'[1]Cmoney - 股票'!Q121</f>
        <v>-5.39</v>
      </c>
      <c r="R117" s="1">
        <f>'[1]Cmoney - 股票'!R121</f>
        <v>-3.02</v>
      </c>
      <c r="S117" s="1">
        <f>'[1]Cmoney - 股票'!S121</f>
        <v>-11.67</v>
      </c>
      <c r="T117" s="1">
        <f>'[1]Cmoney - 股票'!T121</f>
        <v>15.22</v>
      </c>
    </row>
    <row r="118" spans="1:20">
      <c r="A118" s="1" t="str">
        <f>'[1]Cmoney - 股票'!A122</f>
        <v>2605</v>
      </c>
      <c r="B118" s="1" t="str">
        <f>'[1]Cmoney - 股票'!B122</f>
        <v>新興</v>
      </c>
      <c r="C118" s="1">
        <f>'[1]Cmoney - 股票'!C122</f>
        <v>30.6</v>
      </c>
      <c r="D118" s="1">
        <f>'[1]Cmoney - 股票'!D122</f>
        <v>-0.1</v>
      </c>
      <c r="E118" s="1">
        <f>'[1]Cmoney - 股票'!E122</f>
        <v>-0.33</v>
      </c>
      <c r="F118" s="1">
        <f>'[1]Cmoney - 股票'!F122</f>
        <v>51.29</v>
      </c>
      <c r="G118" s="1">
        <f>'[1]Cmoney - 股票'!G122</f>
        <v>55.08</v>
      </c>
      <c r="H118" s="1">
        <f>'[1]Cmoney - 股票'!H122</f>
        <v>65.22</v>
      </c>
      <c r="I118" s="1">
        <f>'[1]Cmoney - 股票'!I122</f>
        <v>62.21</v>
      </c>
      <c r="J118" s="1">
        <f>'[1]Cmoney - 股票'!J122</f>
        <v>-0.16400000000000001</v>
      </c>
      <c r="K118" s="1">
        <f>'[1]Cmoney - 股票'!K122</f>
        <v>-0.107</v>
      </c>
      <c r="L118" s="1">
        <f>'[1]Cmoney - 股票'!L122</f>
        <v>0.93</v>
      </c>
      <c r="M118" s="1">
        <f>'[1]Cmoney - 股票'!M122</f>
        <v>0.89</v>
      </c>
      <c r="N118" s="1">
        <f>'[1]Cmoney - 股票'!N122</f>
        <v>136606</v>
      </c>
      <c r="O118" s="1">
        <f>'[1]Cmoney - 股票'!O122</f>
        <v>4377</v>
      </c>
      <c r="P118" s="1">
        <f>'[1]Cmoney - 股票'!P122</f>
        <v>-2.7</v>
      </c>
      <c r="Q118" s="1">
        <f>'[1]Cmoney - 股票'!Q122</f>
        <v>-0.16</v>
      </c>
      <c r="R118" s="1">
        <f>'[1]Cmoney - 股票'!R122</f>
        <v>-0.65</v>
      </c>
      <c r="S118" s="1">
        <f>'[1]Cmoney - 股票'!S122</f>
        <v>-7.69</v>
      </c>
      <c r="T118" s="1">
        <f>'[1]Cmoney - 股票'!T122</f>
        <v>25.93</v>
      </c>
    </row>
    <row r="119" spans="1:20">
      <c r="A119" s="1" t="str">
        <f>'[1]Cmoney - 股票'!A123</f>
        <v>2606</v>
      </c>
      <c r="B119" s="1" t="str">
        <f>'[1]Cmoney - 股票'!B123</f>
        <v>裕民</v>
      </c>
      <c r="C119" s="1">
        <f>'[1]Cmoney - 股票'!C123</f>
        <v>55.8</v>
      </c>
      <c r="D119" s="1">
        <f>'[1]Cmoney - 股票'!D123</f>
        <v>0.3</v>
      </c>
      <c r="E119" s="1">
        <f>'[1]Cmoney - 股票'!E123</f>
        <v>0.54</v>
      </c>
      <c r="F119" s="1">
        <f>'[1]Cmoney - 股票'!F123</f>
        <v>57.87</v>
      </c>
      <c r="G119" s="1">
        <f>'[1]Cmoney - 股票'!G123</f>
        <v>61.95</v>
      </c>
      <c r="H119" s="1">
        <f>'[1]Cmoney - 股票'!H123</f>
        <v>58.65</v>
      </c>
      <c r="I119" s="1">
        <f>'[1]Cmoney - 股票'!I123</f>
        <v>62.47</v>
      </c>
      <c r="J119" s="1">
        <f>'[1]Cmoney - 股票'!J123</f>
        <v>2.9000000000000001E-2</v>
      </c>
      <c r="K119" s="1">
        <f>'[1]Cmoney - 股票'!K123</f>
        <v>9.2999999999999999E-2</v>
      </c>
      <c r="L119" s="1">
        <f>'[1]Cmoney - 股票'!L123</f>
        <v>0.26</v>
      </c>
      <c r="M119" s="1">
        <f>'[1]Cmoney - 股票'!M123</f>
        <v>0.87</v>
      </c>
      <c r="N119" s="1">
        <f>'[1]Cmoney - 股票'!N123</f>
        <v>86822</v>
      </c>
      <c r="O119" s="1">
        <f>'[1]Cmoney - 股票'!O123</f>
        <v>1572.01</v>
      </c>
      <c r="P119" s="1">
        <f>'[1]Cmoney - 股票'!P123</f>
        <v>0.54</v>
      </c>
      <c r="Q119" s="1">
        <f>'[1]Cmoney - 股票'!Q123</f>
        <v>-0.71</v>
      </c>
      <c r="R119" s="1">
        <f>'[1]Cmoney - 股票'!R123</f>
        <v>-0.89</v>
      </c>
      <c r="S119" s="1">
        <f>'[1]Cmoney - 股票'!S123</f>
        <v>-5.42</v>
      </c>
      <c r="T119" s="1">
        <f>'[1]Cmoney - 股票'!T123</f>
        <v>4.3</v>
      </c>
    </row>
    <row r="120" spans="1:20">
      <c r="A120" s="1" t="str">
        <f>'[1]Cmoney - 股票'!A124</f>
        <v>2609</v>
      </c>
      <c r="B120" s="1" t="str">
        <f>'[1]Cmoney - 股票'!B124</f>
        <v>陽明</v>
      </c>
      <c r="C120" s="1">
        <f>'[1]Cmoney - 股票'!C124</f>
        <v>74.599999999999994</v>
      </c>
      <c r="D120" s="1">
        <f>'[1]Cmoney - 股票'!D124</f>
        <v>-0.6</v>
      </c>
      <c r="E120" s="1">
        <f>'[1]Cmoney - 股票'!E124</f>
        <v>-0.8</v>
      </c>
      <c r="F120" s="1">
        <f>'[1]Cmoney - 股票'!F124</f>
        <v>39.380000000000003</v>
      </c>
      <c r="G120" s="1">
        <f>'[1]Cmoney - 股票'!G124</f>
        <v>32.72</v>
      </c>
      <c r="H120" s="1">
        <f>'[1]Cmoney - 股票'!H124</f>
        <v>48.91</v>
      </c>
      <c r="I120" s="1">
        <f>'[1]Cmoney - 股票'!I124</f>
        <v>44.41</v>
      </c>
      <c r="J120" s="1">
        <f>'[1]Cmoney - 股票'!J124</f>
        <v>-0.86099999999999999</v>
      </c>
      <c r="K120" s="1">
        <f>'[1]Cmoney - 股票'!K124</f>
        <v>-0.84899999999999998</v>
      </c>
      <c r="L120" s="1">
        <f>'[1]Cmoney - 股票'!L124</f>
        <v>-0.93</v>
      </c>
      <c r="M120" s="1">
        <f>'[1]Cmoney - 股票'!M124</f>
        <v>-1.48</v>
      </c>
      <c r="N120" s="1">
        <f>'[1]Cmoney - 股票'!N124</f>
        <v>328784</v>
      </c>
      <c r="O120" s="1">
        <f>'[1]Cmoney - 股票'!O124</f>
        <v>4353.0249999999996</v>
      </c>
      <c r="P120" s="1">
        <f>'[1]Cmoney - 股票'!P124</f>
        <v>-0.8</v>
      </c>
      <c r="Q120" s="1">
        <f>'[1]Cmoney - 股票'!Q124</f>
        <v>-1.71</v>
      </c>
      <c r="R120" s="1">
        <f>'[1]Cmoney - 股票'!R124</f>
        <v>-1.06</v>
      </c>
      <c r="S120" s="1">
        <f>'[1]Cmoney - 股票'!S124</f>
        <v>-4.7300000000000004</v>
      </c>
      <c r="T120" s="1">
        <f>'[1]Cmoney - 股票'!T124</f>
        <v>68.400000000000006</v>
      </c>
    </row>
    <row r="121" spans="1:20">
      <c r="A121" s="1" t="str">
        <f>'[1]Cmoney - 股票'!A125</f>
        <v>2610</v>
      </c>
      <c r="B121" s="1" t="str">
        <f>'[1]Cmoney - 股票'!B125</f>
        <v>華航</v>
      </c>
      <c r="C121" s="1">
        <f>'[1]Cmoney - 股票'!C125</f>
        <v>23.7</v>
      </c>
      <c r="D121" s="1">
        <f>'[1]Cmoney - 股票'!D125</f>
        <v>-0.55000000000000004</v>
      </c>
      <c r="E121" s="1">
        <f>'[1]Cmoney - 股票'!E125</f>
        <v>-2.27</v>
      </c>
      <c r="F121" s="1">
        <f>'[1]Cmoney - 股票'!F125</f>
        <v>75.34</v>
      </c>
      <c r="G121" s="1">
        <f>'[1]Cmoney - 股票'!G125</f>
        <v>66.28</v>
      </c>
      <c r="H121" s="1">
        <f>'[1]Cmoney - 股票'!H125</f>
        <v>83.96</v>
      </c>
      <c r="I121" s="1">
        <f>'[1]Cmoney - 股票'!I125</f>
        <v>53.04</v>
      </c>
      <c r="J121" s="1">
        <f>'[1]Cmoney - 股票'!J125</f>
        <v>2.7E-2</v>
      </c>
      <c r="K121" s="1">
        <f>'[1]Cmoney - 股票'!K125</f>
        <v>2.1999999999999999E-2</v>
      </c>
      <c r="L121" s="1">
        <f>'[1]Cmoney - 股票'!L125</f>
        <v>5.0199999999999996</v>
      </c>
      <c r="M121" s="1">
        <f>'[1]Cmoney - 股票'!M125</f>
        <v>2.38</v>
      </c>
      <c r="N121" s="1">
        <f>'[1]Cmoney - 股票'!N125</f>
        <v>1075506</v>
      </c>
      <c r="O121" s="1">
        <f>'[1]Cmoney - 股票'!O125</f>
        <v>44571.343000000001</v>
      </c>
      <c r="P121" s="1">
        <f>'[1]Cmoney - 股票'!P125</f>
        <v>-2.27</v>
      </c>
      <c r="Q121" s="1">
        <f>'[1]Cmoney - 股票'!Q125</f>
        <v>0</v>
      </c>
      <c r="R121" s="1">
        <f>'[1]Cmoney - 股票'!R125</f>
        <v>3.04</v>
      </c>
      <c r="S121" s="1">
        <f>'[1]Cmoney - 股票'!S125</f>
        <v>5.33</v>
      </c>
      <c r="T121" s="1">
        <f>'[1]Cmoney - 股票'!T125</f>
        <v>21.54</v>
      </c>
    </row>
    <row r="122" spans="1:20">
      <c r="A122" s="1" t="str">
        <f>'[1]Cmoney - 股票'!A126</f>
        <v>2615</v>
      </c>
      <c r="B122" s="1" t="str">
        <f>'[1]Cmoney - 股票'!B126</f>
        <v>萬海</v>
      </c>
      <c r="C122" s="1">
        <f>'[1]Cmoney - 股票'!C126</f>
        <v>88.6</v>
      </c>
      <c r="D122" s="1">
        <f>'[1]Cmoney - 股票'!D126</f>
        <v>-0.6</v>
      </c>
      <c r="E122" s="1">
        <f>'[1]Cmoney - 股票'!E126</f>
        <v>-0.67</v>
      </c>
      <c r="F122" s="1">
        <f>'[1]Cmoney - 股票'!F126</f>
        <v>34.909999999999997</v>
      </c>
      <c r="G122" s="1">
        <f>'[1]Cmoney - 股票'!G126</f>
        <v>25.74</v>
      </c>
      <c r="H122" s="1">
        <f>'[1]Cmoney - 股票'!H126</f>
        <v>48.18</v>
      </c>
      <c r="I122" s="1">
        <f>'[1]Cmoney - 股票'!I126</f>
        <v>45.2</v>
      </c>
      <c r="J122" s="1">
        <f>'[1]Cmoney - 股票'!J126</f>
        <v>-1.1539999999999999</v>
      </c>
      <c r="K122" s="1">
        <f>'[1]Cmoney - 股票'!K126</f>
        <v>-1.268</v>
      </c>
      <c r="L122" s="1">
        <f>'[1]Cmoney - 股票'!L126</f>
        <v>1.62</v>
      </c>
      <c r="M122" s="1">
        <f>'[1]Cmoney - 股票'!M126</f>
        <v>0.79</v>
      </c>
      <c r="N122" s="1">
        <f>'[1]Cmoney - 股票'!N126</f>
        <v>199194</v>
      </c>
      <c r="O122" s="1">
        <f>'[1]Cmoney - 股票'!O126</f>
        <v>2227.1239999999998</v>
      </c>
      <c r="P122" s="1">
        <f>'[1]Cmoney - 股票'!P126</f>
        <v>-0.67</v>
      </c>
      <c r="Q122" s="1">
        <f>'[1]Cmoney - 股票'!Q126</f>
        <v>-4.01</v>
      </c>
      <c r="R122" s="1">
        <f>'[1]Cmoney - 股票'!R126</f>
        <v>-4.53</v>
      </c>
      <c r="S122" s="1">
        <f>'[1]Cmoney - 股票'!S126</f>
        <v>1.26</v>
      </c>
      <c r="T122" s="1">
        <f>'[1]Cmoney - 股票'!T126</f>
        <v>98.88</v>
      </c>
    </row>
    <row r="123" spans="1:20">
      <c r="A123" s="1" t="str">
        <f>'[1]Cmoney - 股票'!A127</f>
        <v>2618</v>
      </c>
      <c r="B123" s="1" t="str">
        <f>'[1]Cmoney - 股票'!B127</f>
        <v>長榮航</v>
      </c>
      <c r="C123" s="1">
        <f>'[1]Cmoney - 股票'!C127</f>
        <v>38.15</v>
      </c>
      <c r="D123" s="1">
        <f>'[1]Cmoney - 股票'!D127</f>
        <v>-0.75</v>
      </c>
      <c r="E123" s="1">
        <f>'[1]Cmoney - 股票'!E127</f>
        <v>-1.93</v>
      </c>
      <c r="F123" s="1">
        <f>'[1]Cmoney - 股票'!F127</f>
        <v>82.98</v>
      </c>
      <c r="G123" s="1">
        <f>'[1]Cmoney - 股票'!G127</f>
        <v>76.92</v>
      </c>
      <c r="H123" s="1">
        <f>'[1]Cmoney - 股票'!H127</f>
        <v>87.06</v>
      </c>
      <c r="I123" s="1">
        <f>'[1]Cmoney - 股票'!I127</f>
        <v>58.9</v>
      </c>
      <c r="J123" s="1">
        <f>'[1]Cmoney - 股票'!J127</f>
        <v>0.124</v>
      </c>
      <c r="K123" s="1">
        <f>'[1]Cmoney - 股票'!K127</f>
        <v>0.115</v>
      </c>
      <c r="L123" s="1">
        <f>'[1]Cmoney - 股票'!L127</f>
        <v>5.64</v>
      </c>
      <c r="M123" s="1">
        <f>'[1]Cmoney - 股票'!M127</f>
        <v>3.25</v>
      </c>
      <c r="N123" s="1">
        <f>'[1]Cmoney - 股票'!N127</f>
        <v>1261269</v>
      </c>
      <c r="O123" s="1">
        <f>'[1]Cmoney - 股票'!O127</f>
        <v>32574.1</v>
      </c>
      <c r="P123" s="1">
        <f>'[1]Cmoney - 股票'!P127</f>
        <v>-1.93</v>
      </c>
      <c r="Q123" s="1">
        <f>'[1]Cmoney - 股票'!Q127</f>
        <v>0.79</v>
      </c>
      <c r="R123" s="1">
        <f>'[1]Cmoney - 股票'!R127</f>
        <v>5.53</v>
      </c>
      <c r="S123" s="1">
        <f>'[1]Cmoney - 股票'!S127</f>
        <v>7.01</v>
      </c>
      <c r="T123" s="1">
        <f>'[1]Cmoney - 股票'!T127</f>
        <v>17.93</v>
      </c>
    </row>
    <row r="124" spans="1:20">
      <c r="A124" s="1" t="str">
        <f>'[1]Cmoney - 股票'!A128</f>
        <v>2633</v>
      </c>
      <c r="B124" s="1" t="str">
        <f>'[1]Cmoney - 股票'!B128</f>
        <v>台灣高鐵</v>
      </c>
      <c r="C124" s="1">
        <f>'[1]Cmoney - 股票'!C128</f>
        <v>30.4</v>
      </c>
      <c r="D124" s="1">
        <f>'[1]Cmoney - 股票'!D128</f>
        <v>0.15</v>
      </c>
      <c r="E124" s="1">
        <f>'[1]Cmoney - 股票'!E128</f>
        <v>0.5</v>
      </c>
      <c r="F124" s="1">
        <f>'[1]Cmoney - 股票'!F128</f>
        <v>63.23</v>
      </c>
      <c r="G124" s="1">
        <f>'[1]Cmoney - 股票'!G128</f>
        <v>68.819999999999993</v>
      </c>
      <c r="H124" s="1">
        <f>'[1]Cmoney - 股票'!H128</f>
        <v>71.17</v>
      </c>
      <c r="I124" s="1">
        <f>'[1]Cmoney - 股票'!I128</f>
        <v>77.27</v>
      </c>
      <c r="J124" s="1">
        <f>'[1]Cmoney - 股票'!J128</f>
        <v>2.5000000000000001E-2</v>
      </c>
      <c r="K124" s="1">
        <f>'[1]Cmoney - 股票'!K128</f>
        <v>4.5999999999999999E-2</v>
      </c>
      <c r="L124" s="1">
        <f>'[1]Cmoney - 股票'!L128</f>
        <v>1.06</v>
      </c>
      <c r="M124" s="1">
        <f>'[1]Cmoney - 股票'!M128</f>
        <v>1.43</v>
      </c>
      <c r="N124" s="1">
        <f>'[1]Cmoney - 股票'!N128</f>
        <v>-33521</v>
      </c>
      <c r="O124" s="1">
        <f>'[1]Cmoney - 股票'!O128</f>
        <v>-1114</v>
      </c>
      <c r="P124" s="1">
        <f>'[1]Cmoney - 股票'!P128</f>
        <v>0.5</v>
      </c>
      <c r="Q124" s="1">
        <f>'[1]Cmoney - 股票'!Q128</f>
        <v>1.5</v>
      </c>
      <c r="R124" s="1">
        <f>'[1]Cmoney - 股票'!R128</f>
        <v>1.33</v>
      </c>
      <c r="S124" s="1">
        <f>'[1]Cmoney - 股票'!S128</f>
        <v>2.5299999999999998</v>
      </c>
      <c r="T124" s="1">
        <f>'[1]Cmoney - 股票'!T128</f>
        <v>0.66</v>
      </c>
    </row>
    <row r="125" spans="1:20">
      <c r="A125" s="1" t="str">
        <f>'[1]Cmoney - 股票'!A129</f>
        <v>2634</v>
      </c>
      <c r="B125" s="1" t="str">
        <f>'[1]Cmoney - 股票'!B129</f>
        <v>漢翔</v>
      </c>
      <c r="C125" s="1">
        <f>'[1]Cmoney - 股票'!C129</f>
        <v>53.4</v>
      </c>
      <c r="D125" s="1">
        <f>'[1]Cmoney - 股票'!D129</f>
        <v>-0.3</v>
      </c>
      <c r="E125" s="1">
        <f>'[1]Cmoney - 股票'!E129</f>
        <v>-0.56000000000000005</v>
      </c>
      <c r="F125" s="1">
        <f>'[1]Cmoney - 股票'!F129</f>
        <v>52.75</v>
      </c>
      <c r="G125" s="1">
        <f>'[1]Cmoney - 股票'!G129</f>
        <v>57.75</v>
      </c>
      <c r="H125" s="1">
        <f>'[1]Cmoney - 股票'!H129</f>
        <v>69.040000000000006</v>
      </c>
      <c r="I125" s="1">
        <f>'[1]Cmoney - 股票'!I129</f>
        <v>59.13</v>
      </c>
      <c r="J125" s="1">
        <f>'[1]Cmoney - 股票'!J129</f>
        <v>8.5000000000000006E-2</v>
      </c>
      <c r="K125" s="1">
        <f>'[1]Cmoney - 股票'!K129</f>
        <v>0.13500000000000001</v>
      </c>
      <c r="L125" s="1">
        <f>'[1]Cmoney - 股票'!L129</f>
        <v>1.2</v>
      </c>
      <c r="M125" s="1">
        <f>'[1]Cmoney - 股票'!M129</f>
        <v>0.57999999999999996</v>
      </c>
      <c r="N125" s="1">
        <f>'[1]Cmoney - 股票'!N129</f>
        <v>-64679</v>
      </c>
      <c r="O125" s="1">
        <f>'[1]Cmoney - 股票'!O129</f>
        <v>-1211</v>
      </c>
      <c r="P125" s="1">
        <f>'[1]Cmoney - 股票'!P129</f>
        <v>-0.56000000000000005</v>
      </c>
      <c r="Q125" s="1">
        <f>'[1]Cmoney - 股票'!Q129</f>
        <v>2.1</v>
      </c>
      <c r="R125" s="1">
        <f>'[1]Cmoney - 股票'!R129</f>
        <v>0.95</v>
      </c>
      <c r="S125" s="1">
        <f>'[1]Cmoney - 股票'!S129</f>
        <v>0.95</v>
      </c>
      <c r="T125" s="1">
        <f>'[1]Cmoney - 股票'!T129</f>
        <v>-1.84</v>
      </c>
    </row>
    <row r="126" spans="1:20">
      <c r="A126" s="1" t="str">
        <f>'[1]Cmoney - 股票'!A130</f>
        <v>2801</v>
      </c>
      <c r="B126" s="1" t="str">
        <f>'[1]Cmoney - 股票'!B130</f>
        <v>彰銀</v>
      </c>
      <c r="C126" s="1">
        <f>'[1]Cmoney - 股票'!C130</f>
        <v>18.45</v>
      </c>
      <c r="D126" s="1">
        <f>'[1]Cmoney - 股票'!D130</f>
        <v>0.1</v>
      </c>
      <c r="E126" s="1">
        <f>'[1]Cmoney - 股票'!E130</f>
        <v>0.54</v>
      </c>
      <c r="F126" s="1">
        <f>'[1]Cmoney - 股票'!F130</f>
        <v>55.16</v>
      </c>
      <c r="G126" s="1">
        <f>'[1]Cmoney - 股票'!G130</f>
        <v>61.77</v>
      </c>
      <c r="H126" s="1">
        <f>'[1]Cmoney - 股票'!H130</f>
        <v>59.45</v>
      </c>
      <c r="I126" s="1">
        <f>'[1]Cmoney - 股票'!I130</f>
        <v>70.010000000000005</v>
      </c>
      <c r="J126" s="1">
        <f>'[1]Cmoney - 股票'!J130</f>
        <v>2.1000000000000001E-2</v>
      </c>
      <c r="K126" s="1">
        <f>'[1]Cmoney - 股票'!K130</f>
        <v>2.5000000000000001E-2</v>
      </c>
      <c r="L126" s="1">
        <f>'[1]Cmoney - 股票'!L130</f>
        <v>0.75</v>
      </c>
      <c r="M126" s="1">
        <f>'[1]Cmoney - 股票'!M130</f>
        <v>1.21</v>
      </c>
      <c r="N126" s="1">
        <f>'[1]Cmoney - 股票'!N130</f>
        <v>-677</v>
      </c>
      <c r="O126" s="1">
        <f>'[1]Cmoney - 股票'!O130</f>
        <v>-37</v>
      </c>
      <c r="P126" s="1">
        <f>'[1]Cmoney - 股票'!P130</f>
        <v>0.54</v>
      </c>
      <c r="Q126" s="1">
        <f>'[1]Cmoney - 股票'!Q130</f>
        <v>0.82</v>
      </c>
      <c r="R126" s="1">
        <f>'[1]Cmoney - 股票'!R130</f>
        <v>1.65</v>
      </c>
      <c r="S126" s="1">
        <f>'[1]Cmoney - 股票'!S130</f>
        <v>1.93</v>
      </c>
      <c r="T126" s="1">
        <f>'[1]Cmoney - 股票'!T130</f>
        <v>1.37</v>
      </c>
    </row>
    <row r="127" spans="1:20">
      <c r="A127" s="1" t="str">
        <f>'[1]Cmoney - 股票'!A131</f>
        <v>2834</v>
      </c>
      <c r="B127" s="1" t="str">
        <f>'[1]Cmoney - 股票'!B131</f>
        <v>臺企銀</v>
      </c>
      <c r="C127" s="1">
        <f>'[1]Cmoney - 股票'!C131</f>
        <v>18.2</v>
      </c>
      <c r="D127" s="1">
        <f>'[1]Cmoney - 股票'!D131</f>
        <v>0.15</v>
      </c>
      <c r="E127" s="1">
        <f>'[1]Cmoney - 股票'!E131</f>
        <v>0.83</v>
      </c>
      <c r="F127" s="1">
        <f>'[1]Cmoney - 股票'!F131</f>
        <v>84.13</v>
      </c>
      <c r="G127" s="1">
        <f>'[1]Cmoney - 股票'!G131</f>
        <v>89.42</v>
      </c>
      <c r="H127" s="1">
        <f>'[1]Cmoney - 股票'!H131</f>
        <v>70.88</v>
      </c>
      <c r="I127" s="1">
        <f>'[1]Cmoney - 股票'!I131</f>
        <v>77.14</v>
      </c>
      <c r="J127" s="1">
        <f>'[1]Cmoney - 股票'!J131</f>
        <v>0.06</v>
      </c>
      <c r="K127" s="1">
        <f>'[1]Cmoney - 股票'!K131</f>
        <v>5.8999999999999997E-2</v>
      </c>
      <c r="L127" s="1">
        <f>'[1]Cmoney - 股票'!L131</f>
        <v>3.84</v>
      </c>
      <c r="M127" s="1">
        <f>'[1]Cmoney - 股票'!M131</f>
        <v>4.25</v>
      </c>
      <c r="N127" s="1">
        <f>'[1]Cmoney - 股票'!N131</f>
        <v>112986</v>
      </c>
      <c r="O127" s="1">
        <f>'[1]Cmoney - 股票'!O131</f>
        <v>6291</v>
      </c>
      <c r="P127" s="1">
        <f>'[1]Cmoney - 股票'!P131</f>
        <v>0.83</v>
      </c>
      <c r="Q127" s="1">
        <f>'[1]Cmoney - 股票'!Q131</f>
        <v>1.39</v>
      </c>
      <c r="R127" s="1">
        <f>'[1]Cmoney - 股票'!R131</f>
        <v>6.12</v>
      </c>
      <c r="S127" s="1">
        <f>'[1]Cmoney - 股票'!S131</f>
        <v>8.98</v>
      </c>
      <c r="T127" s="1">
        <f>'[1]Cmoney - 股票'!T131</f>
        <v>13.4</v>
      </c>
    </row>
    <row r="128" spans="1:20">
      <c r="A128" s="1" t="str">
        <f>'[1]Cmoney - 股票'!A132</f>
        <v>2880</v>
      </c>
      <c r="B128" s="1" t="str">
        <f>'[1]Cmoney - 股票'!B132</f>
        <v>華南金</v>
      </c>
      <c r="C128" s="1">
        <f>'[1]Cmoney - 股票'!C132</f>
        <v>26.4</v>
      </c>
      <c r="D128" s="1">
        <f>'[1]Cmoney - 股票'!D132</f>
        <v>0.1</v>
      </c>
      <c r="E128" s="1">
        <f>'[1]Cmoney - 股票'!E132</f>
        <v>0.38</v>
      </c>
      <c r="F128" s="1">
        <f>'[1]Cmoney - 股票'!F132</f>
        <v>72.72</v>
      </c>
      <c r="G128" s="1">
        <f>'[1]Cmoney - 股票'!G132</f>
        <v>69.81</v>
      </c>
      <c r="H128" s="1">
        <f>'[1]Cmoney - 股票'!H132</f>
        <v>60.87</v>
      </c>
      <c r="I128" s="1">
        <f>'[1]Cmoney - 股票'!I132</f>
        <v>66.19</v>
      </c>
      <c r="J128" s="1">
        <f>'[1]Cmoney - 股票'!J132</f>
        <v>5.7000000000000002E-2</v>
      </c>
      <c r="K128" s="1">
        <f>'[1]Cmoney - 股票'!K132</f>
        <v>4.5999999999999999E-2</v>
      </c>
      <c r="L128" s="1">
        <f>'[1]Cmoney - 股票'!L132</f>
        <v>2.98</v>
      </c>
      <c r="M128" s="1">
        <f>'[1]Cmoney - 股票'!M132</f>
        <v>3.03</v>
      </c>
      <c r="N128" s="1">
        <f>'[1]Cmoney - 股票'!N132</f>
        <v>-55550</v>
      </c>
      <c r="O128" s="1">
        <f>'[1]Cmoney - 股票'!O132</f>
        <v>-2123.4589999999998</v>
      </c>
      <c r="P128" s="1">
        <f>'[1]Cmoney - 股票'!P132</f>
        <v>0.38</v>
      </c>
      <c r="Q128" s="1">
        <f>'[1]Cmoney - 股票'!Q132</f>
        <v>-0.19</v>
      </c>
      <c r="R128" s="1">
        <f>'[1]Cmoney - 股票'!R132</f>
        <v>3.33</v>
      </c>
      <c r="S128" s="1">
        <f>'[1]Cmoney - 股票'!S132</f>
        <v>6.67</v>
      </c>
      <c r="T128" s="1">
        <f>'[1]Cmoney - 股票'!T132</f>
        <v>13.79</v>
      </c>
    </row>
    <row r="129" spans="1:20">
      <c r="A129" s="1" t="str">
        <f>'[1]Cmoney - 股票'!A133</f>
        <v>2881</v>
      </c>
      <c r="B129" s="1" t="str">
        <f>'[1]Cmoney - 股票'!B133</f>
        <v>富邦金</v>
      </c>
      <c r="C129" s="1">
        <f>'[1]Cmoney - 股票'!C133</f>
        <v>79.3</v>
      </c>
      <c r="D129" s="1">
        <f>'[1]Cmoney - 股票'!D133</f>
        <v>0.9</v>
      </c>
      <c r="E129" s="1">
        <f>'[1]Cmoney - 股票'!E133</f>
        <v>1.1499999999999999</v>
      </c>
      <c r="F129" s="1">
        <f>'[1]Cmoney - 股票'!F133</f>
        <v>82.38</v>
      </c>
      <c r="G129" s="1">
        <f>'[1]Cmoney - 股票'!G133</f>
        <v>83.62</v>
      </c>
      <c r="H129" s="1">
        <f>'[1]Cmoney - 股票'!H133</f>
        <v>65.53</v>
      </c>
      <c r="I129" s="1">
        <f>'[1]Cmoney - 股票'!I133</f>
        <v>75.42</v>
      </c>
      <c r="J129" s="1">
        <f>'[1]Cmoney - 股票'!J133</f>
        <v>5.0000000000000001E-3</v>
      </c>
      <c r="K129" s="1">
        <f>'[1]Cmoney - 股票'!K133</f>
        <v>3.2000000000000001E-2</v>
      </c>
      <c r="L129" s="1">
        <f>'[1]Cmoney - 股票'!L133</f>
        <v>2.87</v>
      </c>
      <c r="M129" s="1">
        <f>'[1]Cmoney - 股票'!M133</f>
        <v>3.55</v>
      </c>
      <c r="N129" s="1">
        <f>'[1]Cmoney - 股票'!N133</f>
        <v>207702</v>
      </c>
      <c r="O129" s="1">
        <f>'[1]Cmoney - 股票'!O133</f>
        <v>2668.6579999999999</v>
      </c>
      <c r="P129" s="1">
        <f>'[1]Cmoney - 股票'!P133</f>
        <v>1.1499999999999999</v>
      </c>
      <c r="Q129" s="1">
        <f>'[1]Cmoney - 股票'!Q133</f>
        <v>1.28</v>
      </c>
      <c r="R129" s="1">
        <f>'[1]Cmoney - 股票'!R133</f>
        <v>3.12</v>
      </c>
      <c r="S129" s="1">
        <f>'[1]Cmoney - 股票'!S133</f>
        <v>10.29</v>
      </c>
      <c r="T129" s="1">
        <f>'[1]Cmoney - 股票'!T133</f>
        <v>14.1</v>
      </c>
    </row>
    <row r="130" spans="1:20">
      <c r="A130" s="1" t="str">
        <f>'[1]Cmoney - 股票'!A134</f>
        <v>2882</v>
      </c>
      <c r="B130" s="1" t="str">
        <f>'[1]Cmoney - 股票'!B134</f>
        <v>國泰金</v>
      </c>
      <c r="C130" s="1">
        <f>'[1]Cmoney - 股票'!C134</f>
        <v>59</v>
      </c>
      <c r="D130" s="1">
        <f>'[1]Cmoney - 股票'!D134</f>
        <v>-0.1</v>
      </c>
      <c r="E130" s="1">
        <f>'[1]Cmoney - 股票'!E134</f>
        <v>-0.17</v>
      </c>
      <c r="F130" s="1">
        <f>'[1]Cmoney - 股票'!F134</f>
        <v>64.75</v>
      </c>
      <c r="G130" s="1">
        <f>'[1]Cmoney - 股票'!G134</f>
        <v>53.58</v>
      </c>
      <c r="H130" s="1">
        <f>'[1]Cmoney - 股票'!H134</f>
        <v>43.97</v>
      </c>
      <c r="I130" s="1">
        <f>'[1]Cmoney - 股票'!I134</f>
        <v>41.9</v>
      </c>
      <c r="J130" s="1">
        <f>'[1]Cmoney - 股票'!J134</f>
        <v>-9.1999999999999998E-2</v>
      </c>
      <c r="K130" s="1">
        <f>'[1]Cmoney - 股票'!K134</f>
        <v>-0.156</v>
      </c>
      <c r="L130" s="1">
        <f>'[1]Cmoney - 股票'!L134</f>
        <v>1.46</v>
      </c>
      <c r="M130" s="1">
        <f>'[1]Cmoney - 股票'!M134</f>
        <v>0.99</v>
      </c>
      <c r="N130" s="1">
        <f>'[1]Cmoney - 股票'!N134</f>
        <v>523867</v>
      </c>
      <c r="O130" s="1">
        <f>'[1]Cmoney - 股票'!O134</f>
        <v>8918.41</v>
      </c>
      <c r="P130" s="1">
        <f>'[1]Cmoney - 股票'!P134</f>
        <v>-0.17</v>
      </c>
      <c r="Q130" s="1">
        <f>'[1]Cmoney - 股票'!Q134</f>
        <v>-1.83</v>
      </c>
      <c r="R130" s="1">
        <f>'[1]Cmoney - 股票'!R134</f>
        <v>1.37</v>
      </c>
      <c r="S130" s="1">
        <f>'[1]Cmoney - 股票'!S134</f>
        <v>6.12</v>
      </c>
      <c r="T130" s="1">
        <f>'[1]Cmoney - 股票'!T134</f>
        <v>20.53</v>
      </c>
    </row>
    <row r="131" spans="1:20">
      <c r="A131" s="1" t="str">
        <f>'[1]Cmoney - 股票'!A135</f>
        <v>2883</v>
      </c>
      <c r="B131" s="1" t="str">
        <f>'[1]Cmoney - 股票'!B135</f>
        <v>開發金</v>
      </c>
      <c r="C131" s="1">
        <f>'[1]Cmoney - 股票'!C135</f>
        <v>15.1</v>
      </c>
      <c r="D131" s="1">
        <f>'[1]Cmoney - 股票'!D135</f>
        <v>0.05</v>
      </c>
      <c r="E131" s="1">
        <f>'[1]Cmoney - 股票'!E135</f>
        <v>0.33</v>
      </c>
      <c r="F131" s="1">
        <f>'[1]Cmoney - 股票'!F135</f>
        <v>30.44</v>
      </c>
      <c r="G131" s="1">
        <f>'[1]Cmoney - 股票'!G135</f>
        <v>24.74</v>
      </c>
      <c r="H131" s="1">
        <f>'[1]Cmoney - 股票'!H135</f>
        <v>30.3</v>
      </c>
      <c r="I131" s="1">
        <f>'[1]Cmoney - 股票'!I135</f>
        <v>35.81</v>
      </c>
      <c r="J131" s="1">
        <f>'[1]Cmoney - 股票'!J135</f>
        <v>-3.7999999999999999E-2</v>
      </c>
      <c r="K131" s="1">
        <f>'[1]Cmoney - 股票'!K135</f>
        <v>-5.6000000000000001E-2</v>
      </c>
      <c r="L131" s="1">
        <f>'[1]Cmoney - 股票'!L135</f>
        <v>0.18</v>
      </c>
      <c r="M131" s="1">
        <f>'[1]Cmoney - 股票'!M135</f>
        <v>0.1</v>
      </c>
      <c r="N131" s="1">
        <f>'[1]Cmoney - 股票'!N135</f>
        <v>-56460</v>
      </c>
      <c r="O131" s="1">
        <f>'[1]Cmoney - 股票'!O135</f>
        <v>-3744</v>
      </c>
      <c r="P131" s="1">
        <f>'[1]Cmoney - 股票'!P135</f>
        <v>0.33</v>
      </c>
      <c r="Q131" s="1">
        <f>'[1]Cmoney - 股票'!Q135</f>
        <v>-3.21</v>
      </c>
      <c r="R131" s="1">
        <f>'[1]Cmoney - 股票'!R135</f>
        <v>-0.98</v>
      </c>
      <c r="S131" s="1">
        <f>'[1]Cmoney - 股票'!S135</f>
        <v>9.0299999999999994</v>
      </c>
      <c r="T131" s="1">
        <f>'[1]Cmoney - 股票'!T135</f>
        <v>7.86</v>
      </c>
    </row>
    <row r="132" spans="1:20">
      <c r="A132" s="1" t="str">
        <f>'[1]Cmoney - 股票'!A136</f>
        <v>2884</v>
      </c>
      <c r="B132" s="1" t="str">
        <f>'[1]Cmoney - 股票'!B136</f>
        <v>玉山金</v>
      </c>
      <c r="C132" s="1">
        <f>'[1]Cmoney - 股票'!C136</f>
        <v>28.55</v>
      </c>
      <c r="D132" s="1">
        <f>'[1]Cmoney - 股票'!D136</f>
        <v>-0.05</v>
      </c>
      <c r="E132" s="1">
        <f>'[1]Cmoney - 股票'!E136</f>
        <v>-0.17</v>
      </c>
      <c r="F132" s="1">
        <f>'[1]Cmoney - 股票'!F136</f>
        <v>60.48</v>
      </c>
      <c r="G132" s="1">
        <f>'[1]Cmoney - 股票'!G136</f>
        <v>49.21</v>
      </c>
      <c r="H132" s="1">
        <f>'[1]Cmoney - 股票'!H136</f>
        <v>32.159999999999997</v>
      </c>
      <c r="I132" s="1">
        <f>'[1]Cmoney - 股票'!I136</f>
        <v>29.83</v>
      </c>
      <c r="J132" s="1">
        <f>'[1]Cmoney - 股票'!J136</f>
        <v>-4.4999999999999998E-2</v>
      </c>
      <c r="K132" s="1">
        <f>'[1]Cmoney - 股票'!K136</f>
        <v>-5.5E-2</v>
      </c>
      <c r="L132" s="1">
        <f>'[1]Cmoney - 股票'!L136</f>
        <v>-0.41</v>
      </c>
      <c r="M132" s="1">
        <f>'[1]Cmoney - 股票'!M136</f>
        <v>-0.73</v>
      </c>
      <c r="N132" s="1">
        <f>'[1]Cmoney - 股票'!N136</f>
        <v>66422</v>
      </c>
      <c r="O132" s="1">
        <f>'[1]Cmoney - 股票'!O136</f>
        <v>2329.7840000000001</v>
      </c>
      <c r="P132" s="1">
        <f>'[1]Cmoney - 股票'!P136</f>
        <v>-0.17</v>
      </c>
      <c r="Q132" s="1">
        <f>'[1]Cmoney - 股票'!Q136</f>
        <v>-1.21</v>
      </c>
      <c r="R132" s="1">
        <f>'[1]Cmoney - 股票'!R136</f>
        <v>-0.7</v>
      </c>
      <c r="S132" s="1">
        <f>'[1]Cmoney - 股票'!S136</f>
        <v>3.07</v>
      </c>
      <c r="T132" s="1">
        <f>'[1]Cmoney - 股票'!T136</f>
        <v>4.3899999999999997</v>
      </c>
    </row>
    <row r="133" spans="1:20">
      <c r="A133" s="1" t="str">
        <f>'[1]Cmoney - 股票'!A137</f>
        <v>2885</v>
      </c>
      <c r="B133" s="1" t="str">
        <f>'[1]Cmoney - 股票'!B137</f>
        <v>元大金</v>
      </c>
      <c r="C133" s="1">
        <f>'[1]Cmoney - 股票'!C137</f>
        <v>32.049999999999997</v>
      </c>
      <c r="D133" s="1">
        <f>'[1]Cmoney - 股票'!D137</f>
        <v>0.3</v>
      </c>
      <c r="E133" s="1">
        <f>'[1]Cmoney - 股票'!E137</f>
        <v>0.94</v>
      </c>
      <c r="F133" s="1">
        <f>'[1]Cmoney - 股票'!F137</f>
        <v>68.37</v>
      </c>
      <c r="G133" s="1">
        <f>'[1]Cmoney - 股票'!G137</f>
        <v>58.04</v>
      </c>
      <c r="H133" s="1">
        <f>'[1]Cmoney - 股票'!H137</f>
        <v>34.729999999999997</v>
      </c>
      <c r="I133" s="1">
        <f>'[1]Cmoney - 股票'!I137</f>
        <v>43.2</v>
      </c>
      <c r="J133" s="1">
        <f>'[1]Cmoney - 股票'!J137</f>
        <v>8.4000000000000005E-2</v>
      </c>
      <c r="K133" s="1">
        <f>'[1]Cmoney - 股票'!K137</f>
        <v>1.9E-2</v>
      </c>
      <c r="L133" s="1">
        <f>'[1]Cmoney - 股票'!L137</f>
        <v>0.81</v>
      </c>
      <c r="M133" s="1">
        <f>'[1]Cmoney - 股票'!M137</f>
        <v>1.5</v>
      </c>
      <c r="N133" s="1">
        <f>'[1]Cmoney - 股票'!N137</f>
        <v>294354</v>
      </c>
      <c r="O133" s="1">
        <f>'[1]Cmoney - 股票'!O137</f>
        <v>9332.7170000000006</v>
      </c>
      <c r="P133" s="1">
        <f>'[1]Cmoney - 股票'!P137</f>
        <v>0.94</v>
      </c>
      <c r="Q133" s="1">
        <f>'[1]Cmoney - 股票'!Q137</f>
        <v>-6.15</v>
      </c>
      <c r="R133" s="1">
        <f>'[1]Cmoney - 股票'!R137</f>
        <v>0.16</v>
      </c>
      <c r="S133" s="1">
        <f>'[1]Cmoney - 股票'!S137</f>
        <v>1.91</v>
      </c>
      <c r="T133" s="1">
        <f>'[1]Cmoney - 股票'!T137</f>
        <v>6.48</v>
      </c>
    </row>
    <row r="134" spans="1:20">
      <c r="A134" s="1" t="str">
        <f>'[1]Cmoney - 股票'!A138</f>
        <v>2886</v>
      </c>
      <c r="B134" s="1" t="str">
        <f>'[1]Cmoney - 股票'!B138</f>
        <v>兆豐金</v>
      </c>
      <c r="C134" s="1">
        <f>'[1]Cmoney - 股票'!C138</f>
        <v>40.4</v>
      </c>
      <c r="D134" s="1">
        <f>'[1]Cmoney - 股票'!D138</f>
        <v>0.15</v>
      </c>
      <c r="E134" s="1">
        <f>'[1]Cmoney - 股票'!E138</f>
        <v>0.37</v>
      </c>
      <c r="F134" s="1">
        <f>'[1]Cmoney - 股票'!F138</f>
        <v>74.84</v>
      </c>
      <c r="G134" s="1">
        <f>'[1]Cmoney - 股票'!G138</f>
        <v>73.23</v>
      </c>
      <c r="H134" s="1">
        <f>'[1]Cmoney - 股票'!H138</f>
        <v>58.5</v>
      </c>
      <c r="I134" s="1">
        <f>'[1]Cmoney - 股票'!I138</f>
        <v>65.39</v>
      </c>
      <c r="J134" s="1">
        <f>'[1]Cmoney - 股票'!J138</f>
        <v>0.11</v>
      </c>
      <c r="K134" s="1">
        <f>'[1]Cmoney - 股票'!K138</f>
        <v>0.109</v>
      </c>
      <c r="L134" s="1">
        <f>'[1]Cmoney - 股票'!L138</f>
        <v>1.51</v>
      </c>
      <c r="M134" s="1">
        <f>'[1]Cmoney - 股票'!M138</f>
        <v>1.7</v>
      </c>
      <c r="N134" s="1">
        <f>'[1]Cmoney - 股票'!N138</f>
        <v>-631770</v>
      </c>
      <c r="O134" s="1">
        <f>'[1]Cmoney - 股票'!O138</f>
        <v>-15747.022000000001</v>
      </c>
      <c r="P134" s="1">
        <f>'[1]Cmoney - 股票'!P138</f>
        <v>0.37</v>
      </c>
      <c r="Q134" s="1">
        <f>'[1]Cmoney - 股票'!Q138</f>
        <v>1</v>
      </c>
      <c r="R134" s="1">
        <f>'[1]Cmoney - 股票'!R138</f>
        <v>2.15</v>
      </c>
      <c r="S134" s="1">
        <f>'[1]Cmoney - 股票'!S138</f>
        <v>3.86</v>
      </c>
      <c r="T134" s="1">
        <f>'[1]Cmoney - 股票'!T138</f>
        <v>-0.62</v>
      </c>
    </row>
    <row r="135" spans="1:20">
      <c r="A135" s="1" t="str">
        <f>'[1]Cmoney - 股票'!A139</f>
        <v>2887</v>
      </c>
      <c r="B135" s="1" t="str">
        <f>'[1]Cmoney - 股票'!B139</f>
        <v>台新金</v>
      </c>
      <c r="C135" s="1">
        <f>'[1]Cmoney - 股票'!C139</f>
        <v>18.850000000000001</v>
      </c>
      <c r="D135" s="1">
        <f>'[1]Cmoney - 股票'!D139</f>
        <v>0.1</v>
      </c>
      <c r="E135" s="1">
        <f>'[1]Cmoney - 股票'!E139</f>
        <v>0.53</v>
      </c>
      <c r="F135" s="1">
        <f>'[1]Cmoney - 股票'!F139</f>
        <v>60.67</v>
      </c>
      <c r="G135" s="1">
        <f>'[1]Cmoney - 股票'!G139</f>
        <v>64.260000000000005</v>
      </c>
      <c r="H135" s="1">
        <f>'[1]Cmoney - 股票'!H139</f>
        <v>51.33</v>
      </c>
      <c r="I135" s="1">
        <f>'[1]Cmoney - 股票'!I139</f>
        <v>61.37</v>
      </c>
      <c r="J135" s="1">
        <f>'[1]Cmoney - 股票'!J139</f>
        <v>4.0000000000000001E-3</v>
      </c>
      <c r="K135" s="1">
        <f>'[1]Cmoney - 股票'!K139</f>
        <v>6.0000000000000001E-3</v>
      </c>
      <c r="L135" s="1">
        <f>'[1]Cmoney - 股票'!L139</f>
        <v>0.68</v>
      </c>
      <c r="M135" s="1">
        <f>'[1]Cmoney - 股票'!M139</f>
        <v>1.06</v>
      </c>
      <c r="N135" s="1">
        <f>'[1]Cmoney - 股票'!N139</f>
        <v>-6387</v>
      </c>
      <c r="O135" s="1">
        <f>'[1]Cmoney - 股票'!O139</f>
        <v>-341.33</v>
      </c>
      <c r="P135" s="1">
        <f>'[1]Cmoney - 股票'!P139</f>
        <v>0.53</v>
      </c>
      <c r="Q135" s="1">
        <f>'[1]Cmoney - 股票'!Q139</f>
        <v>0.8</v>
      </c>
      <c r="R135" s="1">
        <f>'[1]Cmoney - 股票'!R139</f>
        <v>0.53</v>
      </c>
      <c r="S135" s="1">
        <f>'[1]Cmoney - 股票'!S139</f>
        <v>3.29</v>
      </c>
      <c r="T135" s="1">
        <f>'[1]Cmoney - 股票'!T139</f>
        <v>4.43</v>
      </c>
    </row>
    <row r="136" spans="1:20">
      <c r="A136" s="1" t="str">
        <f>'[1]Cmoney - 股票'!A140</f>
        <v>2888</v>
      </c>
      <c r="B136" s="1" t="str">
        <f>'[1]Cmoney - 股票'!B140</f>
        <v>新光金</v>
      </c>
      <c r="C136" s="1">
        <f>'[1]Cmoney - 股票'!C140</f>
        <v>9.84</v>
      </c>
      <c r="D136" s="1">
        <f>'[1]Cmoney - 股票'!D140</f>
        <v>0.22</v>
      </c>
      <c r="E136" s="1">
        <f>'[1]Cmoney - 股票'!E140</f>
        <v>2.29</v>
      </c>
      <c r="F136" s="1">
        <f>'[1]Cmoney - 股票'!F140</f>
        <v>57.33</v>
      </c>
      <c r="G136" s="1">
        <f>'[1]Cmoney - 股票'!G140</f>
        <v>64.150000000000006</v>
      </c>
      <c r="H136" s="1">
        <f>'[1]Cmoney - 股票'!H140</f>
        <v>44.83</v>
      </c>
      <c r="I136" s="1">
        <f>'[1]Cmoney - 股票'!I140</f>
        <v>65.89</v>
      </c>
      <c r="J136" s="1">
        <f>'[1]Cmoney - 股票'!J140</f>
        <v>-1.0999999999999999E-2</v>
      </c>
      <c r="K136" s="1">
        <f>'[1]Cmoney - 股票'!K140</f>
        <v>-0.01</v>
      </c>
      <c r="L136" s="1">
        <f>'[1]Cmoney - 股票'!L140</f>
        <v>0.78</v>
      </c>
      <c r="M136" s="1">
        <f>'[1]Cmoney - 股票'!M140</f>
        <v>2.6</v>
      </c>
      <c r="N136" s="1">
        <f>'[1]Cmoney - 股票'!N140</f>
        <v>28085</v>
      </c>
      <c r="O136" s="1">
        <f>'[1]Cmoney - 股票'!O140</f>
        <v>2922.5</v>
      </c>
      <c r="P136" s="1">
        <f>'[1]Cmoney - 股票'!P140</f>
        <v>2.29</v>
      </c>
      <c r="Q136" s="1">
        <f>'[1]Cmoney - 股票'!Q140</f>
        <v>0.2</v>
      </c>
      <c r="R136" s="1">
        <f>'[1]Cmoney - 股票'!R140</f>
        <v>4.3499999999999996</v>
      </c>
      <c r="S136" s="1">
        <f>'[1]Cmoney - 股票'!S140</f>
        <v>10.07</v>
      </c>
      <c r="T136" s="1">
        <f>'[1]Cmoney - 股票'!T140</f>
        <v>21.18</v>
      </c>
    </row>
    <row r="137" spans="1:20">
      <c r="A137" s="1" t="str">
        <f>'[1]Cmoney - 股票'!A141</f>
        <v>2890</v>
      </c>
      <c r="B137" s="1" t="str">
        <f>'[1]Cmoney - 股票'!B141</f>
        <v>永豐金</v>
      </c>
      <c r="C137" s="1">
        <f>'[1]Cmoney - 股票'!C141</f>
        <v>25.4</v>
      </c>
      <c r="D137" s="1">
        <f>'[1]Cmoney - 股票'!D141</f>
        <v>0.15</v>
      </c>
      <c r="E137" s="1">
        <f>'[1]Cmoney - 股票'!E141</f>
        <v>0.59</v>
      </c>
      <c r="F137" s="1">
        <f>'[1]Cmoney - 股票'!F141</f>
        <v>82.36</v>
      </c>
      <c r="G137" s="1">
        <f>'[1]Cmoney - 股票'!G141</f>
        <v>78.59</v>
      </c>
      <c r="H137" s="1">
        <f>'[1]Cmoney - 股票'!H141</f>
        <v>56.91</v>
      </c>
      <c r="I137" s="1">
        <f>'[1]Cmoney - 股票'!I141</f>
        <v>61.75</v>
      </c>
      <c r="J137" s="1">
        <f>'[1]Cmoney - 股票'!J141</f>
        <v>0.11</v>
      </c>
      <c r="K137" s="1">
        <f>'[1]Cmoney - 股票'!K141</f>
        <v>8.5999999999999993E-2</v>
      </c>
      <c r="L137" s="1">
        <f>'[1]Cmoney - 股票'!L141</f>
        <v>4.43</v>
      </c>
      <c r="M137" s="1">
        <f>'[1]Cmoney - 股票'!M141</f>
        <v>4.47</v>
      </c>
      <c r="N137" s="1">
        <f>'[1]Cmoney - 股票'!N141</f>
        <v>-81258</v>
      </c>
      <c r="O137" s="1">
        <f>'[1]Cmoney - 股票'!O141</f>
        <v>-3232.1990000000001</v>
      </c>
      <c r="P137" s="1">
        <f>'[1]Cmoney - 股票'!P141</f>
        <v>0.59</v>
      </c>
      <c r="Q137" s="1">
        <f>'[1]Cmoney - 股票'!Q141</f>
        <v>-0.39</v>
      </c>
      <c r="R137" s="1">
        <f>'[1]Cmoney - 股票'!R141</f>
        <v>5.39</v>
      </c>
      <c r="S137" s="1">
        <f>'[1]Cmoney - 股票'!S141</f>
        <v>11.65</v>
      </c>
      <c r="T137" s="1">
        <f>'[1]Cmoney - 股票'!T141</f>
        <v>18.14</v>
      </c>
    </row>
    <row r="138" spans="1:20">
      <c r="A138" s="1" t="str">
        <f>'[1]Cmoney - 股票'!A142</f>
        <v>2891</v>
      </c>
      <c r="B138" s="1" t="str">
        <f>'[1]Cmoney - 股票'!B142</f>
        <v>中信金</v>
      </c>
      <c r="C138" s="1">
        <f>'[1]Cmoney - 股票'!C142</f>
        <v>37.85</v>
      </c>
      <c r="D138" s="1">
        <f>'[1]Cmoney - 股票'!D142</f>
        <v>0.15</v>
      </c>
      <c r="E138" s="1">
        <f>'[1]Cmoney - 股票'!E142</f>
        <v>0.4</v>
      </c>
      <c r="F138" s="1">
        <f>'[1]Cmoney - 股票'!F142</f>
        <v>62.28</v>
      </c>
      <c r="G138" s="1">
        <f>'[1]Cmoney - 股票'!G142</f>
        <v>59.7</v>
      </c>
      <c r="H138" s="1">
        <f>'[1]Cmoney - 股票'!H142</f>
        <v>48.67</v>
      </c>
      <c r="I138" s="1">
        <f>'[1]Cmoney - 股票'!I142</f>
        <v>56.07</v>
      </c>
      <c r="J138" s="1">
        <f>'[1]Cmoney - 股票'!J142</f>
        <v>-4.2000000000000003E-2</v>
      </c>
      <c r="K138" s="1">
        <f>'[1]Cmoney - 股票'!K142</f>
        <v>-4.5999999999999999E-2</v>
      </c>
      <c r="L138" s="1">
        <f>'[1]Cmoney - 股票'!L142</f>
        <v>1.47</v>
      </c>
      <c r="M138" s="1">
        <f>'[1]Cmoney - 股票'!M142</f>
        <v>1.53</v>
      </c>
      <c r="N138" s="1">
        <f>'[1]Cmoney - 股票'!N142</f>
        <v>134880</v>
      </c>
      <c r="O138" s="1">
        <f>'[1]Cmoney - 股票'!O142</f>
        <v>3572.027</v>
      </c>
      <c r="P138" s="1">
        <f>'[1]Cmoney - 股票'!P142</f>
        <v>0.4</v>
      </c>
      <c r="Q138" s="1">
        <f>'[1]Cmoney - 股票'!Q142</f>
        <v>0</v>
      </c>
      <c r="R138" s="1">
        <f>'[1]Cmoney - 股票'!R142</f>
        <v>1.47</v>
      </c>
      <c r="S138" s="1">
        <f>'[1]Cmoney - 股票'!S142</f>
        <v>7.22</v>
      </c>
      <c r="T138" s="1">
        <f>'[1]Cmoney - 股票'!T142</f>
        <v>19.59</v>
      </c>
    </row>
    <row r="139" spans="1:20">
      <c r="A139" s="1" t="str">
        <f>'[1]Cmoney - 股票'!A143</f>
        <v>2892</v>
      </c>
      <c r="B139" s="1" t="str">
        <f>'[1]Cmoney - 股票'!B143</f>
        <v>第一金</v>
      </c>
      <c r="C139" s="1">
        <f>'[1]Cmoney - 股票'!C143</f>
        <v>28.1</v>
      </c>
      <c r="D139" s="1">
        <f>'[1]Cmoney - 股票'!D143</f>
        <v>0.1</v>
      </c>
      <c r="E139" s="1">
        <f>'[1]Cmoney - 股票'!E143</f>
        <v>0.36</v>
      </c>
      <c r="F139" s="1">
        <f>'[1]Cmoney - 股票'!F143</f>
        <v>53.38</v>
      </c>
      <c r="G139" s="1">
        <f>'[1]Cmoney - 股票'!G143</f>
        <v>50.97</v>
      </c>
      <c r="H139" s="1">
        <f>'[1]Cmoney - 股票'!H143</f>
        <v>46.59</v>
      </c>
      <c r="I139" s="1">
        <f>'[1]Cmoney - 股票'!I143</f>
        <v>58.57</v>
      </c>
      <c r="J139" s="1">
        <f>'[1]Cmoney - 股票'!J143</f>
        <v>8.9999999999999993E-3</v>
      </c>
      <c r="K139" s="1">
        <f>'[1]Cmoney - 股票'!K143</f>
        <v>8.9999999999999993E-3</v>
      </c>
      <c r="L139" s="1">
        <f>'[1]Cmoney - 股票'!L143</f>
        <v>0.65</v>
      </c>
      <c r="M139" s="1">
        <f>'[1]Cmoney - 股票'!M143</f>
        <v>0.86</v>
      </c>
      <c r="N139" s="1">
        <f>'[1]Cmoney - 股票'!N143</f>
        <v>-69926</v>
      </c>
      <c r="O139" s="1">
        <f>'[1]Cmoney - 股票'!O143</f>
        <v>-2506.3209999999999</v>
      </c>
      <c r="P139" s="1">
        <f>'[1]Cmoney - 股票'!P143</f>
        <v>0.36</v>
      </c>
      <c r="Q139" s="1">
        <f>'[1]Cmoney - 股票'!Q143</f>
        <v>0.36</v>
      </c>
      <c r="R139" s="1">
        <f>'[1]Cmoney - 股票'!R143</f>
        <v>0.54</v>
      </c>
      <c r="S139" s="1">
        <f>'[1]Cmoney - 股票'!S143</f>
        <v>2.93</v>
      </c>
      <c r="T139" s="1">
        <f>'[1]Cmoney - 股票'!T143</f>
        <v>1.26</v>
      </c>
    </row>
    <row r="140" spans="1:20">
      <c r="A140" s="1" t="str">
        <f>'[1]Cmoney - 股票'!A144</f>
        <v>2913</v>
      </c>
      <c r="B140" s="1" t="str">
        <f>'[1]Cmoney - 股票'!B144</f>
        <v>農林</v>
      </c>
      <c r="C140" s="1">
        <f>'[1]Cmoney - 股票'!C144</f>
        <v>21.95</v>
      </c>
      <c r="D140" s="1">
        <f>'[1]Cmoney - 股票'!D144</f>
        <v>0.25</v>
      </c>
      <c r="E140" s="1">
        <f>'[1]Cmoney - 股票'!E144</f>
        <v>1.1499999999999999</v>
      </c>
      <c r="F140" s="1">
        <f>'[1]Cmoney - 股票'!F144</f>
        <v>37.82</v>
      </c>
      <c r="G140" s="1">
        <f>'[1]Cmoney - 股票'!G144</f>
        <v>39.5</v>
      </c>
      <c r="H140" s="1">
        <f>'[1]Cmoney - 股票'!H144</f>
        <v>39.39</v>
      </c>
      <c r="I140" s="1">
        <f>'[1]Cmoney - 股票'!I144</f>
        <v>59.08</v>
      </c>
      <c r="J140" s="1">
        <f>'[1]Cmoney - 股票'!J144</f>
        <v>1.2999999999999999E-2</v>
      </c>
      <c r="K140" s="1">
        <f>'[1]Cmoney - 股票'!K144</f>
        <v>1.4E-2</v>
      </c>
      <c r="L140" s="1">
        <f>'[1]Cmoney - 股票'!L144</f>
        <v>0.65</v>
      </c>
      <c r="M140" s="1">
        <f>'[1]Cmoney - 股票'!M144</f>
        <v>1.59</v>
      </c>
      <c r="N140" s="1">
        <f>'[1]Cmoney - 股票'!N144</f>
        <v>3587</v>
      </c>
      <c r="O140" s="1">
        <f>'[1]Cmoney - 股票'!O144</f>
        <v>165</v>
      </c>
      <c r="P140" s="1">
        <f>'[1]Cmoney - 股票'!P144</f>
        <v>1.1499999999999999</v>
      </c>
      <c r="Q140" s="1">
        <f>'[1]Cmoney - 股票'!Q144</f>
        <v>-0.68</v>
      </c>
      <c r="R140" s="1">
        <f>'[1]Cmoney - 股票'!R144</f>
        <v>0.23</v>
      </c>
      <c r="S140" s="1">
        <f>'[1]Cmoney - 股票'!S144</f>
        <v>4.5199999999999996</v>
      </c>
      <c r="T140" s="1">
        <f>'[1]Cmoney - 股票'!T144</f>
        <v>5.78</v>
      </c>
    </row>
    <row r="141" spans="1:20">
      <c r="A141" s="1" t="str">
        <f>'[1]Cmoney - 股票'!A145</f>
        <v>2915</v>
      </c>
      <c r="B141" s="1" t="str">
        <f>'[1]Cmoney - 股票'!B145</f>
        <v>潤泰全</v>
      </c>
      <c r="C141" s="1">
        <f>'[1]Cmoney - 股票'!C145</f>
        <v>68.2</v>
      </c>
      <c r="D141" s="1">
        <f>'[1]Cmoney - 股票'!D145</f>
        <v>0.3</v>
      </c>
      <c r="E141" s="1">
        <f>'[1]Cmoney - 股票'!E145</f>
        <v>0.44</v>
      </c>
      <c r="F141" s="1">
        <f>'[1]Cmoney - 股票'!F145</f>
        <v>37.590000000000003</v>
      </c>
      <c r="G141" s="1">
        <f>'[1]Cmoney - 股票'!G145</f>
        <v>40.06</v>
      </c>
      <c r="H141" s="1">
        <f>'[1]Cmoney - 股票'!H145</f>
        <v>42.46</v>
      </c>
      <c r="I141" s="1">
        <f>'[1]Cmoney - 股票'!I145</f>
        <v>48.88</v>
      </c>
      <c r="J141" s="1">
        <f>'[1]Cmoney - 股票'!J145</f>
        <v>-0.27</v>
      </c>
      <c r="K141" s="1">
        <f>'[1]Cmoney - 股票'!K145</f>
        <v>-0.23400000000000001</v>
      </c>
      <c r="L141" s="1">
        <f>'[1]Cmoney - 股票'!L145</f>
        <v>-0.96</v>
      </c>
      <c r="M141" s="1">
        <f>'[1]Cmoney - 股票'!M145</f>
        <v>-0.6</v>
      </c>
      <c r="N141" s="1">
        <f>'[1]Cmoney - 股票'!N145</f>
        <v>39813</v>
      </c>
      <c r="O141" s="1">
        <f>'[1]Cmoney - 股票'!O145</f>
        <v>586</v>
      </c>
      <c r="P141" s="1">
        <f>'[1]Cmoney - 股票'!P145</f>
        <v>0.44</v>
      </c>
      <c r="Q141" s="1">
        <f>'[1]Cmoney - 股票'!Q145</f>
        <v>0.15</v>
      </c>
      <c r="R141" s="1">
        <f>'[1]Cmoney - 股票'!R145</f>
        <v>-0.15</v>
      </c>
      <c r="S141" s="1">
        <f>'[1]Cmoney - 股票'!S145</f>
        <v>1.79</v>
      </c>
      <c r="T141" s="1">
        <f>'[1]Cmoney - 股票'!T145</f>
        <v>13.1</v>
      </c>
    </row>
    <row r="142" spans="1:20">
      <c r="A142" s="1" t="str">
        <f>'[1]Cmoney - 股票'!A146</f>
        <v>3005</v>
      </c>
      <c r="B142" s="1" t="str">
        <f>'[1]Cmoney - 股票'!B146</f>
        <v>神基</v>
      </c>
      <c r="C142" s="1">
        <f>'[1]Cmoney - 股票'!C146</f>
        <v>114</v>
      </c>
      <c r="D142" s="1">
        <f>'[1]Cmoney - 股票'!D146</f>
        <v>-1</v>
      </c>
      <c r="E142" s="1">
        <f>'[1]Cmoney - 股票'!E146</f>
        <v>-0.87</v>
      </c>
      <c r="F142" s="1">
        <f>'[1]Cmoney - 股票'!F146</f>
        <v>47.04</v>
      </c>
      <c r="G142" s="1">
        <f>'[1]Cmoney - 股票'!G146</f>
        <v>33.21</v>
      </c>
      <c r="H142" s="1">
        <f>'[1]Cmoney - 股票'!H146</f>
        <v>38.619999999999997</v>
      </c>
      <c r="I142" s="1">
        <f>'[1]Cmoney - 股票'!I146</f>
        <v>33.61</v>
      </c>
      <c r="J142" s="1">
        <f>'[1]Cmoney - 股票'!J146</f>
        <v>0.151</v>
      </c>
      <c r="K142" s="1">
        <f>'[1]Cmoney - 股票'!K146</f>
        <v>-6.0999999999999999E-2</v>
      </c>
      <c r="L142" s="1">
        <f>'[1]Cmoney - 股票'!L146</f>
        <v>0.11</v>
      </c>
      <c r="M142" s="1">
        <f>'[1]Cmoney - 股票'!M146</f>
        <v>-0.83</v>
      </c>
      <c r="N142" s="1">
        <f>'[1]Cmoney - 股票'!N146</f>
        <v>-113687</v>
      </c>
      <c r="O142" s="1">
        <f>'[1]Cmoney - 股票'!O146</f>
        <v>-978.03</v>
      </c>
      <c r="P142" s="1">
        <f>'[1]Cmoney - 股票'!P146</f>
        <v>-0.87</v>
      </c>
      <c r="Q142" s="1">
        <f>'[1]Cmoney - 股票'!Q146</f>
        <v>-5.39</v>
      </c>
      <c r="R142" s="1">
        <f>'[1]Cmoney - 股票'!R146</f>
        <v>0</v>
      </c>
      <c r="S142" s="1">
        <f>'[1]Cmoney - 股票'!S146</f>
        <v>1.33</v>
      </c>
      <c r="T142" s="1">
        <f>'[1]Cmoney - 股票'!T146</f>
        <v>-11.28</v>
      </c>
    </row>
    <row r="143" spans="1:20">
      <c r="A143" s="1" t="str">
        <f>'[1]Cmoney - 股票'!A147</f>
        <v>3006</v>
      </c>
      <c r="B143" s="1" t="str">
        <f>'[1]Cmoney - 股票'!B147</f>
        <v>晶豪科</v>
      </c>
      <c r="C143" s="1">
        <f>'[1]Cmoney - 股票'!C147</f>
        <v>100.5</v>
      </c>
      <c r="D143" s="1">
        <f>'[1]Cmoney - 股票'!D147</f>
        <v>0.9</v>
      </c>
      <c r="E143" s="1">
        <f>'[1]Cmoney - 股票'!E147</f>
        <v>0.9</v>
      </c>
      <c r="F143" s="1">
        <f>'[1]Cmoney - 股票'!F147</f>
        <v>56.16</v>
      </c>
      <c r="G143" s="1">
        <f>'[1]Cmoney - 股票'!G147</f>
        <v>50.66</v>
      </c>
      <c r="H143" s="1">
        <f>'[1]Cmoney - 股票'!H147</f>
        <v>42.36</v>
      </c>
      <c r="I143" s="1">
        <f>'[1]Cmoney - 股票'!I147</f>
        <v>47.81</v>
      </c>
      <c r="J143" s="1">
        <f>'[1]Cmoney - 股票'!J147</f>
        <v>0.28899999999999998</v>
      </c>
      <c r="K143" s="1">
        <f>'[1]Cmoney - 股票'!K147</f>
        <v>5.8000000000000003E-2</v>
      </c>
      <c r="L143" s="1">
        <f>'[1]Cmoney - 股票'!L147</f>
        <v>2.35</v>
      </c>
      <c r="M143" s="1">
        <f>'[1]Cmoney - 股票'!M147</f>
        <v>2.96</v>
      </c>
      <c r="N143" s="1">
        <f>'[1]Cmoney - 股票'!N147</f>
        <v>-41290</v>
      </c>
      <c r="O143" s="1">
        <f>'[1]Cmoney - 股票'!O147</f>
        <v>-412</v>
      </c>
      <c r="P143" s="1">
        <f>'[1]Cmoney - 股票'!P147</f>
        <v>0.9</v>
      </c>
      <c r="Q143" s="1">
        <f>'[1]Cmoney - 股票'!Q147</f>
        <v>-2.9</v>
      </c>
      <c r="R143" s="1">
        <f>'[1]Cmoney - 股票'!R147</f>
        <v>2.5499999999999998</v>
      </c>
      <c r="S143" s="1">
        <f>'[1]Cmoney - 股票'!S147</f>
        <v>6.46</v>
      </c>
      <c r="T143" s="1">
        <f>'[1]Cmoney - 股票'!T147</f>
        <v>14.6</v>
      </c>
    </row>
    <row r="144" spans="1:20">
      <c r="A144" s="1" t="str">
        <f>'[1]Cmoney - 股票'!A148</f>
        <v>3008</v>
      </c>
      <c r="B144" s="1" t="str">
        <f>'[1]Cmoney - 股票'!B148</f>
        <v>大立光</v>
      </c>
      <c r="C144" s="1">
        <f>'[1]Cmoney - 股票'!C148</f>
        <v>2745</v>
      </c>
      <c r="D144" s="1">
        <f>'[1]Cmoney - 股票'!D148</f>
        <v>35</v>
      </c>
      <c r="E144" s="1">
        <f>'[1]Cmoney - 股票'!E148</f>
        <v>1.29</v>
      </c>
      <c r="F144" s="1">
        <f>'[1]Cmoney - 股票'!F148</f>
        <v>80.28</v>
      </c>
      <c r="G144" s="1">
        <f>'[1]Cmoney - 股票'!G148</f>
        <v>78.69</v>
      </c>
      <c r="H144" s="1">
        <f>'[1]Cmoney - 股票'!H148</f>
        <v>69.62</v>
      </c>
      <c r="I144" s="1">
        <f>'[1]Cmoney - 股票'!I148</f>
        <v>74.36</v>
      </c>
      <c r="J144" s="1">
        <f>'[1]Cmoney - 股票'!J148</f>
        <v>25.157</v>
      </c>
      <c r="K144" s="1">
        <f>'[1]Cmoney - 股票'!K148</f>
        <v>22.324000000000002</v>
      </c>
      <c r="L144" s="1">
        <f>'[1]Cmoney - 股票'!L148</f>
        <v>9.27</v>
      </c>
      <c r="M144" s="1">
        <f>'[1]Cmoney - 股票'!M148</f>
        <v>9.59</v>
      </c>
      <c r="N144" s="1">
        <f>'[1]Cmoney - 股票'!N148</f>
        <v>188720</v>
      </c>
      <c r="O144" s="1">
        <f>'[1]Cmoney - 股票'!O148</f>
        <v>69.747</v>
      </c>
      <c r="P144" s="1">
        <f>'[1]Cmoney - 股票'!P148</f>
        <v>1.29</v>
      </c>
      <c r="Q144" s="1">
        <f>'[1]Cmoney - 股票'!Q148</f>
        <v>5.78</v>
      </c>
      <c r="R144" s="1">
        <f>'[1]Cmoney - 股票'!R148</f>
        <v>8.93</v>
      </c>
      <c r="S144" s="1">
        <f>'[1]Cmoney - 股票'!S148</f>
        <v>22</v>
      </c>
      <c r="T144" s="1">
        <f>'[1]Cmoney - 股票'!T148</f>
        <v>10.46</v>
      </c>
    </row>
    <row r="145" spans="1:20">
      <c r="A145" s="1" t="str">
        <f>'[1]Cmoney - 股票'!A149</f>
        <v>3017</v>
      </c>
      <c r="B145" s="1" t="str">
        <f>'[1]Cmoney - 股票'!B149</f>
        <v>奇鋐</v>
      </c>
      <c r="C145" s="1">
        <f>'[1]Cmoney - 股票'!C149</f>
        <v>765</v>
      </c>
      <c r="D145" s="1">
        <f>'[1]Cmoney - 股票'!D149</f>
        <v>29</v>
      </c>
      <c r="E145" s="1">
        <f>'[1]Cmoney - 股票'!E149</f>
        <v>3.94</v>
      </c>
      <c r="F145" s="1">
        <f>'[1]Cmoney - 股票'!F149</f>
        <v>64.95</v>
      </c>
      <c r="G145" s="1">
        <f>'[1]Cmoney - 股票'!G149</f>
        <v>73.569999999999993</v>
      </c>
      <c r="H145" s="1">
        <f>'[1]Cmoney - 股票'!H149</f>
        <v>59.19</v>
      </c>
      <c r="I145" s="1">
        <f>'[1]Cmoney - 股票'!I149</f>
        <v>70.56</v>
      </c>
      <c r="J145" s="1">
        <f>'[1]Cmoney - 股票'!J149</f>
        <v>-0.25600000000000001</v>
      </c>
      <c r="K145" s="1">
        <f>'[1]Cmoney - 股票'!K149</f>
        <v>1.776</v>
      </c>
      <c r="L145" s="1">
        <f>'[1]Cmoney - 股票'!L149</f>
        <v>3.1</v>
      </c>
      <c r="M145" s="1">
        <f>'[1]Cmoney - 股票'!M149</f>
        <v>7.28</v>
      </c>
      <c r="N145" s="1">
        <f>'[1]Cmoney - 股票'!N149</f>
        <v>362047</v>
      </c>
      <c r="O145" s="1">
        <f>'[1]Cmoney - 股票'!O149</f>
        <v>487.15300000000002</v>
      </c>
      <c r="P145" s="1">
        <f>'[1]Cmoney - 股票'!P149</f>
        <v>3.94</v>
      </c>
      <c r="Q145" s="1">
        <f>'[1]Cmoney - 股票'!Q149</f>
        <v>4.6500000000000004</v>
      </c>
      <c r="R145" s="1">
        <f>'[1]Cmoney - 股票'!R149</f>
        <v>3.52</v>
      </c>
      <c r="S145" s="1">
        <f>'[1]Cmoney - 股票'!S149</f>
        <v>-2.0499999999999998</v>
      </c>
      <c r="T145" s="1">
        <f>'[1]Cmoney - 股票'!T149</f>
        <v>38.090000000000003</v>
      </c>
    </row>
    <row r="146" spans="1:20">
      <c r="A146" s="1" t="str">
        <f>'[1]Cmoney - 股票'!A150</f>
        <v>3019</v>
      </c>
      <c r="B146" s="1" t="str">
        <f>'[1]Cmoney - 股票'!B150</f>
        <v>亞光</v>
      </c>
      <c r="C146" s="1">
        <f>'[1]Cmoney - 股票'!C150</f>
        <v>69.599999999999994</v>
      </c>
      <c r="D146" s="1">
        <f>'[1]Cmoney - 股票'!D150</f>
        <v>1</v>
      </c>
      <c r="E146" s="1">
        <f>'[1]Cmoney - 股票'!E150</f>
        <v>1.46</v>
      </c>
      <c r="F146" s="1">
        <f>'[1]Cmoney - 股票'!F150</f>
        <v>45.27</v>
      </c>
      <c r="G146" s="1">
        <f>'[1]Cmoney - 股票'!G150</f>
        <v>48.25</v>
      </c>
      <c r="H146" s="1">
        <f>'[1]Cmoney - 股票'!H150</f>
        <v>43.81</v>
      </c>
      <c r="I146" s="1">
        <f>'[1]Cmoney - 股票'!I150</f>
        <v>58.55</v>
      </c>
      <c r="J146" s="1">
        <f>'[1]Cmoney - 股票'!J150</f>
        <v>-7.0000000000000001E-3</v>
      </c>
      <c r="K146" s="1">
        <f>'[1]Cmoney - 股票'!K150</f>
        <v>-0.03</v>
      </c>
      <c r="L146" s="1">
        <f>'[1]Cmoney - 股票'!L150</f>
        <v>1.56</v>
      </c>
      <c r="M146" s="1">
        <f>'[1]Cmoney - 股票'!M150</f>
        <v>2.65</v>
      </c>
      <c r="N146" s="1">
        <f>'[1]Cmoney - 股票'!N150</f>
        <v>-5073</v>
      </c>
      <c r="O146" s="1">
        <f>'[1]Cmoney - 股票'!O150</f>
        <v>-73.692999999999998</v>
      </c>
      <c r="P146" s="1">
        <f>'[1]Cmoney - 股票'!P150</f>
        <v>1.46</v>
      </c>
      <c r="Q146" s="1">
        <f>'[1]Cmoney - 股票'!Q150</f>
        <v>1.1599999999999999</v>
      </c>
      <c r="R146" s="1">
        <f>'[1]Cmoney - 股票'!R150</f>
        <v>-2.25</v>
      </c>
      <c r="S146" s="1">
        <f>'[1]Cmoney - 股票'!S150</f>
        <v>5.14</v>
      </c>
      <c r="T146" s="1">
        <f>'[1]Cmoney - 股票'!T150</f>
        <v>7.41</v>
      </c>
    </row>
    <row r="147" spans="1:20">
      <c r="A147" s="1" t="str">
        <f>'[1]Cmoney - 股票'!A151</f>
        <v>3034</v>
      </c>
      <c r="B147" s="1" t="str">
        <f>'[1]Cmoney - 股票'!B151</f>
        <v>聯詠</v>
      </c>
      <c r="C147" s="1">
        <f>'[1]Cmoney - 股票'!C151</f>
        <v>606</v>
      </c>
      <c r="D147" s="1">
        <f>'[1]Cmoney - 股票'!D151</f>
        <v>0</v>
      </c>
      <c r="E147" s="1">
        <f>'[1]Cmoney - 股票'!E151</f>
        <v>0</v>
      </c>
      <c r="F147" s="1">
        <f>'[1]Cmoney - 股票'!F151</f>
        <v>44.38</v>
      </c>
      <c r="G147" s="1">
        <f>'[1]Cmoney - 股票'!G151</f>
        <v>40.06</v>
      </c>
      <c r="H147" s="1">
        <f>'[1]Cmoney - 股票'!H151</f>
        <v>39.619999999999997</v>
      </c>
      <c r="I147" s="1">
        <f>'[1]Cmoney - 股票'!I151</f>
        <v>39.619999999999997</v>
      </c>
      <c r="J147" s="1">
        <f>'[1]Cmoney - 股票'!J151</f>
        <v>-0.86599999999999999</v>
      </c>
      <c r="K147" s="1">
        <f>'[1]Cmoney - 股票'!K151</f>
        <v>-1.0640000000000001</v>
      </c>
      <c r="L147" s="1">
        <f>'[1]Cmoney - 股票'!L151</f>
        <v>-0.47</v>
      </c>
      <c r="M147" s="1">
        <f>'[1]Cmoney - 股票'!M151</f>
        <v>-0.48</v>
      </c>
      <c r="N147" s="1">
        <f>'[1]Cmoney - 股票'!N151</f>
        <v>-427653</v>
      </c>
      <c r="O147" s="1">
        <f>'[1]Cmoney - 股票'!O151</f>
        <v>-707.14599999999996</v>
      </c>
      <c r="P147" s="1">
        <f>'[1]Cmoney - 股票'!P151</f>
        <v>0</v>
      </c>
      <c r="Q147" s="1">
        <f>'[1]Cmoney - 股票'!Q151</f>
        <v>-1.94</v>
      </c>
      <c r="R147" s="1">
        <f>'[1]Cmoney - 股票'!R151</f>
        <v>-1.3</v>
      </c>
      <c r="S147" s="1">
        <f>'[1]Cmoney - 股票'!S151</f>
        <v>0.17</v>
      </c>
      <c r="T147" s="1">
        <f>'[1]Cmoney - 股票'!T151</f>
        <v>2.89</v>
      </c>
    </row>
    <row r="148" spans="1:20">
      <c r="A148" s="1" t="str">
        <f>'[1]Cmoney - 股票'!A152</f>
        <v>3035</v>
      </c>
      <c r="B148" s="1" t="str">
        <f>'[1]Cmoney - 股票'!B152</f>
        <v>智原</v>
      </c>
      <c r="C148" s="1">
        <f>'[1]Cmoney - 股票'!C152</f>
        <v>336</v>
      </c>
      <c r="D148" s="1">
        <f>'[1]Cmoney - 股票'!D152</f>
        <v>7</v>
      </c>
      <c r="E148" s="1">
        <f>'[1]Cmoney - 股票'!E152</f>
        <v>2.13</v>
      </c>
      <c r="F148" s="1">
        <f>'[1]Cmoney - 股票'!F152</f>
        <v>67.11</v>
      </c>
      <c r="G148" s="1">
        <f>'[1]Cmoney - 股票'!G152</f>
        <v>72.41</v>
      </c>
      <c r="H148" s="1">
        <f>'[1]Cmoney - 股票'!H152</f>
        <v>66.64</v>
      </c>
      <c r="I148" s="1">
        <f>'[1]Cmoney - 股票'!I152</f>
        <v>72.849999999999994</v>
      </c>
      <c r="J148" s="1">
        <f>'[1]Cmoney - 股票'!J152</f>
        <v>1.6739999999999999</v>
      </c>
      <c r="K148" s="1">
        <f>'[1]Cmoney - 股票'!K152</f>
        <v>2.125</v>
      </c>
      <c r="L148" s="1">
        <f>'[1]Cmoney - 股票'!L152</f>
        <v>6.75</v>
      </c>
      <c r="M148" s="1">
        <f>'[1]Cmoney - 股票'!M152</f>
        <v>8.35</v>
      </c>
      <c r="N148" s="1">
        <f>'[1]Cmoney - 股票'!N152</f>
        <v>-385734</v>
      </c>
      <c r="O148" s="1">
        <f>'[1]Cmoney - 股票'!O152</f>
        <v>-1159.2650000000001</v>
      </c>
      <c r="P148" s="1">
        <f>'[1]Cmoney - 股票'!P152</f>
        <v>2.13</v>
      </c>
      <c r="Q148" s="1">
        <f>'[1]Cmoney - 股票'!Q152</f>
        <v>1.66</v>
      </c>
      <c r="R148" s="1">
        <f>'[1]Cmoney - 股票'!R152</f>
        <v>6.16</v>
      </c>
      <c r="S148" s="1">
        <f>'[1]Cmoney - 股票'!S152</f>
        <v>11.26</v>
      </c>
      <c r="T148" s="1">
        <f>'[1]Cmoney - 股票'!T152</f>
        <v>-3.72</v>
      </c>
    </row>
    <row r="149" spans="1:20">
      <c r="A149" s="1" t="str">
        <f>'[1]Cmoney - 股票'!A153</f>
        <v>3036</v>
      </c>
      <c r="B149" s="1" t="str">
        <f>'[1]Cmoney - 股票'!B153</f>
        <v>文曄</v>
      </c>
      <c r="C149" s="1">
        <f>'[1]Cmoney - 股票'!C153</f>
        <v>124</v>
      </c>
      <c r="D149" s="1">
        <f>'[1]Cmoney - 股票'!D153</f>
        <v>1.5</v>
      </c>
      <c r="E149" s="1">
        <f>'[1]Cmoney - 股票'!E153</f>
        <v>1.22</v>
      </c>
      <c r="F149" s="1">
        <f>'[1]Cmoney - 股票'!F153</f>
        <v>67.569999999999993</v>
      </c>
      <c r="G149" s="1">
        <f>'[1]Cmoney - 股票'!G153</f>
        <v>68.040000000000006</v>
      </c>
      <c r="H149" s="1">
        <f>'[1]Cmoney - 股票'!H153</f>
        <v>67.510000000000005</v>
      </c>
      <c r="I149" s="1">
        <f>'[1]Cmoney - 股票'!I153</f>
        <v>73.09</v>
      </c>
      <c r="J149" s="1">
        <f>'[1]Cmoney - 股票'!J153</f>
        <v>1.9410000000000001</v>
      </c>
      <c r="K149" s="1">
        <f>'[1]Cmoney - 股票'!K153</f>
        <v>1.911</v>
      </c>
      <c r="L149" s="1">
        <f>'[1]Cmoney - 股票'!L153</f>
        <v>4.75</v>
      </c>
      <c r="M149" s="1">
        <f>'[1]Cmoney - 股票'!M153</f>
        <v>5.67</v>
      </c>
      <c r="N149" s="1">
        <f>'[1]Cmoney - 股票'!N153</f>
        <v>-641965</v>
      </c>
      <c r="O149" s="1">
        <f>'[1]Cmoney - 股票'!O153</f>
        <v>-5205.2629999999999</v>
      </c>
      <c r="P149" s="1">
        <f>'[1]Cmoney - 股票'!P153</f>
        <v>1.22</v>
      </c>
      <c r="Q149" s="1">
        <f>'[1]Cmoney - 股票'!Q153</f>
        <v>5.53</v>
      </c>
      <c r="R149" s="1">
        <f>'[1]Cmoney - 股票'!R153</f>
        <v>8.3000000000000007</v>
      </c>
      <c r="S149" s="1">
        <f>'[1]Cmoney - 股票'!S153</f>
        <v>6.9</v>
      </c>
      <c r="T149" s="1">
        <f>'[1]Cmoney - 股票'!T153</f>
        <v>-12.37</v>
      </c>
    </row>
    <row r="150" spans="1:20">
      <c r="A150" s="1" t="str">
        <f>'[1]Cmoney - 股票'!A154</f>
        <v>3037</v>
      </c>
      <c r="B150" s="1" t="str">
        <f>'[1]Cmoney - 股票'!B154</f>
        <v>欣興</v>
      </c>
      <c r="C150" s="1">
        <f>'[1]Cmoney - 股票'!C154</f>
        <v>180</v>
      </c>
      <c r="D150" s="1">
        <f>'[1]Cmoney - 股票'!D154</f>
        <v>1.5</v>
      </c>
      <c r="E150" s="1">
        <f>'[1]Cmoney - 股票'!E154</f>
        <v>0.84</v>
      </c>
      <c r="F150" s="1">
        <f>'[1]Cmoney - 股票'!F154</f>
        <v>18.54</v>
      </c>
      <c r="G150" s="1">
        <f>'[1]Cmoney - 股票'!G154</f>
        <v>20.05</v>
      </c>
      <c r="H150" s="1">
        <f>'[1]Cmoney - 股票'!H154</f>
        <v>23.17</v>
      </c>
      <c r="I150" s="1">
        <f>'[1]Cmoney - 股票'!I154</f>
        <v>34.32</v>
      </c>
      <c r="J150" s="1">
        <f>'[1]Cmoney - 股票'!J154</f>
        <v>-0.95799999999999996</v>
      </c>
      <c r="K150" s="1">
        <f>'[1]Cmoney - 股票'!K154</f>
        <v>-0.99099999999999999</v>
      </c>
      <c r="L150" s="1">
        <f>'[1]Cmoney - 股票'!L154</f>
        <v>-3.58</v>
      </c>
      <c r="M150" s="1">
        <f>'[1]Cmoney - 股票'!M154</f>
        <v>-2.57</v>
      </c>
      <c r="N150" s="1">
        <f>'[1]Cmoney - 股票'!N154</f>
        <v>-851318</v>
      </c>
      <c r="O150" s="1">
        <f>'[1]Cmoney - 股票'!O154</f>
        <v>-4773.0320000000002</v>
      </c>
      <c r="P150" s="1">
        <f>'[1]Cmoney - 股票'!P154</f>
        <v>0.84</v>
      </c>
      <c r="Q150" s="1">
        <f>'[1]Cmoney - 股票'!Q154</f>
        <v>-3.74</v>
      </c>
      <c r="R150" s="1">
        <f>'[1]Cmoney - 股票'!R154</f>
        <v>-1.37</v>
      </c>
      <c r="S150" s="1">
        <f>'[1]Cmoney - 股票'!S154</f>
        <v>-4</v>
      </c>
      <c r="T150" s="1">
        <f>'[1]Cmoney - 股票'!T154</f>
        <v>-6.74</v>
      </c>
    </row>
    <row r="151" spans="1:20">
      <c r="A151" s="1" t="str">
        <f>'[1]Cmoney - 股票'!A155</f>
        <v>3042</v>
      </c>
      <c r="B151" s="1" t="str">
        <f>'[1]Cmoney - 股票'!B155</f>
        <v>晶技</v>
      </c>
      <c r="C151" s="1">
        <f>'[1]Cmoney - 股票'!C155</f>
        <v>115</v>
      </c>
      <c r="D151" s="1">
        <f>'[1]Cmoney - 股票'!D155</f>
        <v>0</v>
      </c>
      <c r="E151" s="1">
        <f>'[1]Cmoney - 股票'!E155</f>
        <v>0</v>
      </c>
      <c r="F151" s="1">
        <f>'[1]Cmoney - 股票'!F155</f>
        <v>66.94</v>
      </c>
      <c r="G151" s="1">
        <f>'[1]Cmoney - 股票'!G155</f>
        <v>68.87</v>
      </c>
      <c r="H151" s="1">
        <f>'[1]Cmoney - 股票'!H155</f>
        <v>65.61</v>
      </c>
      <c r="I151" s="1">
        <f>'[1]Cmoney - 股票'!I155</f>
        <v>65.61</v>
      </c>
      <c r="J151" s="1">
        <f>'[1]Cmoney - 股票'!J155</f>
        <v>2.9000000000000001E-2</v>
      </c>
      <c r="K151" s="1">
        <f>'[1]Cmoney - 股票'!K155</f>
        <v>9.0999999999999998E-2</v>
      </c>
      <c r="L151" s="1">
        <f>'[1]Cmoney - 股票'!L155</f>
        <v>2.58</v>
      </c>
      <c r="M151" s="1">
        <f>'[1]Cmoney - 股票'!M155</f>
        <v>2.29</v>
      </c>
      <c r="N151" s="1">
        <f>'[1]Cmoney - 股票'!N155</f>
        <v>-2417</v>
      </c>
      <c r="O151" s="1">
        <f>'[1]Cmoney - 股票'!O155</f>
        <v>-21</v>
      </c>
      <c r="P151" s="1">
        <f>'[1]Cmoney - 股票'!P155</f>
        <v>0</v>
      </c>
      <c r="Q151" s="1">
        <f>'[1]Cmoney - 股票'!Q155</f>
        <v>1.32</v>
      </c>
      <c r="R151" s="1">
        <f>'[1]Cmoney - 股票'!R155</f>
        <v>-2.95</v>
      </c>
      <c r="S151" s="1">
        <f>'[1]Cmoney - 股票'!S155</f>
        <v>1.77</v>
      </c>
      <c r="T151" s="1">
        <f>'[1]Cmoney - 股票'!T155</f>
        <v>4.07</v>
      </c>
    </row>
    <row r="152" spans="1:20">
      <c r="A152" s="1" t="str">
        <f>'[1]Cmoney - 股票'!A156</f>
        <v>3044</v>
      </c>
      <c r="B152" s="1" t="str">
        <f>'[1]Cmoney - 股票'!B156</f>
        <v>健鼎</v>
      </c>
      <c r="C152" s="1">
        <f>'[1]Cmoney - 股票'!C156</f>
        <v>218.5</v>
      </c>
      <c r="D152" s="1">
        <f>'[1]Cmoney - 股票'!D156</f>
        <v>0</v>
      </c>
      <c r="E152" s="1">
        <f>'[1]Cmoney - 股票'!E156</f>
        <v>0</v>
      </c>
      <c r="F152" s="1">
        <f>'[1]Cmoney - 股票'!F156</f>
        <v>59.18</v>
      </c>
      <c r="G152" s="1">
        <f>'[1]Cmoney - 股票'!G156</f>
        <v>52.55</v>
      </c>
      <c r="H152" s="1">
        <f>'[1]Cmoney - 股票'!H156</f>
        <v>44.19</v>
      </c>
      <c r="I152" s="1">
        <f>'[1]Cmoney - 股票'!I156</f>
        <v>44.19</v>
      </c>
      <c r="J152" s="1">
        <f>'[1]Cmoney - 股票'!J156</f>
        <v>0.34799999999999998</v>
      </c>
      <c r="K152" s="1">
        <f>'[1]Cmoney - 股票'!K156</f>
        <v>0.20699999999999999</v>
      </c>
      <c r="L152" s="1">
        <f>'[1]Cmoney - 股票'!L156</f>
        <v>0.77</v>
      </c>
      <c r="M152" s="1">
        <f>'[1]Cmoney - 股票'!M156</f>
        <v>0.57999999999999996</v>
      </c>
      <c r="N152" s="1">
        <f>'[1]Cmoney - 股票'!N156</f>
        <v>-131328</v>
      </c>
      <c r="O152" s="1">
        <f>'[1]Cmoney - 股票'!O156</f>
        <v>-600</v>
      </c>
      <c r="P152" s="1">
        <f>'[1]Cmoney - 股票'!P156</f>
        <v>0</v>
      </c>
      <c r="Q152" s="1">
        <f>'[1]Cmoney - 股票'!Q156</f>
        <v>-3.32</v>
      </c>
      <c r="R152" s="1">
        <f>'[1]Cmoney - 股票'!R156</f>
        <v>2.82</v>
      </c>
      <c r="S152" s="1">
        <f>'[1]Cmoney - 股票'!S156</f>
        <v>4.05</v>
      </c>
      <c r="T152" s="1">
        <f>'[1]Cmoney - 股票'!T156</f>
        <v>6.33</v>
      </c>
    </row>
    <row r="153" spans="1:20">
      <c r="A153" s="1" t="str">
        <f>'[1]Cmoney - 股票'!A157</f>
        <v>3045</v>
      </c>
      <c r="B153" s="1" t="str">
        <f>'[1]Cmoney - 股票'!B157</f>
        <v>台灣大</v>
      </c>
      <c r="C153" s="1">
        <f>'[1]Cmoney - 股票'!C157</f>
        <v>107</v>
      </c>
      <c r="D153" s="1">
        <f>'[1]Cmoney - 股票'!D157</f>
        <v>1</v>
      </c>
      <c r="E153" s="1">
        <f>'[1]Cmoney - 股票'!E157</f>
        <v>0.94</v>
      </c>
      <c r="F153" s="1">
        <f>'[1]Cmoney - 股票'!F157</f>
        <v>63.04</v>
      </c>
      <c r="G153" s="1">
        <f>'[1]Cmoney - 股票'!G157</f>
        <v>67.03</v>
      </c>
      <c r="H153" s="1">
        <f>'[1]Cmoney - 股票'!H157</f>
        <v>38.32</v>
      </c>
      <c r="I153" s="1">
        <f>'[1]Cmoney - 股票'!I157</f>
        <v>60.89</v>
      </c>
      <c r="J153" s="1">
        <f>'[1]Cmoney - 股票'!J157</f>
        <v>-0.192</v>
      </c>
      <c r="K153" s="1">
        <f>'[1]Cmoney - 股票'!K157</f>
        <v>-0.13400000000000001</v>
      </c>
      <c r="L153" s="1">
        <f>'[1]Cmoney - 股票'!L157</f>
        <v>-0.45</v>
      </c>
      <c r="M153" s="1">
        <f>'[1]Cmoney - 股票'!M157</f>
        <v>0.38</v>
      </c>
      <c r="N153" s="1">
        <f>'[1]Cmoney - 股票'!N157</f>
        <v>44960</v>
      </c>
      <c r="O153" s="1">
        <f>'[1]Cmoney - 股票'!O157</f>
        <v>425.476</v>
      </c>
      <c r="P153" s="1">
        <f>'[1]Cmoney - 股票'!P157</f>
        <v>0.94</v>
      </c>
      <c r="Q153" s="1">
        <f>'[1]Cmoney - 股票'!Q157</f>
        <v>0.94</v>
      </c>
      <c r="R153" s="1">
        <f>'[1]Cmoney - 股票'!R157</f>
        <v>-0.47</v>
      </c>
      <c r="S153" s="1">
        <f>'[1]Cmoney - 股票'!S157</f>
        <v>2.39</v>
      </c>
      <c r="T153" s="1">
        <f>'[1]Cmoney - 股票'!T157</f>
        <v>2.88</v>
      </c>
    </row>
    <row r="154" spans="1:20">
      <c r="A154" s="1" t="str">
        <f>'[1]Cmoney - 股票'!A158</f>
        <v>3078</v>
      </c>
      <c r="B154" s="1" t="str">
        <f>'[1]Cmoney - 股票'!B158</f>
        <v>僑威</v>
      </c>
      <c r="C154" s="1">
        <f>'[1]Cmoney - 股票'!C158</f>
        <v>75.3</v>
      </c>
      <c r="D154" s="1">
        <f>'[1]Cmoney - 股票'!D158</f>
        <v>-0.2</v>
      </c>
      <c r="E154" s="1">
        <f>'[1]Cmoney - 股票'!E158</f>
        <v>-0.26</v>
      </c>
      <c r="F154" s="1">
        <f>'[1]Cmoney - 股票'!F158</f>
        <v>54.44</v>
      </c>
      <c r="G154" s="1">
        <f>'[1]Cmoney - 股票'!G158</f>
        <v>46.44</v>
      </c>
      <c r="H154" s="1">
        <f>'[1]Cmoney - 股票'!H158</f>
        <v>40.229999999999997</v>
      </c>
      <c r="I154" s="1">
        <f>'[1]Cmoney - 股票'!I158</f>
        <v>35.74</v>
      </c>
      <c r="J154" s="1">
        <f>'[1]Cmoney - 股票'!J158</f>
        <v>6.3E-2</v>
      </c>
      <c r="K154" s="1">
        <f>'[1]Cmoney - 股票'!K158</f>
        <v>3.4000000000000002E-2</v>
      </c>
      <c r="L154" s="1">
        <f>'[1]Cmoney - 股票'!L158</f>
        <v>-0.44</v>
      </c>
      <c r="M154" s="1">
        <f>'[1]Cmoney - 股票'!M158</f>
        <v>-0.66</v>
      </c>
      <c r="N154" s="1">
        <f>'[1]Cmoney - 股票'!N158</f>
        <v>-4695</v>
      </c>
      <c r="O154" s="1">
        <f>'[1]Cmoney - 股票'!O158</f>
        <v>-62</v>
      </c>
      <c r="P154" s="1">
        <f>'[1]Cmoney - 股票'!P158</f>
        <v>-0.26</v>
      </c>
      <c r="Q154" s="1">
        <f>'[1]Cmoney - 股票'!Q158</f>
        <v>-1.44</v>
      </c>
      <c r="R154" s="1">
        <f>'[1]Cmoney - 股票'!R158</f>
        <v>1.07</v>
      </c>
      <c r="S154" s="1">
        <f>'[1]Cmoney - 股票'!S158</f>
        <v>-0.92</v>
      </c>
      <c r="T154" s="1">
        <f>'[1]Cmoney - 股票'!T158</f>
        <v>-5.28</v>
      </c>
    </row>
    <row r="155" spans="1:20">
      <c r="A155" s="1" t="str">
        <f>'[1]Cmoney - 股票'!A159</f>
        <v>3081</v>
      </c>
      <c r="B155" s="1" t="str">
        <f>'[1]Cmoney - 股票'!B159</f>
        <v>聯亞</v>
      </c>
      <c r="C155" s="1">
        <f>'[1]Cmoney - 股票'!C159</f>
        <v>168</v>
      </c>
      <c r="D155" s="1">
        <f>'[1]Cmoney - 股票'!D159</f>
        <v>5</v>
      </c>
      <c r="E155" s="1">
        <f>'[1]Cmoney - 股票'!E159</f>
        <v>3.07</v>
      </c>
      <c r="F155" s="1">
        <f>'[1]Cmoney - 股票'!F159</f>
        <v>67.61</v>
      </c>
      <c r="G155" s="1">
        <f>'[1]Cmoney - 股票'!G159</f>
        <v>68.02</v>
      </c>
      <c r="H155" s="1">
        <f>'[1]Cmoney - 股票'!H159</f>
        <v>58.36</v>
      </c>
      <c r="I155" s="1">
        <f>'[1]Cmoney - 股票'!I159</f>
        <v>67.209999999999994</v>
      </c>
      <c r="J155" s="1">
        <f>'[1]Cmoney - 股票'!J159</f>
        <v>1.766</v>
      </c>
      <c r="K155" s="1">
        <f>'[1]Cmoney - 股票'!K159</f>
        <v>1.6060000000000001</v>
      </c>
      <c r="L155" s="1">
        <f>'[1]Cmoney - 股票'!L159</f>
        <v>9.8800000000000008</v>
      </c>
      <c r="M155" s="1">
        <f>'[1]Cmoney - 股票'!M159</f>
        <v>12.07</v>
      </c>
      <c r="N155" s="1">
        <f>'[1]Cmoney - 股票'!N159</f>
        <v>-49217</v>
      </c>
      <c r="O155" s="1">
        <f>'[1]Cmoney - 股票'!O159</f>
        <v>-306.30500000000001</v>
      </c>
      <c r="P155" s="1">
        <f>'[1]Cmoney - 股票'!P159</f>
        <v>3.07</v>
      </c>
      <c r="Q155" s="1">
        <f>'[1]Cmoney - 股票'!Q159</f>
        <v>-2.61</v>
      </c>
      <c r="R155" s="1">
        <f>'[1]Cmoney - 股票'!R159</f>
        <v>18.73</v>
      </c>
      <c r="S155" s="1">
        <f>'[1]Cmoney - 股票'!S159</f>
        <v>22.63</v>
      </c>
      <c r="T155" s="1">
        <f>'[1]Cmoney - 股票'!T159</f>
        <v>16.260000000000002</v>
      </c>
    </row>
    <row r="156" spans="1:20">
      <c r="A156" s="1" t="str">
        <f>'[1]Cmoney - 股票'!A160</f>
        <v>3105</v>
      </c>
      <c r="B156" s="1" t="str">
        <f>'[1]Cmoney - 股票'!B160</f>
        <v>穩懋</v>
      </c>
      <c r="C156" s="1">
        <f>'[1]Cmoney - 股票'!C160</f>
        <v>174.5</v>
      </c>
      <c r="D156" s="1">
        <f>'[1]Cmoney - 股票'!D160</f>
        <v>15</v>
      </c>
      <c r="E156" s="1">
        <f>'[1]Cmoney - 股票'!E160</f>
        <v>9.4</v>
      </c>
      <c r="F156" s="1">
        <f>'[1]Cmoney - 股票'!F160</f>
        <v>64.56</v>
      </c>
      <c r="G156" s="1">
        <f>'[1]Cmoney - 股票'!G160</f>
        <v>75.63</v>
      </c>
      <c r="H156" s="1">
        <f>'[1]Cmoney - 股票'!H160</f>
        <v>66.52</v>
      </c>
      <c r="I156" s="1">
        <f>'[1]Cmoney - 股票'!I160</f>
        <v>87.64</v>
      </c>
      <c r="J156" s="1">
        <f>'[1]Cmoney - 股票'!J160</f>
        <v>1.115</v>
      </c>
      <c r="K156" s="1">
        <f>'[1]Cmoney - 股票'!K160</f>
        <v>1.766</v>
      </c>
      <c r="L156" s="1">
        <f>'[1]Cmoney - 股票'!L160</f>
        <v>6.92</v>
      </c>
      <c r="M156" s="1">
        <f>'[1]Cmoney - 股票'!M160</f>
        <v>15.74</v>
      </c>
      <c r="N156" s="1">
        <f>'[1]Cmoney - 股票'!N160</f>
        <v>38319</v>
      </c>
      <c r="O156" s="1">
        <f>'[1]Cmoney - 股票'!O160</f>
        <v>241.71700000000001</v>
      </c>
      <c r="P156" s="1">
        <f>'[1]Cmoney - 股票'!P160</f>
        <v>9.4</v>
      </c>
      <c r="Q156" s="1">
        <f>'[1]Cmoney - 股票'!Q160</f>
        <v>6.73</v>
      </c>
      <c r="R156" s="1">
        <f>'[1]Cmoney - 股票'!R160</f>
        <v>13.68</v>
      </c>
      <c r="S156" s="1">
        <f>'[1]Cmoney - 股票'!S160</f>
        <v>22.46</v>
      </c>
      <c r="T156" s="1">
        <f>'[1]Cmoney - 股票'!T160</f>
        <v>17.91</v>
      </c>
    </row>
    <row r="157" spans="1:20">
      <c r="A157" s="1" t="str">
        <f>'[1]Cmoney - 股票'!A161</f>
        <v>3152</v>
      </c>
      <c r="B157" s="1" t="str">
        <f>'[1]Cmoney - 股票'!B161</f>
        <v>璟德</v>
      </c>
      <c r="C157" s="1">
        <f>'[1]Cmoney - 股票'!C161</f>
        <v>206</v>
      </c>
      <c r="D157" s="1">
        <f>'[1]Cmoney - 股票'!D161</f>
        <v>4</v>
      </c>
      <c r="E157" s="1">
        <f>'[1]Cmoney - 股票'!E161</f>
        <v>1.98</v>
      </c>
      <c r="F157" s="1">
        <f>'[1]Cmoney - 股票'!F161</f>
        <v>26.49</v>
      </c>
      <c r="G157" s="1">
        <f>'[1]Cmoney - 股票'!G161</f>
        <v>31.95</v>
      </c>
      <c r="H157" s="1">
        <f>'[1]Cmoney - 股票'!H161</f>
        <v>34.880000000000003</v>
      </c>
      <c r="I157" s="1">
        <f>'[1]Cmoney - 股票'!I161</f>
        <v>51.13</v>
      </c>
      <c r="J157" s="1">
        <f>'[1]Cmoney - 股票'!J161</f>
        <v>-0.152</v>
      </c>
      <c r="K157" s="1">
        <f>'[1]Cmoney - 股票'!K161</f>
        <v>0</v>
      </c>
      <c r="L157" s="1">
        <f>'[1]Cmoney - 股票'!L161</f>
        <v>-2.6</v>
      </c>
      <c r="M157" s="1">
        <f>'[1]Cmoney - 股票'!M161</f>
        <v>-0.52</v>
      </c>
      <c r="N157" s="1">
        <f>'[1]Cmoney - 股票'!N161</f>
        <v>-17665</v>
      </c>
      <c r="O157" s="1">
        <f>'[1]Cmoney - 股票'!O161</f>
        <v>-87</v>
      </c>
      <c r="P157" s="1">
        <f>'[1]Cmoney - 股票'!P161</f>
        <v>1.98</v>
      </c>
      <c r="Q157" s="1">
        <f>'[1]Cmoney - 股票'!Q161</f>
        <v>-1.44</v>
      </c>
      <c r="R157" s="1">
        <f>'[1]Cmoney - 股票'!R161</f>
        <v>0.49</v>
      </c>
      <c r="S157" s="1">
        <f>'[1]Cmoney - 股票'!S161</f>
        <v>-3.06</v>
      </c>
      <c r="T157" s="1">
        <f>'[1]Cmoney - 股票'!T161</f>
        <v>-12.34</v>
      </c>
    </row>
    <row r="158" spans="1:20">
      <c r="A158" s="1" t="str">
        <f>'[1]Cmoney - 股票'!A162</f>
        <v>3189</v>
      </c>
      <c r="B158" s="1" t="str">
        <f>'[1]Cmoney - 股票'!B162</f>
        <v>景碩</v>
      </c>
      <c r="C158" s="1">
        <f>'[1]Cmoney - 股票'!C162</f>
        <v>92.4</v>
      </c>
      <c r="D158" s="1">
        <f>'[1]Cmoney - 股票'!D162</f>
        <v>0.6</v>
      </c>
      <c r="E158" s="1">
        <f>'[1]Cmoney - 股票'!E162</f>
        <v>0.65</v>
      </c>
      <c r="F158" s="1">
        <f>'[1]Cmoney - 股票'!F162</f>
        <v>35.11</v>
      </c>
      <c r="G158" s="1">
        <f>'[1]Cmoney - 股票'!G162</f>
        <v>30.38</v>
      </c>
      <c r="H158" s="1">
        <f>'[1]Cmoney - 股票'!H162</f>
        <v>33.14</v>
      </c>
      <c r="I158" s="1">
        <f>'[1]Cmoney - 股票'!I162</f>
        <v>43.76</v>
      </c>
      <c r="J158" s="1">
        <f>'[1]Cmoney - 股票'!J162</f>
        <v>8.3000000000000004E-2</v>
      </c>
      <c r="K158" s="1">
        <f>'[1]Cmoney - 股票'!K162</f>
        <v>0.05</v>
      </c>
      <c r="L158" s="1">
        <f>'[1]Cmoney - 股票'!L162</f>
        <v>-1.31</v>
      </c>
      <c r="M158" s="1">
        <f>'[1]Cmoney - 股票'!M162</f>
        <v>-0.48</v>
      </c>
      <c r="N158" s="1">
        <f>'[1]Cmoney - 股票'!N162</f>
        <v>-17288</v>
      </c>
      <c r="O158" s="1">
        <f>'[1]Cmoney - 股票'!O162</f>
        <v>-188</v>
      </c>
      <c r="P158" s="1">
        <f>'[1]Cmoney - 股票'!P162</f>
        <v>0.65</v>
      </c>
      <c r="Q158" s="1">
        <f>'[1]Cmoney - 股票'!Q162</f>
        <v>-1.91</v>
      </c>
      <c r="R158" s="1">
        <f>'[1]Cmoney - 股票'!R162</f>
        <v>-0.22</v>
      </c>
      <c r="S158" s="1">
        <f>'[1]Cmoney - 股票'!S162</f>
        <v>-3.55</v>
      </c>
      <c r="T158" s="1">
        <f>'[1]Cmoney - 股票'!T162</f>
        <v>-8.9700000000000006</v>
      </c>
    </row>
    <row r="159" spans="1:20">
      <c r="A159" s="1" t="str">
        <f>'[1]Cmoney - 股票'!A163</f>
        <v>3227</v>
      </c>
      <c r="B159" s="1" t="str">
        <f>'[1]Cmoney - 股票'!B163</f>
        <v>原相</v>
      </c>
      <c r="C159" s="1">
        <f>'[1]Cmoney - 股票'!C163</f>
        <v>170</v>
      </c>
      <c r="D159" s="1">
        <f>'[1]Cmoney - 股票'!D163</f>
        <v>-2</v>
      </c>
      <c r="E159" s="1">
        <f>'[1]Cmoney - 股票'!E163</f>
        <v>-1.1599999999999999</v>
      </c>
      <c r="F159" s="1">
        <f>'[1]Cmoney - 股票'!F163</f>
        <v>53.44</v>
      </c>
      <c r="G159" s="1">
        <f>'[1]Cmoney - 股票'!G163</f>
        <v>55.23</v>
      </c>
      <c r="H159" s="1">
        <f>'[1]Cmoney - 股票'!H163</f>
        <v>63.53</v>
      </c>
      <c r="I159" s="1">
        <f>'[1]Cmoney - 股票'!I163</f>
        <v>56.11</v>
      </c>
      <c r="J159" s="1">
        <f>'[1]Cmoney - 股票'!J163</f>
        <v>7.9000000000000001E-2</v>
      </c>
      <c r="K159" s="1">
        <f>'[1]Cmoney - 股票'!K163</f>
        <v>0.14899999999999999</v>
      </c>
      <c r="L159" s="1">
        <f>'[1]Cmoney - 股票'!L163</f>
        <v>3.68</v>
      </c>
      <c r="M159" s="1">
        <f>'[1]Cmoney - 股票'!M163</f>
        <v>2.52</v>
      </c>
      <c r="N159" s="1">
        <f>'[1]Cmoney - 股票'!N163</f>
        <v>158347</v>
      </c>
      <c r="O159" s="1">
        <f>'[1]Cmoney - 股票'!O163</f>
        <v>917</v>
      </c>
      <c r="P159" s="1">
        <f>'[1]Cmoney - 股票'!P163</f>
        <v>-1.1599999999999999</v>
      </c>
      <c r="Q159" s="1">
        <f>'[1]Cmoney - 股票'!Q163</f>
        <v>3.03</v>
      </c>
      <c r="R159" s="1">
        <f>'[1]Cmoney - 股票'!R163</f>
        <v>1.49</v>
      </c>
      <c r="S159" s="1">
        <f>'[1]Cmoney - 股票'!S163</f>
        <v>-0.87</v>
      </c>
      <c r="T159" s="1">
        <f>'[1]Cmoney - 股票'!T163</f>
        <v>8.6300000000000008</v>
      </c>
    </row>
    <row r="160" spans="1:20">
      <c r="A160" s="1" t="str">
        <f>'[1]Cmoney - 股票'!A164</f>
        <v>3231</v>
      </c>
      <c r="B160" s="1" t="str">
        <f>'[1]Cmoney - 股票'!B164</f>
        <v>緯創</v>
      </c>
      <c r="C160" s="1">
        <f>'[1]Cmoney - 股票'!C164</f>
        <v>106</v>
      </c>
      <c r="D160" s="1">
        <f>'[1]Cmoney - 股票'!D164</f>
        <v>-0.5</v>
      </c>
      <c r="E160" s="1">
        <f>'[1]Cmoney - 股票'!E164</f>
        <v>-0.47</v>
      </c>
      <c r="F160" s="1">
        <f>'[1]Cmoney - 股票'!F164</f>
        <v>48.03</v>
      </c>
      <c r="G160" s="1">
        <f>'[1]Cmoney - 股票'!G164</f>
        <v>40.619999999999997</v>
      </c>
      <c r="H160" s="1">
        <f>'[1]Cmoney - 股票'!H164</f>
        <v>40.96</v>
      </c>
      <c r="I160" s="1">
        <f>'[1]Cmoney - 股票'!I164</f>
        <v>37.26</v>
      </c>
      <c r="J160" s="1">
        <f>'[1]Cmoney - 股票'!J164</f>
        <v>0.16900000000000001</v>
      </c>
      <c r="K160" s="1">
        <f>'[1]Cmoney - 股票'!K164</f>
        <v>0.125</v>
      </c>
      <c r="L160" s="1">
        <f>'[1]Cmoney - 股票'!L164</f>
        <v>-1.08</v>
      </c>
      <c r="M160" s="1">
        <f>'[1]Cmoney - 股票'!M164</f>
        <v>-1.3</v>
      </c>
      <c r="N160" s="1">
        <f>'[1]Cmoney - 股票'!N164</f>
        <v>-396268</v>
      </c>
      <c r="O160" s="1">
        <f>'[1]Cmoney - 股票'!O164</f>
        <v>-3725.0239999999999</v>
      </c>
      <c r="P160" s="1">
        <f>'[1]Cmoney - 股票'!P164</f>
        <v>-0.47</v>
      </c>
      <c r="Q160" s="1">
        <f>'[1]Cmoney - 股票'!Q164</f>
        <v>-6.19</v>
      </c>
      <c r="R160" s="1">
        <f>'[1]Cmoney - 股票'!R164</f>
        <v>-2.2999999999999998</v>
      </c>
      <c r="S160" s="1">
        <f>'[1]Cmoney - 股票'!S164</f>
        <v>-7.02</v>
      </c>
      <c r="T160" s="1">
        <f>'[1]Cmoney - 股票'!T164</f>
        <v>-13.47</v>
      </c>
    </row>
    <row r="161" spans="1:20">
      <c r="A161" s="1" t="str">
        <f>'[1]Cmoney - 股票'!A165</f>
        <v>3260</v>
      </c>
      <c r="B161" s="1" t="str">
        <f>'[1]Cmoney - 股票'!B165</f>
        <v>威剛</v>
      </c>
      <c r="C161" s="1">
        <f>'[1]Cmoney - 股票'!C165</f>
        <v>108</v>
      </c>
      <c r="D161" s="1">
        <f>'[1]Cmoney - 股票'!D165</f>
        <v>0</v>
      </c>
      <c r="E161" s="1">
        <f>'[1]Cmoney - 股票'!E165</f>
        <v>0</v>
      </c>
      <c r="F161" s="1">
        <f>'[1]Cmoney - 股票'!F165</f>
        <v>45.3</v>
      </c>
      <c r="G161" s="1">
        <f>'[1]Cmoney - 股票'!G165</f>
        <v>49.1</v>
      </c>
      <c r="H161" s="1">
        <f>'[1]Cmoney - 股票'!H165</f>
        <v>50.06</v>
      </c>
      <c r="I161" s="1">
        <f>'[1]Cmoney - 股票'!I165</f>
        <v>50.06</v>
      </c>
      <c r="J161" s="1">
        <f>'[1]Cmoney - 股票'!J165</f>
        <v>-0.51900000000000002</v>
      </c>
      <c r="K161" s="1">
        <f>'[1]Cmoney - 股票'!K165</f>
        <v>-0.41</v>
      </c>
      <c r="L161" s="1">
        <f>'[1]Cmoney - 股票'!L165</f>
        <v>-0.63</v>
      </c>
      <c r="M161" s="1">
        <f>'[1]Cmoney - 股票'!M165</f>
        <v>-0.52</v>
      </c>
      <c r="N161" s="1">
        <f>'[1]Cmoney - 股票'!N165</f>
        <v>31015</v>
      </c>
      <c r="O161" s="1">
        <f>'[1]Cmoney - 股票'!O165</f>
        <v>291.00099999999998</v>
      </c>
      <c r="P161" s="1">
        <f>'[1]Cmoney - 股票'!P165</f>
        <v>0</v>
      </c>
      <c r="Q161" s="1">
        <f>'[1]Cmoney - 股票'!Q165</f>
        <v>-4</v>
      </c>
      <c r="R161" s="1">
        <f>'[1]Cmoney - 股票'!R165</f>
        <v>-4.8499999999999996</v>
      </c>
      <c r="S161" s="1">
        <f>'[1]Cmoney - 股票'!S165</f>
        <v>-4.8499999999999996</v>
      </c>
      <c r="T161" s="1">
        <f>'[1]Cmoney - 股票'!T165</f>
        <v>7.46</v>
      </c>
    </row>
    <row r="162" spans="1:20">
      <c r="A162" s="1" t="str">
        <f>'[1]Cmoney - 股票'!A166</f>
        <v>3264</v>
      </c>
      <c r="B162" s="1" t="str">
        <f>'[1]Cmoney - 股票'!B166</f>
        <v>欣銓</v>
      </c>
      <c r="C162" s="1">
        <f>'[1]Cmoney - 股票'!C166</f>
        <v>68.5</v>
      </c>
      <c r="D162" s="1">
        <f>'[1]Cmoney - 股票'!D166</f>
        <v>-1.3</v>
      </c>
      <c r="E162" s="1">
        <f>'[1]Cmoney - 股票'!E166</f>
        <v>-1.86</v>
      </c>
      <c r="F162" s="1">
        <f>'[1]Cmoney - 股票'!F166</f>
        <v>27.62</v>
      </c>
      <c r="G162" s="1">
        <f>'[1]Cmoney - 股票'!G166</f>
        <v>23.62</v>
      </c>
      <c r="H162" s="1">
        <f>'[1]Cmoney - 股票'!H166</f>
        <v>28.17</v>
      </c>
      <c r="I162" s="1">
        <f>'[1]Cmoney - 股票'!I166</f>
        <v>21.25</v>
      </c>
      <c r="J162" s="1">
        <f>'[1]Cmoney - 股票'!J166</f>
        <v>-0.121</v>
      </c>
      <c r="K162" s="1">
        <f>'[1]Cmoney - 股票'!K166</f>
        <v>-0.30099999999999999</v>
      </c>
      <c r="L162" s="1">
        <f>'[1]Cmoney - 股票'!L166</f>
        <v>-2.5099999999999998</v>
      </c>
      <c r="M162" s="1">
        <f>'[1]Cmoney - 股票'!M166</f>
        <v>-4.18</v>
      </c>
      <c r="N162" s="1">
        <f>'[1]Cmoney - 股票'!N166</f>
        <v>-52301</v>
      </c>
      <c r="O162" s="1">
        <f>'[1]Cmoney - 股票'!O166</f>
        <v>-711</v>
      </c>
      <c r="P162" s="1">
        <f>'[1]Cmoney - 股票'!P166</f>
        <v>-6.29</v>
      </c>
      <c r="Q162" s="1">
        <f>'[1]Cmoney - 股票'!Q166</f>
        <v>-9.8699999999999992</v>
      </c>
      <c r="R162" s="1">
        <f>'[1]Cmoney - 股票'!R166</f>
        <v>-8.3000000000000007</v>
      </c>
      <c r="S162" s="1">
        <f>'[1]Cmoney - 股票'!S166</f>
        <v>-7.31</v>
      </c>
      <c r="T162" s="1">
        <f>'[1]Cmoney - 股票'!T166</f>
        <v>-17.07</v>
      </c>
    </row>
    <row r="163" spans="1:20">
      <c r="A163" s="1" t="str">
        <f>'[1]Cmoney - 股票'!A167</f>
        <v>3293</v>
      </c>
      <c r="B163" s="1" t="str">
        <f>'[1]Cmoney - 股票'!B167</f>
        <v>鈊象</v>
      </c>
      <c r="C163" s="1">
        <f>'[1]Cmoney - 股票'!C167</f>
        <v>1355</v>
      </c>
      <c r="D163" s="1">
        <f>'[1]Cmoney - 股票'!D167</f>
        <v>55</v>
      </c>
      <c r="E163" s="1">
        <f>'[1]Cmoney - 股票'!E167</f>
        <v>4.2300000000000004</v>
      </c>
      <c r="F163" s="1">
        <f>'[1]Cmoney - 股票'!F167</f>
        <v>84.37</v>
      </c>
      <c r="G163" s="1">
        <f>'[1]Cmoney - 股票'!G167</f>
        <v>85.79</v>
      </c>
      <c r="H163" s="1">
        <f>'[1]Cmoney - 股票'!H167</f>
        <v>82.04</v>
      </c>
      <c r="I163" s="1">
        <f>'[1]Cmoney - 股票'!I167</f>
        <v>88.21</v>
      </c>
      <c r="J163" s="1">
        <f>'[1]Cmoney - 股票'!J167</f>
        <v>17.018000000000001</v>
      </c>
      <c r="K163" s="1">
        <f>'[1]Cmoney - 股票'!K167</f>
        <v>18.463000000000001</v>
      </c>
      <c r="L163" s="1">
        <f>'[1]Cmoney - 股票'!L167</f>
        <v>13.96</v>
      </c>
      <c r="M163" s="1">
        <f>'[1]Cmoney - 股票'!M167</f>
        <v>17.010000000000002</v>
      </c>
      <c r="N163" s="1">
        <f>'[1]Cmoney - 股票'!N167</f>
        <v>119347</v>
      </c>
      <c r="O163" s="1">
        <f>'[1]Cmoney - 股票'!O167</f>
        <v>90.647999999999996</v>
      </c>
      <c r="P163" s="1">
        <f>'[1]Cmoney - 股票'!P167</f>
        <v>4.2300000000000004</v>
      </c>
      <c r="Q163" s="1">
        <f>'[1]Cmoney - 股票'!Q167</f>
        <v>10.16</v>
      </c>
      <c r="R163" s="1">
        <f>'[1]Cmoney - 股票'!R167</f>
        <v>15.32</v>
      </c>
      <c r="S163" s="1">
        <f>'[1]Cmoney - 股票'!S167</f>
        <v>34.159999999999997</v>
      </c>
      <c r="T163" s="1">
        <f>'[1]Cmoney - 股票'!T167</f>
        <v>19.38</v>
      </c>
    </row>
    <row r="164" spans="1:20">
      <c r="A164" s="1" t="str">
        <f>'[1]Cmoney - 股票'!A168</f>
        <v>3324</v>
      </c>
      <c r="B164" s="1" t="str">
        <f>'[1]Cmoney - 股票'!B168</f>
        <v>雙鴻</v>
      </c>
      <c r="C164" s="1">
        <f>'[1]Cmoney - 股票'!C168</f>
        <v>807</v>
      </c>
      <c r="D164" s="1">
        <f>'[1]Cmoney - 股票'!D168</f>
        <v>30</v>
      </c>
      <c r="E164" s="1">
        <f>'[1]Cmoney - 股票'!E168</f>
        <v>3.86</v>
      </c>
      <c r="F164" s="1">
        <f>'[1]Cmoney - 股票'!F168</f>
        <v>51.85</v>
      </c>
      <c r="G164" s="1">
        <f>'[1]Cmoney - 股票'!G168</f>
        <v>67.44</v>
      </c>
      <c r="H164" s="1">
        <f>'[1]Cmoney - 股票'!H168</f>
        <v>50.32</v>
      </c>
      <c r="I164" s="1">
        <f>'[1]Cmoney - 股票'!I168</f>
        <v>62.76</v>
      </c>
      <c r="J164" s="1">
        <f>'[1]Cmoney - 股票'!J168</f>
        <v>-1.9590000000000001</v>
      </c>
      <c r="K164" s="1">
        <f>'[1]Cmoney - 股票'!K168</f>
        <v>0.64200000000000002</v>
      </c>
      <c r="L164" s="1">
        <f>'[1]Cmoney - 股票'!L168</f>
        <v>-2.42</v>
      </c>
      <c r="M164" s="1">
        <f>'[1]Cmoney - 股票'!M168</f>
        <v>2.11</v>
      </c>
      <c r="N164" s="1">
        <f>'[1]Cmoney - 股票'!N168</f>
        <v>-460230</v>
      </c>
      <c r="O164" s="1">
        <f>'[1]Cmoney - 股票'!O168</f>
        <v>-584.41999999999996</v>
      </c>
      <c r="P164" s="1">
        <f>'[1]Cmoney - 股票'!P168</f>
        <v>3.86</v>
      </c>
      <c r="Q164" s="1">
        <f>'[1]Cmoney - 股票'!Q168</f>
        <v>5.77</v>
      </c>
      <c r="R164" s="1">
        <f>'[1]Cmoney - 股票'!R168</f>
        <v>1</v>
      </c>
      <c r="S164" s="1">
        <f>'[1]Cmoney - 股票'!S168</f>
        <v>-12.85</v>
      </c>
      <c r="T164" s="1">
        <f>'[1]Cmoney - 股票'!T168</f>
        <v>11.62</v>
      </c>
    </row>
    <row r="165" spans="1:20">
      <c r="A165" s="1" t="str">
        <f>'[1]Cmoney - 股票'!A169</f>
        <v>3374</v>
      </c>
      <c r="B165" s="1" t="str">
        <f>'[1]Cmoney - 股票'!B169</f>
        <v>精材</v>
      </c>
      <c r="C165" s="1">
        <f>'[1]Cmoney - 股票'!C169</f>
        <v>180</v>
      </c>
      <c r="D165" s="1">
        <f>'[1]Cmoney - 股票'!D169</f>
        <v>4</v>
      </c>
      <c r="E165" s="1">
        <f>'[1]Cmoney - 股票'!E169</f>
        <v>2.27</v>
      </c>
      <c r="F165" s="1">
        <f>'[1]Cmoney - 股票'!F169</f>
        <v>69.72</v>
      </c>
      <c r="G165" s="1">
        <f>'[1]Cmoney - 股票'!G169</f>
        <v>75.430000000000007</v>
      </c>
      <c r="H165" s="1">
        <f>'[1]Cmoney - 股票'!H169</f>
        <v>61.21</v>
      </c>
      <c r="I165" s="1">
        <f>'[1]Cmoney - 股票'!I169</f>
        <v>67.66</v>
      </c>
      <c r="J165" s="1">
        <f>'[1]Cmoney - 股票'!J169</f>
        <v>0.84</v>
      </c>
      <c r="K165" s="1">
        <f>'[1]Cmoney - 股票'!K169</f>
        <v>0.53800000000000003</v>
      </c>
      <c r="L165" s="1">
        <f>'[1]Cmoney - 股票'!L169</f>
        <v>12.87</v>
      </c>
      <c r="M165" s="1">
        <f>'[1]Cmoney - 股票'!M169</f>
        <v>13.54</v>
      </c>
      <c r="N165" s="1">
        <f>'[1]Cmoney - 股票'!N169</f>
        <v>28875</v>
      </c>
      <c r="O165" s="1">
        <f>'[1]Cmoney - 股票'!O169</f>
        <v>165</v>
      </c>
      <c r="P165" s="1">
        <f>'[1]Cmoney - 股票'!P169</f>
        <v>2.27</v>
      </c>
      <c r="Q165" s="1">
        <f>'[1]Cmoney - 股票'!Q169</f>
        <v>0.56000000000000005</v>
      </c>
      <c r="R165" s="1">
        <f>'[1]Cmoney - 股票'!R169</f>
        <v>2.56</v>
      </c>
      <c r="S165" s="1">
        <f>'[1]Cmoney - 股票'!S169</f>
        <v>39</v>
      </c>
      <c r="T165" s="1">
        <f>'[1]Cmoney - 股票'!T169</f>
        <v>44.58</v>
      </c>
    </row>
    <row r="166" spans="1:20">
      <c r="A166" s="1" t="str">
        <f>'[1]Cmoney - 股票'!A170</f>
        <v>3376</v>
      </c>
      <c r="B166" s="1" t="str">
        <f>'[1]Cmoney - 股票'!B170</f>
        <v>新日興</v>
      </c>
      <c r="C166" s="1">
        <f>'[1]Cmoney - 股票'!C170</f>
        <v>245</v>
      </c>
      <c r="D166" s="1">
        <f>'[1]Cmoney - 股票'!D170</f>
        <v>8.5</v>
      </c>
      <c r="E166" s="1">
        <f>'[1]Cmoney - 股票'!E170</f>
        <v>3.59</v>
      </c>
      <c r="F166" s="1">
        <f>'[1]Cmoney - 股票'!F170</f>
        <v>30.74</v>
      </c>
      <c r="G166" s="1">
        <f>'[1]Cmoney - 股票'!G170</f>
        <v>41.84</v>
      </c>
      <c r="H166" s="1">
        <f>'[1]Cmoney - 股票'!H170</f>
        <v>56.61</v>
      </c>
      <c r="I166" s="1">
        <f>'[1]Cmoney - 股票'!I170</f>
        <v>68.290000000000006</v>
      </c>
      <c r="J166" s="1">
        <f>'[1]Cmoney - 股票'!J170</f>
        <v>-2.6819999999999999</v>
      </c>
      <c r="K166" s="1">
        <f>'[1]Cmoney - 股票'!K170</f>
        <v>-2.0619999999999998</v>
      </c>
      <c r="L166" s="1">
        <f>'[1]Cmoney - 股票'!L170</f>
        <v>2.44</v>
      </c>
      <c r="M166" s="1">
        <f>'[1]Cmoney - 股票'!M170</f>
        <v>4.75</v>
      </c>
      <c r="N166" s="1">
        <f>'[1]Cmoney - 股票'!N170</f>
        <v>-522303</v>
      </c>
      <c r="O166" s="1">
        <f>'[1]Cmoney - 股票'!O170</f>
        <v>-2208</v>
      </c>
      <c r="P166" s="1">
        <f>'[1]Cmoney - 股票'!P170</f>
        <v>3.59</v>
      </c>
      <c r="Q166" s="1">
        <f>'[1]Cmoney - 股票'!Q170</f>
        <v>6.06</v>
      </c>
      <c r="R166" s="1">
        <f>'[1]Cmoney - 股票'!R170</f>
        <v>-7.89</v>
      </c>
      <c r="S166" s="1">
        <f>'[1]Cmoney - 股票'!S170</f>
        <v>32.79</v>
      </c>
      <c r="T166" s="1">
        <f>'[1]Cmoney - 股票'!T170</f>
        <v>38.03</v>
      </c>
    </row>
    <row r="167" spans="1:20">
      <c r="A167" s="1" t="str">
        <f>'[1]Cmoney - 股票'!A171</f>
        <v>3380</v>
      </c>
      <c r="B167" s="1" t="str">
        <f>'[1]Cmoney - 股票'!B171</f>
        <v>明泰</v>
      </c>
      <c r="C167" s="1">
        <f>'[1]Cmoney - 股票'!C171</f>
        <v>34.799999999999997</v>
      </c>
      <c r="D167" s="1">
        <f>'[1]Cmoney - 股票'!D171</f>
        <v>0.15</v>
      </c>
      <c r="E167" s="1">
        <f>'[1]Cmoney - 股票'!E171</f>
        <v>0.43</v>
      </c>
      <c r="F167" s="1">
        <f>'[1]Cmoney - 股票'!F171</f>
        <v>45.37</v>
      </c>
      <c r="G167" s="1">
        <f>'[1]Cmoney - 股票'!G171</f>
        <v>44.53</v>
      </c>
      <c r="H167" s="1">
        <f>'[1]Cmoney - 股票'!H171</f>
        <v>41.46</v>
      </c>
      <c r="I167" s="1">
        <f>'[1]Cmoney - 股票'!I171</f>
        <v>48.83</v>
      </c>
      <c r="J167" s="1">
        <f>'[1]Cmoney - 股票'!J171</f>
        <v>-7.4999999999999997E-2</v>
      </c>
      <c r="K167" s="1">
        <f>'[1]Cmoney - 股票'!K171</f>
        <v>-7.0999999999999994E-2</v>
      </c>
      <c r="L167" s="1">
        <f>'[1]Cmoney - 股票'!L171</f>
        <v>-0.81</v>
      </c>
      <c r="M167" s="1">
        <f>'[1]Cmoney - 股票'!M171</f>
        <v>-0.16</v>
      </c>
      <c r="N167" s="1">
        <f>'[1]Cmoney - 股票'!N171</f>
        <v>12066</v>
      </c>
      <c r="O167" s="1">
        <f>'[1]Cmoney - 股票'!O171</f>
        <v>348</v>
      </c>
      <c r="P167" s="1">
        <f>'[1]Cmoney - 股票'!P171</f>
        <v>0.43</v>
      </c>
      <c r="Q167" s="1">
        <f>'[1]Cmoney - 股票'!Q171</f>
        <v>-1.42</v>
      </c>
      <c r="R167" s="1">
        <f>'[1]Cmoney - 股票'!R171</f>
        <v>1.1599999999999999</v>
      </c>
      <c r="S167" s="1">
        <f>'[1]Cmoney - 股票'!S171</f>
        <v>-4.13</v>
      </c>
      <c r="T167" s="1">
        <f>'[1]Cmoney - 股票'!T171</f>
        <v>-4.26</v>
      </c>
    </row>
    <row r="168" spans="1:20">
      <c r="A168" s="1" t="str">
        <f>'[1]Cmoney - 股票'!A172</f>
        <v>3406</v>
      </c>
      <c r="B168" s="1" t="str">
        <f>'[1]Cmoney - 股票'!B172</f>
        <v>玉晶光</v>
      </c>
      <c r="C168" s="1">
        <f>'[1]Cmoney - 股票'!C172</f>
        <v>662</v>
      </c>
      <c r="D168" s="1">
        <f>'[1]Cmoney - 股票'!D172</f>
        <v>-1</v>
      </c>
      <c r="E168" s="1">
        <f>'[1]Cmoney - 股票'!E172</f>
        <v>-0.15</v>
      </c>
      <c r="F168" s="1">
        <f>'[1]Cmoney - 股票'!F172</f>
        <v>82.61</v>
      </c>
      <c r="G168" s="1">
        <f>'[1]Cmoney - 股票'!G172</f>
        <v>77.989999999999995</v>
      </c>
      <c r="H168" s="1">
        <f>'[1]Cmoney - 股票'!H172</f>
        <v>73.599999999999994</v>
      </c>
      <c r="I168" s="1">
        <f>'[1]Cmoney - 股票'!I172</f>
        <v>71.78</v>
      </c>
      <c r="J168" s="1">
        <f>'[1]Cmoney - 股票'!J172</f>
        <v>4.2130000000000001</v>
      </c>
      <c r="K168" s="1">
        <f>'[1]Cmoney - 股票'!K172</f>
        <v>3.0150000000000001</v>
      </c>
      <c r="L168" s="1">
        <f>'[1]Cmoney - 股票'!L172</f>
        <v>10.73</v>
      </c>
      <c r="M168" s="1">
        <f>'[1]Cmoney - 股票'!M172</f>
        <v>9.43</v>
      </c>
      <c r="N168" s="1">
        <f>'[1]Cmoney - 股票'!N172</f>
        <v>190096</v>
      </c>
      <c r="O168" s="1">
        <f>'[1]Cmoney - 股票'!O172</f>
        <v>284.99700000000001</v>
      </c>
      <c r="P168" s="1">
        <f>'[1]Cmoney - 股票'!P172</f>
        <v>-0.15</v>
      </c>
      <c r="Q168" s="1">
        <f>'[1]Cmoney - 股票'!Q172</f>
        <v>2.64</v>
      </c>
      <c r="R168" s="1">
        <f>'[1]Cmoney - 股票'!R172</f>
        <v>5.08</v>
      </c>
      <c r="S168" s="1">
        <f>'[1]Cmoney - 股票'!S172</f>
        <v>23.05</v>
      </c>
      <c r="T168" s="1">
        <f>'[1]Cmoney - 股票'!T172</f>
        <v>35.24</v>
      </c>
    </row>
    <row r="169" spans="1:20">
      <c r="A169" s="1" t="str">
        <f>'[1]Cmoney - 股票'!A173</f>
        <v>3443</v>
      </c>
      <c r="B169" s="1" t="str">
        <f>'[1]Cmoney - 股票'!B173</f>
        <v>創意</v>
      </c>
      <c r="C169" s="1">
        <f>'[1]Cmoney - 股票'!C173</f>
        <v>1605</v>
      </c>
      <c r="D169" s="1">
        <f>'[1]Cmoney - 股票'!D173</f>
        <v>65</v>
      </c>
      <c r="E169" s="1">
        <f>'[1]Cmoney - 股票'!E173</f>
        <v>4.22</v>
      </c>
      <c r="F169" s="1">
        <f>'[1]Cmoney - 股票'!F173</f>
        <v>42.99</v>
      </c>
      <c r="G169" s="1">
        <f>'[1]Cmoney - 股票'!G173</f>
        <v>49.11</v>
      </c>
      <c r="H169" s="1">
        <f>'[1]Cmoney - 股票'!H173</f>
        <v>37.659999999999997</v>
      </c>
      <c r="I169" s="1">
        <f>'[1]Cmoney - 股票'!I173</f>
        <v>56.6</v>
      </c>
      <c r="J169" s="1">
        <f>'[1]Cmoney - 股票'!J173</f>
        <v>-12.284000000000001</v>
      </c>
      <c r="K169" s="1">
        <f>'[1]Cmoney - 股票'!K173</f>
        <v>-11.077</v>
      </c>
      <c r="L169" s="1">
        <f>'[1]Cmoney - 股票'!L173</f>
        <v>-1.82</v>
      </c>
      <c r="M169" s="1">
        <f>'[1]Cmoney - 股票'!M173</f>
        <v>1.97</v>
      </c>
      <c r="N169" s="1">
        <f>'[1]Cmoney - 股票'!N173</f>
        <v>-134663</v>
      </c>
      <c r="O169" s="1">
        <f>'[1]Cmoney - 股票'!O173</f>
        <v>-86.412999999999997</v>
      </c>
      <c r="P169" s="1">
        <f>'[1]Cmoney - 股票'!P173</f>
        <v>4.22</v>
      </c>
      <c r="Q169" s="1">
        <f>'[1]Cmoney - 股票'!Q173</f>
        <v>-1.53</v>
      </c>
      <c r="R169" s="1">
        <f>'[1]Cmoney - 股票'!R173</f>
        <v>2.56</v>
      </c>
      <c r="S169" s="1">
        <f>'[1]Cmoney - 股票'!S173</f>
        <v>6.29</v>
      </c>
      <c r="T169" s="1">
        <f>'[1]Cmoney - 股票'!T173</f>
        <v>23.94</v>
      </c>
    </row>
    <row r="170" spans="1:20">
      <c r="A170" s="1" t="str">
        <f>'[1]Cmoney - 股票'!A174</f>
        <v>3481</v>
      </c>
      <c r="B170" s="1" t="str">
        <f>'[1]Cmoney - 股票'!B174</f>
        <v>群創</v>
      </c>
      <c r="C170" s="1">
        <f>'[1]Cmoney - 股票'!C174</f>
        <v>14.35</v>
      </c>
      <c r="D170" s="1">
        <f>'[1]Cmoney - 股票'!D174</f>
        <v>-0.05</v>
      </c>
      <c r="E170" s="1">
        <f>'[1]Cmoney - 股票'!E174</f>
        <v>-0.35</v>
      </c>
      <c r="F170" s="1">
        <f>'[1]Cmoney - 股票'!F174</f>
        <v>48.05</v>
      </c>
      <c r="G170" s="1">
        <f>'[1]Cmoney - 股票'!G174</f>
        <v>36.61</v>
      </c>
      <c r="H170" s="1">
        <f>'[1]Cmoney - 股票'!H174</f>
        <v>44.08</v>
      </c>
      <c r="I170" s="1">
        <f>'[1]Cmoney - 股票'!I174</f>
        <v>42.83</v>
      </c>
      <c r="J170" s="1">
        <f>'[1]Cmoney - 股票'!J174</f>
        <v>0.12</v>
      </c>
      <c r="K170" s="1">
        <f>'[1]Cmoney - 股票'!K174</f>
        <v>7.0000000000000007E-2</v>
      </c>
      <c r="L170" s="1">
        <f>'[1]Cmoney - 股票'!L174</f>
        <v>2.38</v>
      </c>
      <c r="M170" s="1">
        <f>'[1]Cmoney - 股票'!M174</f>
        <v>1.9</v>
      </c>
      <c r="N170" s="1">
        <f>'[1]Cmoney - 股票'!N174</f>
        <v>-595162</v>
      </c>
      <c r="O170" s="1">
        <f>'[1]Cmoney - 股票'!O174</f>
        <v>-41102.355000000003</v>
      </c>
      <c r="P170" s="1">
        <f>'[1]Cmoney - 股票'!P174</f>
        <v>-0.35</v>
      </c>
      <c r="Q170" s="1">
        <f>'[1]Cmoney - 股票'!Q174</f>
        <v>-8.01</v>
      </c>
      <c r="R170" s="1">
        <f>'[1]Cmoney - 股票'!R174</f>
        <v>5.51</v>
      </c>
      <c r="S170" s="1">
        <f>'[1]Cmoney - 股票'!S174</f>
        <v>2.5</v>
      </c>
      <c r="T170" s="1">
        <f>'[1]Cmoney - 股票'!T174</f>
        <v>-5.59</v>
      </c>
    </row>
    <row r="171" spans="1:20">
      <c r="A171" s="1" t="str">
        <f>'[1]Cmoney - 股票'!A175</f>
        <v>3529</v>
      </c>
      <c r="B171" s="1" t="str">
        <f>'[1]Cmoney - 股票'!B175</f>
        <v>力旺</v>
      </c>
      <c r="C171" s="1">
        <f>'[1]Cmoney - 股票'!C175</f>
        <v>2570</v>
      </c>
      <c r="D171" s="1">
        <f>'[1]Cmoney - 股票'!D175</f>
        <v>40</v>
      </c>
      <c r="E171" s="1">
        <f>'[1]Cmoney - 股票'!E175</f>
        <v>1.58</v>
      </c>
      <c r="F171" s="1">
        <f>'[1]Cmoney - 股票'!F175</f>
        <v>33.24</v>
      </c>
      <c r="G171" s="1">
        <f>'[1]Cmoney - 股票'!G175</f>
        <v>26.92</v>
      </c>
      <c r="H171" s="1">
        <f>'[1]Cmoney - 股票'!H175</f>
        <v>36.35</v>
      </c>
      <c r="I171" s="1">
        <f>'[1]Cmoney - 股票'!I175</f>
        <v>43.96</v>
      </c>
      <c r="J171" s="1">
        <f>'[1]Cmoney - 股票'!J175</f>
        <v>-2.29</v>
      </c>
      <c r="K171" s="1">
        <f>'[1]Cmoney - 股票'!K175</f>
        <v>-8.0020000000000007</v>
      </c>
      <c r="L171" s="1">
        <f>'[1]Cmoney - 股票'!L175</f>
        <v>0.66</v>
      </c>
      <c r="M171" s="1">
        <f>'[1]Cmoney - 股票'!M175</f>
        <v>1.63</v>
      </c>
      <c r="N171" s="1">
        <f>'[1]Cmoney - 股票'!N175</f>
        <v>-230120</v>
      </c>
      <c r="O171" s="1">
        <f>'[1]Cmoney - 股票'!O175</f>
        <v>-89.728999999999999</v>
      </c>
      <c r="P171" s="1">
        <f>'[1]Cmoney - 股票'!P175</f>
        <v>1.58</v>
      </c>
      <c r="Q171" s="1">
        <f>'[1]Cmoney - 股票'!Q175</f>
        <v>-1.72</v>
      </c>
      <c r="R171" s="1">
        <f>'[1]Cmoney - 股票'!R175</f>
        <v>-4.99</v>
      </c>
      <c r="S171" s="1">
        <f>'[1]Cmoney - 股票'!S175</f>
        <v>13.47</v>
      </c>
      <c r="T171" s="1">
        <f>'[1]Cmoney - 股票'!T175</f>
        <v>2.19</v>
      </c>
    </row>
    <row r="172" spans="1:20">
      <c r="A172" s="1" t="str">
        <f>'[1]Cmoney - 股票'!A176</f>
        <v>3532</v>
      </c>
      <c r="B172" s="1" t="str">
        <f>'[1]Cmoney - 股票'!B176</f>
        <v>台勝科</v>
      </c>
      <c r="C172" s="1">
        <f>'[1]Cmoney - 股票'!C176</f>
        <v>174</v>
      </c>
      <c r="D172" s="1">
        <f>'[1]Cmoney - 股票'!D176</f>
        <v>-2</v>
      </c>
      <c r="E172" s="1">
        <f>'[1]Cmoney - 股票'!E176</f>
        <v>-1.1399999999999999</v>
      </c>
      <c r="F172" s="1">
        <f>'[1]Cmoney - 股票'!F176</f>
        <v>50.69</v>
      </c>
      <c r="G172" s="1">
        <f>'[1]Cmoney - 股票'!G176</f>
        <v>47.13</v>
      </c>
      <c r="H172" s="1">
        <f>'[1]Cmoney - 股票'!H176</f>
        <v>56.14</v>
      </c>
      <c r="I172" s="1">
        <f>'[1]Cmoney - 股票'!I176</f>
        <v>44.59</v>
      </c>
      <c r="J172" s="1">
        <f>'[1]Cmoney - 股票'!J176</f>
        <v>-0.04</v>
      </c>
      <c r="K172" s="1">
        <f>'[1]Cmoney - 股票'!K176</f>
        <v>-0.13</v>
      </c>
      <c r="L172" s="1">
        <f>'[1]Cmoney - 股票'!L176</f>
        <v>1.4</v>
      </c>
      <c r="M172" s="1">
        <f>'[1]Cmoney - 股票'!M176</f>
        <v>0.13</v>
      </c>
      <c r="N172" s="1">
        <f>'[1]Cmoney - 股票'!N176</f>
        <v>-233267</v>
      </c>
      <c r="O172" s="1">
        <f>'[1]Cmoney - 股票'!O176</f>
        <v>-1337</v>
      </c>
      <c r="P172" s="1">
        <f>'[1]Cmoney - 股票'!P176</f>
        <v>-1.1399999999999999</v>
      </c>
      <c r="Q172" s="1">
        <f>'[1]Cmoney - 股票'!Q176</f>
        <v>-3.06</v>
      </c>
      <c r="R172" s="1">
        <f>'[1]Cmoney - 股票'!R176</f>
        <v>1.75</v>
      </c>
      <c r="S172" s="1">
        <f>'[1]Cmoney - 股票'!S176</f>
        <v>2.35</v>
      </c>
      <c r="T172" s="1">
        <f>'[1]Cmoney - 股票'!T176</f>
        <v>3.26</v>
      </c>
    </row>
    <row r="173" spans="1:20">
      <c r="A173" s="1" t="str">
        <f>'[1]Cmoney - 股票'!A177</f>
        <v>3533</v>
      </c>
      <c r="B173" s="1" t="str">
        <f>'[1]Cmoney - 股票'!B177</f>
        <v>嘉澤</v>
      </c>
      <c r="C173" s="1">
        <f>'[1]Cmoney - 股票'!C177</f>
        <v>1630</v>
      </c>
      <c r="D173" s="1">
        <f>'[1]Cmoney - 股票'!D177</f>
        <v>45</v>
      </c>
      <c r="E173" s="1">
        <f>'[1]Cmoney - 股票'!E177</f>
        <v>2.84</v>
      </c>
      <c r="F173" s="1">
        <f>'[1]Cmoney - 股票'!F177</f>
        <v>37.770000000000003</v>
      </c>
      <c r="G173" s="1">
        <f>'[1]Cmoney - 股票'!G177</f>
        <v>39.36</v>
      </c>
      <c r="H173" s="1">
        <f>'[1]Cmoney - 股票'!H177</f>
        <v>32.74</v>
      </c>
      <c r="I173" s="1">
        <f>'[1]Cmoney - 股票'!I177</f>
        <v>47.65</v>
      </c>
      <c r="J173" s="1">
        <f>'[1]Cmoney - 股票'!J177</f>
        <v>-14.414999999999999</v>
      </c>
      <c r="K173" s="1">
        <f>'[1]Cmoney - 股票'!K177</f>
        <v>-13.648999999999999</v>
      </c>
      <c r="L173" s="1">
        <f>'[1]Cmoney - 股票'!L177</f>
        <v>-3.25</v>
      </c>
      <c r="M173" s="1">
        <f>'[1]Cmoney - 股票'!M177</f>
        <v>-0.52</v>
      </c>
      <c r="N173" s="1">
        <f>'[1]Cmoney - 股票'!N177</f>
        <v>-274721</v>
      </c>
      <c r="O173" s="1">
        <f>'[1]Cmoney - 股票'!O177</f>
        <v>-172.19200000000001</v>
      </c>
      <c r="P173" s="1">
        <f>'[1]Cmoney - 股票'!P177</f>
        <v>2.84</v>
      </c>
      <c r="Q173" s="1">
        <f>'[1]Cmoney - 股票'!Q177</f>
        <v>-3.83</v>
      </c>
      <c r="R173" s="1">
        <f>'[1]Cmoney - 股票'!R177</f>
        <v>-6.86</v>
      </c>
      <c r="S173" s="1">
        <f>'[1]Cmoney - 股票'!S177</f>
        <v>0.31</v>
      </c>
      <c r="T173" s="1">
        <f>'[1]Cmoney - 股票'!T177</f>
        <v>15.19</v>
      </c>
    </row>
    <row r="174" spans="1:20">
      <c r="A174" s="1" t="str">
        <f>'[1]Cmoney - 股票'!A178</f>
        <v>3552</v>
      </c>
      <c r="B174" s="1" t="str">
        <f>'[1]Cmoney - 股票'!B178</f>
        <v>同致</v>
      </c>
      <c r="C174" s="1">
        <f>'[1]Cmoney - 股票'!C178</f>
        <v>105.5</v>
      </c>
      <c r="D174" s="1">
        <f>'[1]Cmoney - 股票'!D178</f>
        <v>-0.5</v>
      </c>
      <c r="E174" s="1">
        <f>'[1]Cmoney - 股票'!E178</f>
        <v>-0.47</v>
      </c>
      <c r="F174" s="1">
        <f>'[1]Cmoney - 股票'!F178</f>
        <v>24.83</v>
      </c>
      <c r="G174" s="1">
        <f>'[1]Cmoney - 股票'!G178</f>
        <v>19.579999999999998</v>
      </c>
      <c r="H174" s="1">
        <f>'[1]Cmoney - 股票'!H178</f>
        <v>28.44</v>
      </c>
      <c r="I174" s="1">
        <f>'[1]Cmoney - 股票'!I178</f>
        <v>25.27</v>
      </c>
      <c r="J174" s="1">
        <f>'[1]Cmoney - 股票'!J178</f>
        <v>-0.39700000000000002</v>
      </c>
      <c r="K174" s="1">
        <f>'[1]Cmoney - 股票'!K178</f>
        <v>-0.40500000000000003</v>
      </c>
      <c r="L174" s="1">
        <f>'[1]Cmoney - 股票'!L178</f>
        <v>-3.81</v>
      </c>
      <c r="M174" s="1">
        <f>'[1]Cmoney - 股票'!M178</f>
        <v>-3.67</v>
      </c>
      <c r="N174" s="1">
        <f>'[1]Cmoney - 股票'!N178</f>
        <v>-4367</v>
      </c>
      <c r="O174" s="1">
        <f>'[1]Cmoney - 股票'!O178</f>
        <v>-41</v>
      </c>
      <c r="P174" s="1">
        <f>'[1]Cmoney - 股票'!P178</f>
        <v>-0.47</v>
      </c>
      <c r="Q174" s="1">
        <f>'[1]Cmoney - 股票'!Q178</f>
        <v>-3.65</v>
      </c>
      <c r="R174" s="1">
        <f>'[1]Cmoney - 股票'!R178</f>
        <v>-3.21</v>
      </c>
      <c r="S174" s="1">
        <f>'[1]Cmoney - 股票'!S178</f>
        <v>-11.34</v>
      </c>
      <c r="T174" s="1">
        <f>'[1]Cmoney - 股票'!T178</f>
        <v>-13.52</v>
      </c>
    </row>
    <row r="175" spans="1:20">
      <c r="A175" s="1" t="str">
        <f>'[1]Cmoney - 股票'!A179</f>
        <v>3653</v>
      </c>
      <c r="B175" s="1" t="str">
        <f>'[1]Cmoney - 股票'!B179</f>
        <v>健策</v>
      </c>
      <c r="C175" s="1">
        <f>'[1]Cmoney - 股票'!C179</f>
        <v>1200</v>
      </c>
      <c r="D175" s="1">
        <f>'[1]Cmoney - 股票'!D179</f>
        <v>40</v>
      </c>
      <c r="E175" s="1">
        <f>'[1]Cmoney - 股票'!E179</f>
        <v>3.45</v>
      </c>
      <c r="F175" s="1">
        <f>'[1]Cmoney - 股票'!F179</f>
        <v>57.22</v>
      </c>
      <c r="G175" s="1">
        <f>'[1]Cmoney - 股票'!G179</f>
        <v>70.73</v>
      </c>
      <c r="H175" s="1">
        <f>'[1]Cmoney - 股票'!H179</f>
        <v>85.71</v>
      </c>
      <c r="I175" s="1">
        <f>'[1]Cmoney - 股票'!I179</f>
        <v>88.66</v>
      </c>
      <c r="J175" s="1">
        <f>'[1]Cmoney - 股票'!J179</f>
        <v>3.282</v>
      </c>
      <c r="K175" s="1">
        <f>'[1]Cmoney - 股票'!K179</f>
        <v>11.199</v>
      </c>
      <c r="L175" s="1">
        <f>'[1]Cmoney - 股票'!L179</f>
        <v>12.67</v>
      </c>
      <c r="M175" s="1">
        <f>'[1]Cmoney - 股票'!M179</f>
        <v>15.71</v>
      </c>
      <c r="N175" s="1">
        <f>'[1]Cmoney - 股票'!N179</f>
        <v>762019</v>
      </c>
      <c r="O175" s="1">
        <f>'[1]Cmoney - 股票'!O179</f>
        <v>669.76</v>
      </c>
      <c r="P175" s="1">
        <f>'[1]Cmoney - 股票'!P179</f>
        <v>3.45</v>
      </c>
      <c r="Q175" s="1">
        <f>'[1]Cmoney - 股票'!Q179</f>
        <v>19.399999999999999</v>
      </c>
      <c r="R175" s="1">
        <f>'[1]Cmoney - 股票'!R179</f>
        <v>11.11</v>
      </c>
      <c r="S175" s="1">
        <f>'[1]Cmoney - 股票'!S179</f>
        <v>14.29</v>
      </c>
      <c r="T175" s="1">
        <f>'[1]Cmoney - 股票'!T179</f>
        <v>29.31</v>
      </c>
    </row>
    <row r="176" spans="1:20">
      <c r="A176" s="1" t="str">
        <f>'[1]Cmoney - 股票'!A180</f>
        <v>3673</v>
      </c>
      <c r="B176" s="1" t="str">
        <f>'[1]Cmoney - 股票'!B180</f>
        <v>TPK-KY</v>
      </c>
      <c r="C176" s="1">
        <f>'[1]Cmoney - 股票'!C180</f>
        <v>40.35</v>
      </c>
      <c r="D176" s="1">
        <f>'[1]Cmoney - 股票'!D180</f>
        <v>-0.1</v>
      </c>
      <c r="E176" s="1">
        <f>'[1]Cmoney - 股票'!E180</f>
        <v>-0.25</v>
      </c>
      <c r="F176" s="1">
        <f>'[1]Cmoney - 股票'!F180</f>
        <v>68.239999999999995</v>
      </c>
      <c r="G176" s="1">
        <f>'[1]Cmoney - 股票'!G180</f>
        <v>66.150000000000006</v>
      </c>
      <c r="H176" s="1">
        <f>'[1]Cmoney - 股票'!H180</f>
        <v>61.7</v>
      </c>
      <c r="I176" s="1">
        <f>'[1]Cmoney - 股票'!I180</f>
        <v>59.68</v>
      </c>
      <c r="J176" s="1">
        <f>'[1]Cmoney - 股票'!J180</f>
        <v>0.28199999999999997</v>
      </c>
      <c r="K176" s="1">
        <f>'[1]Cmoney - 股票'!K180</f>
        <v>0.246</v>
      </c>
      <c r="L176" s="1">
        <f>'[1]Cmoney - 股票'!L180</f>
        <v>5.13</v>
      </c>
      <c r="M176" s="1">
        <f>'[1]Cmoney - 股票'!M180</f>
        <v>4.59</v>
      </c>
      <c r="N176" s="1">
        <f>'[1]Cmoney - 股票'!N180</f>
        <v>13578</v>
      </c>
      <c r="O176" s="1">
        <f>'[1]Cmoney - 股票'!O180</f>
        <v>335.089</v>
      </c>
      <c r="P176" s="1">
        <f>'[1]Cmoney - 股票'!P180</f>
        <v>-0.25</v>
      </c>
      <c r="Q176" s="1">
        <f>'[1]Cmoney - 股票'!Q180</f>
        <v>-0.12</v>
      </c>
      <c r="R176" s="1">
        <f>'[1]Cmoney - 股票'!R180</f>
        <v>8.76</v>
      </c>
      <c r="S176" s="1">
        <f>'[1]Cmoney - 股票'!S180</f>
        <v>5.49</v>
      </c>
      <c r="T176" s="1">
        <f>'[1]Cmoney - 股票'!T180</f>
        <v>5.91</v>
      </c>
    </row>
    <row r="177" spans="1:20">
      <c r="A177" s="1" t="str">
        <f>'[1]Cmoney - 股票'!A181</f>
        <v>3691</v>
      </c>
      <c r="B177" s="1" t="str">
        <f>'[1]Cmoney - 股票'!B181</f>
        <v>碩禾</v>
      </c>
      <c r="C177" s="1">
        <f>'[1]Cmoney - 股票'!C181</f>
        <v>145.5</v>
      </c>
      <c r="D177" s="1">
        <f>'[1]Cmoney - 股票'!D181</f>
        <v>1.5</v>
      </c>
      <c r="E177" s="1">
        <f>'[1]Cmoney - 股票'!E181</f>
        <v>1.04</v>
      </c>
      <c r="F177" s="1">
        <f>'[1]Cmoney - 股票'!F181</f>
        <v>72.28</v>
      </c>
      <c r="G177" s="1">
        <f>'[1]Cmoney - 股票'!G181</f>
        <v>72.37</v>
      </c>
      <c r="H177" s="1">
        <f>'[1]Cmoney - 股票'!H181</f>
        <v>77.02</v>
      </c>
      <c r="I177" s="1">
        <f>'[1]Cmoney - 股票'!I181</f>
        <v>79.239999999999995</v>
      </c>
      <c r="J177" s="1">
        <f>'[1]Cmoney - 股票'!J181</f>
        <v>1.8260000000000001</v>
      </c>
      <c r="K177" s="1">
        <f>'[1]Cmoney - 股票'!K181</f>
        <v>2.0299999999999998</v>
      </c>
      <c r="L177" s="1">
        <f>'[1]Cmoney - 股票'!L181</f>
        <v>8.5</v>
      </c>
      <c r="M177" s="1">
        <f>'[1]Cmoney - 股票'!M181</f>
        <v>9.07</v>
      </c>
      <c r="N177" s="1">
        <f>'[1]Cmoney - 股票'!N181</f>
        <v>-151925</v>
      </c>
      <c r="O177" s="1">
        <f>'[1]Cmoney - 股票'!O181</f>
        <v>-1032.8</v>
      </c>
      <c r="P177" s="1">
        <f>'[1]Cmoney - 股票'!P181</f>
        <v>1.04</v>
      </c>
      <c r="Q177" s="1">
        <f>'[1]Cmoney - 股票'!Q181</f>
        <v>8.18</v>
      </c>
      <c r="R177" s="1">
        <f>'[1]Cmoney - 股票'!R181</f>
        <v>9.81</v>
      </c>
      <c r="S177" s="1">
        <f>'[1]Cmoney - 股票'!S181</f>
        <v>10.23</v>
      </c>
      <c r="T177" s="1">
        <f>'[1]Cmoney - 股票'!T181</f>
        <v>28.19</v>
      </c>
    </row>
    <row r="178" spans="1:20">
      <c r="A178" s="1" t="str">
        <f>'[1]Cmoney - 股票'!A182</f>
        <v>3702</v>
      </c>
      <c r="B178" s="1" t="str">
        <f>'[1]Cmoney - 股票'!B182</f>
        <v>大聯大</v>
      </c>
      <c r="C178" s="1">
        <f>'[1]Cmoney - 股票'!C182</f>
        <v>89.8</v>
      </c>
      <c r="D178" s="1">
        <f>'[1]Cmoney - 股票'!D182</f>
        <v>0.1</v>
      </c>
      <c r="E178" s="1">
        <f>'[1]Cmoney - 股票'!E182</f>
        <v>0.11</v>
      </c>
      <c r="F178" s="1">
        <f>'[1]Cmoney - 股票'!F182</f>
        <v>79.61</v>
      </c>
      <c r="G178" s="1">
        <f>'[1]Cmoney - 股票'!G182</f>
        <v>81.41</v>
      </c>
      <c r="H178" s="1">
        <f>'[1]Cmoney - 股票'!H182</f>
        <v>60.85</v>
      </c>
      <c r="I178" s="1">
        <f>'[1]Cmoney - 股票'!I182</f>
        <v>61.55</v>
      </c>
      <c r="J178" s="1">
        <f>'[1]Cmoney - 股票'!J182</f>
        <v>0.34100000000000003</v>
      </c>
      <c r="K178" s="1">
        <f>'[1]Cmoney - 股票'!K182</f>
        <v>0.35799999999999998</v>
      </c>
      <c r="L178" s="1">
        <f>'[1]Cmoney - 股票'!L182</f>
        <v>2.79</v>
      </c>
      <c r="M178" s="1">
        <f>'[1]Cmoney - 股票'!M182</f>
        <v>2.69</v>
      </c>
      <c r="N178" s="1">
        <f>'[1]Cmoney - 股票'!N182</f>
        <v>-272110</v>
      </c>
      <c r="O178" s="1">
        <f>'[1]Cmoney - 股票'!O182</f>
        <v>-3066.0239999999999</v>
      </c>
      <c r="P178" s="1">
        <f>'[1]Cmoney - 股票'!P182</f>
        <v>0.11</v>
      </c>
      <c r="Q178" s="1">
        <f>'[1]Cmoney - 股票'!Q182</f>
        <v>2.75</v>
      </c>
      <c r="R178" s="1">
        <f>'[1]Cmoney - 股票'!R182</f>
        <v>4.18</v>
      </c>
      <c r="S178" s="1">
        <f>'[1]Cmoney - 股票'!S182</f>
        <v>4.3</v>
      </c>
      <c r="T178" s="1">
        <f>'[1]Cmoney - 股票'!T182</f>
        <v>-2.92</v>
      </c>
    </row>
    <row r="179" spans="1:20">
      <c r="A179" s="1" t="str">
        <f>'[1]Cmoney - 股票'!A183</f>
        <v>3706</v>
      </c>
      <c r="B179" s="1" t="str">
        <f>'[1]Cmoney - 股票'!B183</f>
        <v>神達</v>
      </c>
      <c r="C179" s="1">
        <f>'[1]Cmoney - 股票'!C183</f>
        <v>44.3</v>
      </c>
      <c r="D179" s="1">
        <f>'[1]Cmoney - 股票'!D183</f>
        <v>0.4</v>
      </c>
      <c r="E179" s="1">
        <f>'[1]Cmoney - 股票'!E183</f>
        <v>0.91</v>
      </c>
      <c r="F179" s="1">
        <f>'[1]Cmoney - 股票'!F183</f>
        <v>23.31</v>
      </c>
      <c r="G179" s="1">
        <f>'[1]Cmoney - 股票'!G183</f>
        <v>22.01</v>
      </c>
      <c r="H179" s="1">
        <f>'[1]Cmoney - 股票'!H183</f>
        <v>18.13</v>
      </c>
      <c r="I179" s="1">
        <f>'[1]Cmoney - 股票'!I183</f>
        <v>32.67</v>
      </c>
      <c r="J179" s="1">
        <f>'[1]Cmoney - 股票'!J183</f>
        <v>-0.249</v>
      </c>
      <c r="K179" s="1">
        <f>'[1]Cmoney - 股票'!K183</f>
        <v>-0.23400000000000001</v>
      </c>
      <c r="L179" s="1">
        <f>'[1]Cmoney - 股票'!L183</f>
        <v>-4.5199999999999996</v>
      </c>
      <c r="M179" s="1">
        <f>'[1]Cmoney - 股票'!M183</f>
        <v>-3.3</v>
      </c>
      <c r="N179" s="1">
        <f>'[1]Cmoney - 股票'!N183</f>
        <v>-41947</v>
      </c>
      <c r="O179" s="1">
        <f>'[1]Cmoney - 股票'!O183</f>
        <v>-954</v>
      </c>
      <c r="P179" s="1">
        <f>'[1]Cmoney - 股票'!P183</f>
        <v>0.91</v>
      </c>
      <c r="Q179" s="1">
        <f>'[1]Cmoney - 股票'!Q183</f>
        <v>-4.01</v>
      </c>
      <c r="R179" s="1">
        <f>'[1]Cmoney - 股票'!R183</f>
        <v>-3.59</v>
      </c>
      <c r="S179" s="1">
        <f>'[1]Cmoney - 股票'!S183</f>
        <v>-6.93</v>
      </c>
      <c r="T179" s="1">
        <f>'[1]Cmoney - 股票'!T183</f>
        <v>-13.31</v>
      </c>
    </row>
    <row r="180" spans="1:20">
      <c r="A180" s="1" t="str">
        <f>'[1]Cmoney - 股票'!A184</f>
        <v>3711</v>
      </c>
      <c r="B180" s="1" t="str">
        <f>'[1]Cmoney - 股票'!B184</f>
        <v>日月光投控</v>
      </c>
      <c r="C180" s="1">
        <f>'[1]Cmoney - 股票'!C184</f>
        <v>168.5</v>
      </c>
      <c r="D180" s="1">
        <f>'[1]Cmoney - 股票'!D184</f>
        <v>-3.5</v>
      </c>
      <c r="E180" s="1">
        <f>'[1]Cmoney - 股票'!E184</f>
        <v>-2.0299999999999998</v>
      </c>
      <c r="F180" s="1">
        <f>'[1]Cmoney - 股票'!F184</f>
        <v>55.4</v>
      </c>
      <c r="G180" s="1">
        <f>'[1]Cmoney - 股票'!G184</f>
        <v>47.12</v>
      </c>
      <c r="H180" s="1">
        <f>'[1]Cmoney - 股票'!H184</f>
        <v>54.25</v>
      </c>
      <c r="I180" s="1">
        <f>'[1]Cmoney - 股票'!I184</f>
        <v>40.369999999999997</v>
      </c>
      <c r="J180" s="1">
        <f>'[1]Cmoney - 股票'!J184</f>
        <v>9.8000000000000004E-2</v>
      </c>
      <c r="K180" s="1">
        <f>'[1]Cmoney - 股票'!K184</f>
        <v>-0.24</v>
      </c>
      <c r="L180" s="1">
        <f>'[1]Cmoney - 股票'!L184</f>
        <v>3.6</v>
      </c>
      <c r="M180" s="1">
        <f>'[1]Cmoney - 股票'!M184</f>
        <v>1.19</v>
      </c>
      <c r="N180" s="1">
        <f>'[1]Cmoney - 股票'!N184</f>
        <v>-553591</v>
      </c>
      <c r="O180" s="1">
        <f>'[1]Cmoney - 股票'!O184</f>
        <v>-3231.3319999999999</v>
      </c>
      <c r="P180" s="1">
        <f>'[1]Cmoney - 股票'!P184</f>
        <v>-2.0299999999999998</v>
      </c>
      <c r="Q180" s="1">
        <f>'[1]Cmoney - 股票'!Q184</f>
        <v>-3.44</v>
      </c>
      <c r="R180" s="1">
        <f>'[1]Cmoney - 股票'!R184</f>
        <v>1.51</v>
      </c>
      <c r="S180" s="1">
        <f>'[1]Cmoney - 股票'!S184</f>
        <v>6.31</v>
      </c>
      <c r="T180" s="1">
        <f>'[1]Cmoney - 股票'!T184</f>
        <v>12.33</v>
      </c>
    </row>
    <row r="181" spans="1:20">
      <c r="A181" s="1" t="str">
        <f>'[1]Cmoney - 股票'!A185</f>
        <v>3714</v>
      </c>
      <c r="B181" s="1" t="str">
        <f>'[1]Cmoney - 股票'!B185</f>
        <v>富采</v>
      </c>
      <c r="C181" s="1">
        <f>'[1]Cmoney - 股票'!C185</f>
        <v>43.45</v>
      </c>
      <c r="D181" s="1">
        <f>'[1]Cmoney - 股票'!D185</f>
        <v>0.35</v>
      </c>
      <c r="E181" s="1">
        <f>'[1]Cmoney - 股票'!E185</f>
        <v>0.81</v>
      </c>
      <c r="F181" s="1">
        <f>'[1]Cmoney - 股票'!F185</f>
        <v>41.05</v>
      </c>
      <c r="G181" s="1">
        <f>'[1]Cmoney - 股票'!G185</f>
        <v>40.96</v>
      </c>
      <c r="H181" s="1">
        <f>'[1]Cmoney - 股票'!H185</f>
        <v>41.28</v>
      </c>
      <c r="I181" s="1">
        <f>'[1]Cmoney - 股票'!I185</f>
        <v>48.51</v>
      </c>
      <c r="J181" s="1">
        <f>'[1]Cmoney - 股票'!J185</f>
        <v>-0.14199999999999999</v>
      </c>
      <c r="K181" s="1">
        <f>'[1]Cmoney - 股票'!K185</f>
        <v>-0.126</v>
      </c>
      <c r="L181" s="1">
        <f>'[1]Cmoney - 股票'!L185</f>
        <v>-0.99</v>
      </c>
      <c r="M181" s="1">
        <f>'[1]Cmoney - 股票'!M185</f>
        <v>-0.11</v>
      </c>
      <c r="N181" s="1">
        <f>'[1]Cmoney - 股票'!N185</f>
        <v>-27901</v>
      </c>
      <c r="O181" s="1">
        <f>'[1]Cmoney - 股票'!O185</f>
        <v>-646</v>
      </c>
      <c r="P181" s="1">
        <f>'[1]Cmoney - 股票'!P185</f>
        <v>0.81</v>
      </c>
      <c r="Q181" s="1">
        <f>'[1]Cmoney - 股票'!Q185</f>
        <v>-3.66</v>
      </c>
      <c r="R181" s="1">
        <f>'[1]Cmoney - 股票'!R185</f>
        <v>-2.4700000000000002</v>
      </c>
      <c r="S181" s="1">
        <f>'[1]Cmoney - 股票'!S185</f>
        <v>-3.66</v>
      </c>
      <c r="T181" s="1">
        <f>'[1]Cmoney - 股票'!T185</f>
        <v>10</v>
      </c>
    </row>
    <row r="182" spans="1:20">
      <c r="A182" s="1" t="str">
        <f>'[1]Cmoney - 股票'!A186</f>
        <v>4123</v>
      </c>
      <c r="B182" s="1" t="str">
        <f>'[1]Cmoney - 股票'!B186</f>
        <v>晟德</v>
      </c>
      <c r="C182" s="1">
        <f>'[1]Cmoney - 股票'!C186</f>
        <v>54.4</v>
      </c>
      <c r="D182" s="1">
        <f>'[1]Cmoney - 股票'!D186</f>
        <v>1.5</v>
      </c>
      <c r="E182" s="1">
        <f>'[1]Cmoney - 股票'!E186</f>
        <v>2.84</v>
      </c>
      <c r="F182" s="1">
        <f>'[1]Cmoney - 股票'!F186</f>
        <v>70.010000000000005</v>
      </c>
      <c r="G182" s="1">
        <f>'[1]Cmoney - 股票'!G186</f>
        <v>66.959999999999994</v>
      </c>
      <c r="H182" s="1">
        <f>'[1]Cmoney - 股票'!H186</f>
        <v>47.63</v>
      </c>
      <c r="I182" s="1">
        <f>'[1]Cmoney - 股票'!I186</f>
        <v>62.04</v>
      </c>
      <c r="J182" s="1">
        <f>'[1]Cmoney - 股票'!J186</f>
        <v>0.28299999999999997</v>
      </c>
      <c r="K182" s="1">
        <f>'[1]Cmoney - 股票'!K186</f>
        <v>0.19600000000000001</v>
      </c>
      <c r="L182" s="1">
        <f>'[1]Cmoney - 股票'!L186</f>
        <v>4.5199999999999996</v>
      </c>
      <c r="M182" s="1">
        <f>'[1]Cmoney - 股票'!M186</f>
        <v>6.54</v>
      </c>
      <c r="N182" s="1">
        <f>'[1]Cmoney - 股票'!N186</f>
        <v>-54542</v>
      </c>
      <c r="O182" s="1">
        <f>'[1]Cmoney - 股票'!O186</f>
        <v>-1013.98</v>
      </c>
      <c r="P182" s="1">
        <f>'[1]Cmoney - 股票'!P186</f>
        <v>2.84</v>
      </c>
      <c r="Q182" s="1">
        <f>'[1]Cmoney - 股票'!Q186</f>
        <v>-1.0900000000000001</v>
      </c>
      <c r="R182" s="1">
        <f>'[1]Cmoney - 股票'!R186</f>
        <v>10.119999999999999</v>
      </c>
      <c r="S182" s="1">
        <f>'[1]Cmoney - 股票'!S186</f>
        <v>19.82</v>
      </c>
      <c r="T182" s="1">
        <f>'[1]Cmoney - 股票'!T186</f>
        <v>25.06</v>
      </c>
    </row>
    <row r="183" spans="1:20">
      <c r="A183" s="1" t="str">
        <f>'[1]Cmoney - 股票'!A187</f>
        <v>4128</v>
      </c>
      <c r="B183" s="1" t="str">
        <f>'[1]Cmoney - 股票'!B187</f>
        <v>中天</v>
      </c>
      <c r="C183" s="1">
        <f>'[1]Cmoney - 股票'!C187</f>
        <v>41.45</v>
      </c>
      <c r="D183" s="1">
        <f>'[1]Cmoney - 股票'!D187</f>
        <v>1.1000000000000001</v>
      </c>
      <c r="E183" s="1">
        <f>'[1]Cmoney - 股票'!E187</f>
        <v>2.73</v>
      </c>
      <c r="F183" s="1">
        <f>'[1]Cmoney - 股票'!F187</f>
        <v>40.950000000000003</v>
      </c>
      <c r="G183" s="1">
        <f>'[1]Cmoney - 股票'!G187</f>
        <v>50.33</v>
      </c>
      <c r="H183" s="1">
        <f>'[1]Cmoney - 股票'!H187</f>
        <v>51.43</v>
      </c>
      <c r="I183" s="1">
        <f>'[1]Cmoney - 股票'!I187</f>
        <v>67.319999999999993</v>
      </c>
      <c r="J183" s="1">
        <f>'[1]Cmoney - 股票'!J187</f>
        <v>0.14399999999999999</v>
      </c>
      <c r="K183" s="1">
        <f>'[1]Cmoney - 股票'!K187</f>
        <v>0.19800000000000001</v>
      </c>
      <c r="L183" s="1">
        <f>'[1]Cmoney - 股票'!L187</f>
        <v>0.38</v>
      </c>
      <c r="M183" s="1">
        <f>'[1]Cmoney - 股票'!M187</f>
        <v>2.88</v>
      </c>
      <c r="N183" s="1">
        <f>'[1]Cmoney - 股票'!N187</f>
        <v>-18791</v>
      </c>
      <c r="O183" s="1">
        <f>'[1]Cmoney - 股票'!O187</f>
        <v>-460</v>
      </c>
      <c r="P183" s="1">
        <f>'[1]Cmoney - 股票'!P187</f>
        <v>2.73</v>
      </c>
      <c r="Q183" s="1">
        <f>'[1]Cmoney - 股票'!Q187</f>
        <v>3.11</v>
      </c>
      <c r="R183" s="1">
        <f>'[1]Cmoney - 股票'!R187</f>
        <v>4.28</v>
      </c>
      <c r="S183" s="1">
        <f>'[1]Cmoney - 股票'!S187</f>
        <v>4.67</v>
      </c>
      <c r="T183" s="1">
        <f>'[1]Cmoney - 股票'!T187</f>
        <v>-7.37</v>
      </c>
    </row>
    <row r="184" spans="1:20">
      <c r="A184" s="1" t="str">
        <f>'[1]Cmoney - 股票'!A188</f>
        <v>4162</v>
      </c>
      <c r="B184" s="1" t="str">
        <f>'[1]Cmoney - 股票'!B188</f>
        <v>智擎</v>
      </c>
      <c r="C184" s="1">
        <f>'[1]Cmoney - 股票'!C188</f>
        <v>97.5</v>
      </c>
      <c r="D184" s="1">
        <f>'[1]Cmoney - 股票'!D188</f>
        <v>1.8</v>
      </c>
      <c r="E184" s="1">
        <f>'[1]Cmoney - 股票'!E188</f>
        <v>1.88</v>
      </c>
      <c r="F184" s="1">
        <f>'[1]Cmoney - 股票'!F188</f>
        <v>51.17</v>
      </c>
      <c r="G184" s="1">
        <f>'[1]Cmoney - 股票'!G188</f>
        <v>62.45</v>
      </c>
      <c r="H184" s="1">
        <f>'[1]Cmoney - 股票'!H188</f>
        <v>55.7</v>
      </c>
      <c r="I184" s="1">
        <f>'[1]Cmoney - 股票'!I188</f>
        <v>65.92</v>
      </c>
      <c r="J184" s="1">
        <f>'[1]Cmoney - 股票'!J188</f>
        <v>0.21299999999999999</v>
      </c>
      <c r="K184" s="1">
        <f>'[1]Cmoney - 股票'!K188</f>
        <v>0.28599999999999998</v>
      </c>
      <c r="L184" s="1">
        <f>'[1]Cmoney - 股票'!L188</f>
        <v>1.97</v>
      </c>
      <c r="M184" s="1">
        <f>'[1]Cmoney - 股票'!M188</f>
        <v>3.49</v>
      </c>
      <c r="N184" s="1">
        <f>'[1]Cmoney - 股票'!N188</f>
        <v>-25786</v>
      </c>
      <c r="O184" s="1">
        <f>'[1]Cmoney - 股票'!O188</f>
        <v>-266</v>
      </c>
      <c r="P184" s="1">
        <f>'[1]Cmoney - 股票'!P188</f>
        <v>1.88</v>
      </c>
      <c r="Q184" s="1">
        <f>'[1]Cmoney - 股票'!Q188</f>
        <v>4.0599999999999996</v>
      </c>
      <c r="R184" s="1">
        <f>'[1]Cmoney - 股票'!R188</f>
        <v>2.31</v>
      </c>
      <c r="S184" s="1">
        <f>'[1]Cmoney - 股票'!S188</f>
        <v>7.97</v>
      </c>
      <c r="T184" s="1">
        <f>'[1]Cmoney - 股票'!T188</f>
        <v>-2.11</v>
      </c>
    </row>
    <row r="185" spans="1:20">
      <c r="A185" s="1" t="str">
        <f>'[1]Cmoney - 股票'!A189</f>
        <v>4736</v>
      </c>
      <c r="B185" s="1" t="str">
        <f>'[1]Cmoney - 股票'!B189</f>
        <v>泰博</v>
      </c>
      <c r="C185" s="1">
        <f>'[1]Cmoney - 股票'!C189</f>
        <v>169</v>
      </c>
      <c r="D185" s="1">
        <f>'[1]Cmoney - 股票'!D189</f>
        <v>0.5</v>
      </c>
      <c r="E185" s="1">
        <f>'[1]Cmoney - 股票'!E189</f>
        <v>0.3</v>
      </c>
      <c r="F185" s="1">
        <f>'[1]Cmoney - 股票'!F189</f>
        <v>48.98</v>
      </c>
      <c r="G185" s="1">
        <f>'[1]Cmoney - 股票'!G189</f>
        <v>42.91</v>
      </c>
      <c r="H185" s="1">
        <f>'[1]Cmoney - 股票'!H189</f>
        <v>47.19</v>
      </c>
      <c r="I185" s="1">
        <f>'[1]Cmoney - 股票'!I189</f>
        <v>51.14</v>
      </c>
      <c r="J185" s="1">
        <f>'[1]Cmoney - 股票'!J189</f>
        <v>-0.11700000000000001</v>
      </c>
      <c r="K185" s="1">
        <f>'[1]Cmoney - 股票'!K189</f>
        <v>-0.17199999999999999</v>
      </c>
      <c r="L185" s="1">
        <f>'[1]Cmoney - 股票'!L189</f>
        <v>0.84</v>
      </c>
      <c r="M185" s="1">
        <f>'[1]Cmoney - 股票'!M189</f>
        <v>0.97</v>
      </c>
      <c r="N185" s="1">
        <f>'[1]Cmoney - 股票'!N189</f>
        <v>169</v>
      </c>
      <c r="O185" s="1">
        <f>'[1]Cmoney - 股票'!O189</f>
        <v>1</v>
      </c>
      <c r="P185" s="1">
        <f>'[1]Cmoney - 股票'!P189</f>
        <v>0.3</v>
      </c>
      <c r="Q185" s="1">
        <f>'[1]Cmoney - 股票'!Q189</f>
        <v>-0.28999999999999998</v>
      </c>
      <c r="R185" s="1">
        <f>'[1]Cmoney - 股票'!R189</f>
        <v>1.5</v>
      </c>
      <c r="S185" s="1">
        <f>'[1]Cmoney - 股票'!S189</f>
        <v>3.36</v>
      </c>
      <c r="T185" s="1">
        <f>'[1]Cmoney - 股票'!T189</f>
        <v>10.1</v>
      </c>
    </row>
    <row r="186" spans="1:20">
      <c r="A186" s="1" t="str">
        <f>'[1]Cmoney - 股票'!A190</f>
        <v>4743</v>
      </c>
      <c r="B186" s="1" t="str">
        <f>'[1]Cmoney - 股票'!B190</f>
        <v>合一</v>
      </c>
      <c r="C186" s="1">
        <f>'[1]Cmoney - 股票'!C190</f>
        <v>164</v>
      </c>
      <c r="D186" s="1">
        <f>'[1]Cmoney - 股票'!D190</f>
        <v>6.5</v>
      </c>
      <c r="E186" s="1">
        <f>'[1]Cmoney - 股票'!E190</f>
        <v>4.13</v>
      </c>
      <c r="F186" s="1">
        <f>'[1]Cmoney - 股票'!F190</f>
        <v>52.66</v>
      </c>
      <c r="G186" s="1">
        <f>'[1]Cmoney - 股票'!G190</f>
        <v>65.319999999999993</v>
      </c>
      <c r="H186" s="1">
        <f>'[1]Cmoney - 股票'!H190</f>
        <v>68.69</v>
      </c>
      <c r="I186" s="1">
        <f>'[1]Cmoney - 股票'!I190</f>
        <v>81.14</v>
      </c>
      <c r="J186" s="1">
        <f>'[1]Cmoney - 股票'!J190</f>
        <v>1.113</v>
      </c>
      <c r="K186" s="1">
        <f>'[1]Cmoney - 股票'!K190</f>
        <v>1.482</v>
      </c>
      <c r="L186" s="1">
        <f>'[1]Cmoney - 股票'!L190</f>
        <v>3.89</v>
      </c>
      <c r="M186" s="1">
        <f>'[1]Cmoney - 股票'!M190</f>
        <v>7.68</v>
      </c>
      <c r="N186" s="1">
        <f>'[1]Cmoney - 股票'!N190</f>
        <v>-71936</v>
      </c>
      <c r="O186" s="1">
        <f>'[1]Cmoney - 股票'!O190</f>
        <v>-452.2</v>
      </c>
      <c r="P186" s="1">
        <f>'[1]Cmoney - 股票'!P190</f>
        <v>4.13</v>
      </c>
      <c r="Q186" s="1">
        <f>'[1]Cmoney - 股票'!Q190</f>
        <v>8.25</v>
      </c>
      <c r="R186" s="1">
        <f>'[1]Cmoney - 股票'!R190</f>
        <v>10.07</v>
      </c>
      <c r="S186" s="1">
        <f>'[1]Cmoney - 股票'!S190</f>
        <v>9.33</v>
      </c>
      <c r="T186" s="1">
        <f>'[1]Cmoney - 股票'!T190</f>
        <v>-4.93</v>
      </c>
    </row>
    <row r="187" spans="1:20">
      <c r="A187" s="1" t="str">
        <f>'[1]Cmoney - 股票'!A191</f>
        <v>4904</v>
      </c>
      <c r="B187" s="1" t="str">
        <f>'[1]Cmoney - 股票'!B191</f>
        <v>遠傳</v>
      </c>
      <c r="C187" s="1">
        <f>'[1]Cmoney - 股票'!C191</f>
        <v>84.1</v>
      </c>
      <c r="D187" s="1">
        <f>'[1]Cmoney - 股票'!D191</f>
        <v>0.2</v>
      </c>
      <c r="E187" s="1">
        <f>'[1]Cmoney - 股票'!E191</f>
        <v>0.24</v>
      </c>
      <c r="F187" s="1">
        <f>'[1]Cmoney - 股票'!F191</f>
        <v>45.69</v>
      </c>
      <c r="G187" s="1">
        <f>'[1]Cmoney - 股票'!G191</f>
        <v>40.340000000000003</v>
      </c>
      <c r="H187" s="1">
        <f>'[1]Cmoney - 股票'!H191</f>
        <v>35</v>
      </c>
      <c r="I187" s="1">
        <f>'[1]Cmoney - 股票'!I191</f>
        <v>40.04</v>
      </c>
      <c r="J187" s="1">
        <f>'[1]Cmoney - 股票'!J191</f>
        <v>-9.6000000000000002E-2</v>
      </c>
      <c r="K187" s="1">
        <f>'[1]Cmoney - 股票'!K191</f>
        <v>-0.106</v>
      </c>
      <c r="L187" s="1">
        <f>'[1]Cmoney - 股票'!L191</f>
        <v>-0.7</v>
      </c>
      <c r="M187" s="1">
        <f>'[1]Cmoney - 股票'!M191</f>
        <v>-0.56999999999999995</v>
      </c>
      <c r="N187" s="1">
        <f>'[1]Cmoney - 股票'!N191</f>
        <v>-233178</v>
      </c>
      <c r="O187" s="1">
        <f>'[1]Cmoney - 股票'!O191</f>
        <v>-2780.558</v>
      </c>
      <c r="P187" s="1">
        <f>'[1]Cmoney - 股票'!P191</f>
        <v>0.24</v>
      </c>
      <c r="Q187" s="1">
        <f>'[1]Cmoney - 股票'!Q191</f>
        <v>-0.12</v>
      </c>
      <c r="R187" s="1">
        <f>'[1]Cmoney - 股票'!R191</f>
        <v>-1.87</v>
      </c>
      <c r="S187" s="1">
        <f>'[1]Cmoney - 股票'!S191</f>
        <v>2.06</v>
      </c>
      <c r="T187" s="1">
        <f>'[1]Cmoney - 股票'!T191</f>
        <v>2.19</v>
      </c>
    </row>
    <row r="188" spans="1:20">
      <c r="A188" s="1" t="str">
        <f>'[1]Cmoney - 股票'!A192</f>
        <v>4919</v>
      </c>
      <c r="B188" s="1" t="str">
        <f>'[1]Cmoney - 股票'!B192</f>
        <v>新唐</v>
      </c>
      <c r="C188" s="1">
        <f>'[1]Cmoney - 股票'!C192</f>
        <v>128</v>
      </c>
      <c r="D188" s="1">
        <f>'[1]Cmoney - 股票'!D192</f>
        <v>-4</v>
      </c>
      <c r="E188" s="1">
        <f>'[1]Cmoney - 股票'!E192</f>
        <v>-3.03</v>
      </c>
      <c r="F188" s="1">
        <f>'[1]Cmoney - 股票'!F192</f>
        <v>78.53</v>
      </c>
      <c r="G188" s="1">
        <f>'[1]Cmoney - 股票'!G192</f>
        <v>63.46</v>
      </c>
      <c r="H188" s="1">
        <f>'[1]Cmoney - 股票'!H192</f>
        <v>75.47</v>
      </c>
      <c r="I188" s="1">
        <f>'[1]Cmoney - 股票'!I192</f>
        <v>44.84</v>
      </c>
      <c r="J188" s="1">
        <f>'[1]Cmoney - 股票'!J192</f>
        <v>0.59099999999999997</v>
      </c>
      <c r="K188" s="1">
        <f>'[1]Cmoney - 股票'!K192</f>
        <v>0.42799999999999999</v>
      </c>
      <c r="L188" s="1">
        <f>'[1]Cmoney - 股票'!L192</f>
        <v>4.12</v>
      </c>
      <c r="M188" s="1">
        <f>'[1]Cmoney - 股票'!M192</f>
        <v>1.01</v>
      </c>
      <c r="N188" s="1">
        <f>'[1]Cmoney - 股票'!N192</f>
        <v>-260972</v>
      </c>
      <c r="O188" s="1">
        <f>'[1]Cmoney - 股票'!O192</f>
        <v>-2021</v>
      </c>
      <c r="P188" s="1">
        <f>'[1]Cmoney - 股票'!P192</f>
        <v>-3.03</v>
      </c>
      <c r="Q188" s="1">
        <f>'[1]Cmoney - 股票'!Q192</f>
        <v>-0.39</v>
      </c>
      <c r="R188" s="1">
        <f>'[1]Cmoney - 股票'!R192</f>
        <v>3.23</v>
      </c>
      <c r="S188" s="1">
        <f>'[1]Cmoney - 股票'!S192</f>
        <v>-0.78</v>
      </c>
      <c r="T188" s="1">
        <f>'[1]Cmoney - 股票'!T192</f>
        <v>2.81</v>
      </c>
    </row>
    <row r="189" spans="1:20">
      <c r="A189" s="1" t="str">
        <f>'[1]Cmoney - 股票'!A193</f>
        <v>4938</v>
      </c>
      <c r="B189" s="1" t="str">
        <f>'[1]Cmoney - 股票'!B193</f>
        <v>和碩</v>
      </c>
      <c r="C189" s="1">
        <f>'[1]Cmoney - 股票'!C193</f>
        <v>104.5</v>
      </c>
      <c r="D189" s="1">
        <f>'[1]Cmoney - 股票'!D193</f>
        <v>2</v>
      </c>
      <c r="E189" s="1">
        <f>'[1]Cmoney - 股票'!E193</f>
        <v>1.95</v>
      </c>
      <c r="F189" s="1">
        <f>'[1]Cmoney - 股票'!F193</f>
        <v>30.31</v>
      </c>
      <c r="G189" s="1">
        <f>'[1]Cmoney - 股票'!G193</f>
        <v>25.5</v>
      </c>
      <c r="H189" s="1">
        <f>'[1]Cmoney - 股票'!H193</f>
        <v>15.09</v>
      </c>
      <c r="I189" s="1">
        <f>'[1]Cmoney - 股票'!I193</f>
        <v>28.35</v>
      </c>
      <c r="J189" s="1">
        <f>'[1]Cmoney - 股票'!J193</f>
        <v>-0.92600000000000005</v>
      </c>
      <c r="K189" s="1">
        <f>'[1]Cmoney - 股票'!K193</f>
        <v>-1.2549999999999999</v>
      </c>
      <c r="L189" s="1">
        <f>'[1]Cmoney - 股票'!L193</f>
        <v>-6.2</v>
      </c>
      <c r="M189" s="1">
        <f>'[1]Cmoney - 股票'!M193</f>
        <v>-4.57</v>
      </c>
      <c r="N189" s="1">
        <f>'[1]Cmoney - 股票'!N193</f>
        <v>1173106</v>
      </c>
      <c r="O189" s="1">
        <f>'[1]Cmoney - 股票'!O193</f>
        <v>11331.07</v>
      </c>
      <c r="P189" s="1">
        <f>'[1]Cmoney - 股票'!P193</f>
        <v>1.95</v>
      </c>
      <c r="Q189" s="1">
        <f>'[1]Cmoney - 股票'!Q193</f>
        <v>-12.18</v>
      </c>
      <c r="R189" s="1">
        <f>'[1]Cmoney - 股票'!R193</f>
        <v>-9.52</v>
      </c>
      <c r="S189" s="1">
        <f>'[1]Cmoney - 股票'!S193</f>
        <v>0.97</v>
      </c>
      <c r="T189" s="1">
        <f>'[1]Cmoney - 股票'!T193</f>
        <v>7.18</v>
      </c>
    </row>
    <row r="190" spans="1:20">
      <c r="A190" s="1" t="str">
        <f>'[1]Cmoney - 股票'!A194</f>
        <v>4958</v>
      </c>
      <c r="B190" s="1" t="str">
        <f>'[1]Cmoney - 股票'!B194</f>
        <v>臻鼎-KY</v>
      </c>
      <c r="C190" s="1">
        <f>'[1]Cmoney - 股票'!C194</f>
        <v>129.5</v>
      </c>
      <c r="D190" s="1">
        <f>'[1]Cmoney - 股票'!D194</f>
        <v>0</v>
      </c>
      <c r="E190" s="1">
        <f>'[1]Cmoney - 股票'!E194</f>
        <v>0</v>
      </c>
      <c r="F190" s="1">
        <f>'[1]Cmoney - 股票'!F194</f>
        <v>57.49</v>
      </c>
      <c r="G190" s="1">
        <f>'[1]Cmoney - 股票'!G194</f>
        <v>55.61</v>
      </c>
      <c r="H190" s="1">
        <f>'[1]Cmoney - 股票'!H194</f>
        <v>68.55</v>
      </c>
      <c r="I190" s="1">
        <f>'[1]Cmoney - 股票'!I194</f>
        <v>68.55</v>
      </c>
      <c r="J190" s="1">
        <f>'[1]Cmoney - 股票'!J194</f>
        <v>0.442</v>
      </c>
      <c r="K190" s="1">
        <f>'[1]Cmoney - 股票'!K194</f>
        <v>0.42199999999999999</v>
      </c>
      <c r="L190" s="1">
        <f>'[1]Cmoney - 股票'!L194</f>
        <v>6.09</v>
      </c>
      <c r="M190" s="1">
        <f>'[1]Cmoney - 股票'!M194</f>
        <v>5.73</v>
      </c>
      <c r="N190" s="1">
        <f>'[1]Cmoney - 股票'!N194</f>
        <v>-49585</v>
      </c>
      <c r="O190" s="1">
        <f>'[1]Cmoney - 股票'!O194</f>
        <v>-388.084</v>
      </c>
      <c r="P190" s="1">
        <f>'[1]Cmoney - 股票'!P194</f>
        <v>0</v>
      </c>
      <c r="Q190" s="1">
        <f>'[1]Cmoney - 股票'!Q194</f>
        <v>1.97</v>
      </c>
      <c r="R190" s="1">
        <f>'[1]Cmoney - 股票'!R194</f>
        <v>7.02</v>
      </c>
      <c r="S190" s="1">
        <f>'[1]Cmoney - 股票'!S194</f>
        <v>4.0199999999999996</v>
      </c>
      <c r="T190" s="1">
        <f>'[1]Cmoney - 股票'!T194</f>
        <v>2.37</v>
      </c>
    </row>
    <row r="191" spans="1:20">
      <c r="A191" s="1" t="str">
        <f>'[1]Cmoney - 股票'!A195</f>
        <v>5009</v>
      </c>
      <c r="B191" s="1" t="str">
        <f>'[1]Cmoney - 股票'!B195</f>
        <v>榮剛</v>
      </c>
      <c r="C191" s="1">
        <f>'[1]Cmoney - 股票'!C195</f>
        <v>48.4</v>
      </c>
      <c r="D191" s="1">
        <f>'[1]Cmoney - 股票'!D195</f>
        <v>-0.3</v>
      </c>
      <c r="E191" s="1">
        <f>'[1]Cmoney - 股票'!E195</f>
        <v>-0.62</v>
      </c>
      <c r="F191" s="1">
        <f>'[1]Cmoney - 股票'!F195</f>
        <v>33.049999999999997</v>
      </c>
      <c r="G191" s="1">
        <f>'[1]Cmoney - 股票'!G195</f>
        <v>22.58</v>
      </c>
      <c r="H191" s="1">
        <f>'[1]Cmoney - 股票'!H195</f>
        <v>29.14</v>
      </c>
      <c r="I191" s="1">
        <f>'[1]Cmoney - 股票'!I195</f>
        <v>25.77</v>
      </c>
      <c r="J191" s="1">
        <f>'[1]Cmoney - 股票'!J195</f>
        <v>3.7999999999999999E-2</v>
      </c>
      <c r="K191" s="1">
        <f>'[1]Cmoney - 股票'!K195</f>
        <v>-3.5000000000000003E-2</v>
      </c>
      <c r="L191" s="1">
        <f>'[1]Cmoney - 股票'!L195</f>
        <v>-1.79</v>
      </c>
      <c r="M191" s="1">
        <f>'[1]Cmoney - 股票'!M195</f>
        <v>-2.21</v>
      </c>
      <c r="N191" s="1">
        <f>'[1]Cmoney - 股票'!N195</f>
        <v>133862</v>
      </c>
      <c r="O191" s="1">
        <f>'[1]Cmoney - 股票'!O195</f>
        <v>2723</v>
      </c>
      <c r="P191" s="1">
        <f>'[1]Cmoney - 股票'!P195</f>
        <v>-0.62</v>
      </c>
      <c r="Q191" s="1">
        <f>'[1]Cmoney - 股票'!Q195</f>
        <v>-9.6999999999999993</v>
      </c>
      <c r="R191" s="1">
        <f>'[1]Cmoney - 股票'!R195</f>
        <v>-5.84</v>
      </c>
      <c r="S191" s="1">
        <f>'[1]Cmoney - 股票'!S195</f>
        <v>-8.33</v>
      </c>
      <c r="T191" s="1">
        <f>'[1]Cmoney - 股票'!T195</f>
        <v>-2.3199999999999998</v>
      </c>
    </row>
    <row r="192" spans="1:20">
      <c r="A192" s="1" t="str">
        <f>'[1]Cmoney - 股票'!A196</f>
        <v>5269</v>
      </c>
      <c r="B192" s="1" t="str">
        <f>'[1]Cmoney - 股票'!B196</f>
        <v>祥碩</v>
      </c>
      <c r="C192" s="1">
        <f>'[1]Cmoney - 股票'!C196</f>
        <v>2240</v>
      </c>
      <c r="D192" s="1">
        <f>'[1]Cmoney - 股票'!D196</f>
        <v>90</v>
      </c>
      <c r="E192" s="1">
        <f>'[1]Cmoney - 股票'!E196</f>
        <v>4.1900000000000004</v>
      </c>
      <c r="F192" s="1">
        <f>'[1]Cmoney - 股票'!F196</f>
        <v>39.630000000000003</v>
      </c>
      <c r="G192" s="1">
        <f>'[1]Cmoney - 股票'!G196</f>
        <v>44.6</v>
      </c>
      <c r="H192" s="1">
        <f>'[1]Cmoney - 股票'!H196</f>
        <v>48.26</v>
      </c>
      <c r="I192" s="1">
        <f>'[1]Cmoney - 股票'!I196</f>
        <v>59.1</v>
      </c>
      <c r="J192" s="1">
        <f>'[1]Cmoney - 股票'!J196</f>
        <v>-0.94199999999999995</v>
      </c>
      <c r="K192" s="1">
        <f>'[1]Cmoney - 股票'!K196</f>
        <v>1.1479999999999999</v>
      </c>
      <c r="L192" s="1">
        <f>'[1]Cmoney - 股票'!L196</f>
        <v>1.82</v>
      </c>
      <c r="M192" s="1">
        <f>'[1]Cmoney - 股票'!M196</f>
        <v>5.6</v>
      </c>
      <c r="N192" s="1">
        <f>'[1]Cmoney - 股票'!N196</f>
        <v>-260874</v>
      </c>
      <c r="O192" s="1">
        <f>'[1]Cmoney - 股票'!O196</f>
        <v>-120</v>
      </c>
      <c r="P192" s="1">
        <f>'[1]Cmoney - 股票'!P196</f>
        <v>4.1900000000000004</v>
      </c>
      <c r="Q192" s="1">
        <f>'[1]Cmoney - 股票'!Q196</f>
        <v>2.2799999999999998</v>
      </c>
      <c r="R192" s="1">
        <f>'[1]Cmoney - 股票'!R196</f>
        <v>1.36</v>
      </c>
      <c r="S192" s="1">
        <f>'[1]Cmoney - 股票'!S196</f>
        <v>9.5399999999999991</v>
      </c>
      <c r="T192" s="1">
        <f>'[1]Cmoney - 股票'!T196</f>
        <v>-9.1300000000000008</v>
      </c>
    </row>
    <row r="193" spans="1:20">
      <c r="A193" s="1" t="str">
        <f>'[1]Cmoney - 股票'!A197</f>
        <v>5274</v>
      </c>
      <c r="B193" s="1" t="str">
        <f>'[1]Cmoney - 股票'!B197</f>
        <v>信驊</v>
      </c>
      <c r="C193" s="1">
        <f>'[1]Cmoney - 股票'!C197</f>
        <v>4840</v>
      </c>
      <c r="D193" s="1">
        <f>'[1]Cmoney - 股票'!D197</f>
        <v>40</v>
      </c>
      <c r="E193" s="1">
        <f>'[1]Cmoney - 股票'!E197</f>
        <v>0.83</v>
      </c>
      <c r="F193" s="1">
        <f>'[1]Cmoney - 股票'!F197</f>
        <v>63.58</v>
      </c>
      <c r="G193" s="1">
        <f>'[1]Cmoney - 股票'!G197</f>
        <v>60.73</v>
      </c>
      <c r="H193" s="1">
        <f>'[1]Cmoney - 股票'!H197</f>
        <v>53.19</v>
      </c>
      <c r="I193" s="1">
        <f>'[1]Cmoney - 股票'!I197</f>
        <v>56.49</v>
      </c>
      <c r="J193" s="1">
        <f>'[1]Cmoney - 股票'!J197</f>
        <v>-9.6609999999999996</v>
      </c>
      <c r="K193" s="1">
        <f>'[1]Cmoney - 股票'!K197</f>
        <v>-17.914999999999999</v>
      </c>
      <c r="L193" s="1">
        <f>'[1]Cmoney - 股票'!L197</f>
        <v>7.22</v>
      </c>
      <c r="M193" s="1">
        <f>'[1]Cmoney - 股票'!M197</f>
        <v>6.8</v>
      </c>
      <c r="N193" s="1">
        <f>'[1]Cmoney - 股票'!N197</f>
        <v>9314</v>
      </c>
      <c r="O193" s="1">
        <f>'[1]Cmoney - 股票'!O197</f>
        <v>1.923</v>
      </c>
      <c r="P193" s="1">
        <f>'[1]Cmoney - 股票'!P197</f>
        <v>0.83</v>
      </c>
      <c r="Q193" s="1">
        <f>'[1]Cmoney - 股票'!Q197</f>
        <v>-2.52</v>
      </c>
      <c r="R193" s="1">
        <f>'[1]Cmoney - 股票'!R197</f>
        <v>2.11</v>
      </c>
      <c r="S193" s="1">
        <f>'[1]Cmoney - 股票'!S197</f>
        <v>29.07</v>
      </c>
      <c r="T193" s="1">
        <f>'[1]Cmoney - 股票'!T197</f>
        <v>44.48</v>
      </c>
    </row>
    <row r="194" spans="1:20">
      <c r="A194" s="1" t="str">
        <f>'[1]Cmoney - 股票'!A198</f>
        <v>5347</v>
      </c>
      <c r="B194" s="1" t="str">
        <f>'[1]Cmoney - 股票'!B198</f>
        <v>世界</v>
      </c>
      <c r="C194" s="1">
        <f>'[1]Cmoney - 股票'!C198</f>
        <v>129.5</v>
      </c>
      <c r="D194" s="1">
        <f>'[1]Cmoney - 股票'!D198</f>
        <v>11.5</v>
      </c>
      <c r="E194" s="1">
        <f>'[1]Cmoney - 股票'!E198</f>
        <v>9.75</v>
      </c>
      <c r="F194" s="1">
        <f>'[1]Cmoney - 股票'!F198</f>
        <v>54.06</v>
      </c>
      <c r="G194" s="1">
        <f>'[1]Cmoney - 股票'!G198</f>
        <v>68.39</v>
      </c>
      <c r="H194" s="1">
        <f>'[1]Cmoney - 股票'!H198</f>
        <v>45.4</v>
      </c>
      <c r="I194" s="1">
        <f>'[1]Cmoney - 股票'!I198</f>
        <v>71.510000000000005</v>
      </c>
      <c r="J194" s="1">
        <f>'[1]Cmoney - 股票'!J198</f>
        <v>-0.20399999999999999</v>
      </c>
      <c r="K194" s="1">
        <f>'[1]Cmoney - 股票'!K198</f>
        <v>2.8000000000000001E-2</v>
      </c>
      <c r="L194" s="1">
        <f>'[1]Cmoney - 股票'!L198</f>
        <v>3.49</v>
      </c>
      <c r="M194" s="1">
        <f>'[1]Cmoney - 股票'!M198</f>
        <v>12.44</v>
      </c>
      <c r="N194" s="1">
        <f>'[1]Cmoney - 股票'!N198</f>
        <v>-375242</v>
      </c>
      <c r="O194" s="1">
        <f>'[1]Cmoney - 股票'!O198</f>
        <v>-3187.8530000000001</v>
      </c>
      <c r="P194" s="1">
        <f>'[1]Cmoney - 股票'!P198</f>
        <v>9.75</v>
      </c>
      <c r="Q194" s="1">
        <f>'[1]Cmoney - 股票'!Q198</f>
        <v>5.71</v>
      </c>
      <c r="R194" s="1">
        <f>'[1]Cmoney - 股票'!R198</f>
        <v>17.73</v>
      </c>
      <c r="S194" s="1">
        <f>'[1]Cmoney - 股票'!S198</f>
        <v>21.6</v>
      </c>
      <c r="T194" s="1">
        <f>'[1]Cmoney - 股票'!T198</f>
        <v>53.07</v>
      </c>
    </row>
    <row r="195" spans="1:20">
      <c r="A195" s="1" t="str">
        <f>'[1]Cmoney - 股票'!A199</f>
        <v>5371</v>
      </c>
      <c r="B195" s="1" t="str">
        <f>'[1]Cmoney - 股票'!B199</f>
        <v>中光電</v>
      </c>
      <c r="C195" s="1">
        <f>'[1]Cmoney - 股票'!C199</f>
        <v>91</v>
      </c>
      <c r="D195" s="1">
        <f>'[1]Cmoney - 股票'!D199</f>
        <v>0.8</v>
      </c>
      <c r="E195" s="1">
        <f>'[1]Cmoney - 股票'!E199</f>
        <v>0.89</v>
      </c>
      <c r="F195" s="1">
        <f>'[1]Cmoney - 股票'!F199</f>
        <v>33.299999999999997</v>
      </c>
      <c r="G195" s="1">
        <f>'[1]Cmoney - 股票'!G199</f>
        <v>37.01</v>
      </c>
      <c r="H195" s="1">
        <f>'[1]Cmoney - 股票'!H199</f>
        <v>40.61</v>
      </c>
      <c r="I195" s="1">
        <f>'[1]Cmoney - 股票'!I199</f>
        <v>46.62</v>
      </c>
      <c r="J195" s="1">
        <f>'[1]Cmoney - 股票'!J199</f>
        <v>-0.59</v>
      </c>
      <c r="K195" s="1">
        <f>'[1]Cmoney - 股票'!K199</f>
        <v>-0.36399999999999999</v>
      </c>
      <c r="L195" s="1">
        <f>'[1]Cmoney - 股票'!L199</f>
        <v>-5.72</v>
      </c>
      <c r="M195" s="1">
        <f>'[1]Cmoney - 股票'!M199</f>
        <v>-3.95</v>
      </c>
      <c r="N195" s="1">
        <f>'[1]Cmoney - 股票'!N199</f>
        <v>-174412</v>
      </c>
      <c r="O195" s="1">
        <f>'[1]Cmoney - 股票'!O199</f>
        <v>-1912</v>
      </c>
      <c r="P195" s="1">
        <f>'[1]Cmoney - 股票'!P199</f>
        <v>0.89</v>
      </c>
      <c r="Q195" s="1">
        <f>'[1]Cmoney - 股票'!Q199</f>
        <v>2.25</v>
      </c>
      <c r="R195" s="1">
        <f>'[1]Cmoney - 股票'!R199</f>
        <v>-1.41</v>
      </c>
      <c r="S195" s="1">
        <f>'[1]Cmoney - 股票'!S199</f>
        <v>-16.89</v>
      </c>
      <c r="T195" s="1">
        <f>'[1]Cmoney - 股票'!T199</f>
        <v>4.96</v>
      </c>
    </row>
    <row r="196" spans="1:20">
      <c r="A196" s="1" t="str">
        <f>'[1]Cmoney - 股票'!A200</f>
        <v>5388</v>
      </c>
      <c r="B196" s="1" t="str">
        <f>'[1]Cmoney - 股票'!B200</f>
        <v>中磊</v>
      </c>
      <c r="C196" s="1">
        <f>'[1]Cmoney - 股票'!C200</f>
        <v>118</v>
      </c>
      <c r="D196" s="1">
        <f>'[1]Cmoney - 股票'!D200</f>
        <v>2</v>
      </c>
      <c r="E196" s="1">
        <f>'[1]Cmoney - 股票'!E200</f>
        <v>1.72</v>
      </c>
      <c r="F196" s="1">
        <f>'[1]Cmoney - 股票'!F200</f>
        <v>60.37</v>
      </c>
      <c r="G196" s="1">
        <f>'[1]Cmoney - 股票'!G200</f>
        <v>61.82</v>
      </c>
      <c r="H196" s="1">
        <f>'[1]Cmoney - 股票'!H200</f>
        <v>51.1</v>
      </c>
      <c r="I196" s="1">
        <f>'[1]Cmoney - 股票'!I200</f>
        <v>63.12</v>
      </c>
      <c r="J196" s="1">
        <f>'[1]Cmoney - 股票'!J200</f>
        <v>0.55700000000000005</v>
      </c>
      <c r="K196" s="1">
        <f>'[1]Cmoney - 股票'!K200</f>
        <v>0.66</v>
      </c>
      <c r="L196" s="1">
        <f>'[1]Cmoney - 股票'!L200</f>
        <v>0.48</v>
      </c>
      <c r="M196" s="1">
        <f>'[1]Cmoney - 股票'!M200</f>
        <v>2.2999999999999998</v>
      </c>
      <c r="N196" s="1">
        <f>'[1]Cmoney - 股票'!N200</f>
        <v>255</v>
      </c>
      <c r="O196" s="1">
        <f>'[1]Cmoney - 股票'!O200</f>
        <v>2.2000000000000002</v>
      </c>
      <c r="P196" s="1">
        <f>'[1]Cmoney - 股票'!P200</f>
        <v>1.72</v>
      </c>
      <c r="Q196" s="1">
        <f>'[1]Cmoney - 股票'!Q200</f>
        <v>-0.84</v>
      </c>
      <c r="R196" s="1">
        <f>'[1]Cmoney - 股票'!R200</f>
        <v>5.36</v>
      </c>
      <c r="S196" s="1">
        <f>'[1]Cmoney - 股票'!S200</f>
        <v>-1.67</v>
      </c>
      <c r="T196" s="1">
        <f>'[1]Cmoney - 股票'!T200</f>
        <v>-14.18</v>
      </c>
    </row>
    <row r="197" spans="1:20">
      <c r="A197" s="1" t="str">
        <f>'[1]Cmoney - 股票'!A201</f>
        <v>5425</v>
      </c>
      <c r="B197" s="1" t="str">
        <f>'[1]Cmoney - 股票'!B201</f>
        <v>台半</v>
      </c>
      <c r="C197" s="1">
        <f>'[1]Cmoney - 股票'!C201</f>
        <v>75.8</v>
      </c>
      <c r="D197" s="1">
        <f>'[1]Cmoney - 股票'!D201</f>
        <v>0.8</v>
      </c>
      <c r="E197" s="1">
        <f>'[1]Cmoney - 股票'!E201</f>
        <v>1.07</v>
      </c>
      <c r="F197" s="1">
        <f>'[1]Cmoney - 股票'!F201</f>
        <v>25.5</v>
      </c>
      <c r="G197" s="1">
        <f>'[1]Cmoney - 股票'!G201</f>
        <v>31.52</v>
      </c>
      <c r="H197" s="1">
        <f>'[1]Cmoney - 股票'!H201</f>
        <v>34.96</v>
      </c>
      <c r="I197" s="1">
        <f>'[1]Cmoney - 股票'!I201</f>
        <v>47.83</v>
      </c>
      <c r="J197" s="1">
        <f>'[1]Cmoney - 股票'!J201</f>
        <v>-0.52500000000000002</v>
      </c>
      <c r="K197" s="1">
        <f>'[1]Cmoney - 股票'!K201</f>
        <v>-0.45800000000000002</v>
      </c>
      <c r="L197" s="1">
        <f>'[1]Cmoney - 股票'!L201</f>
        <v>-3.09</v>
      </c>
      <c r="M197" s="1">
        <f>'[1]Cmoney - 股票'!M201</f>
        <v>-1.92</v>
      </c>
      <c r="N197" s="1">
        <f>'[1]Cmoney - 股票'!N201</f>
        <v>-43518</v>
      </c>
      <c r="O197" s="1">
        <f>'[1]Cmoney - 股票'!O201</f>
        <v>-580</v>
      </c>
      <c r="P197" s="1">
        <f>'[1]Cmoney - 股票'!P201</f>
        <v>1.07</v>
      </c>
      <c r="Q197" s="1">
        <f>'[1]Cmoney - 股票'!Q201</f>
        <v>-1.56</v>
      </c>
      <c r="R197" s="1">
        <f>'[1]Cmoney - 股票'!R201</f>
        <v>-2.19</v>
      </c>
      <c r="S197" s="1">
        <f>'[1]Cmoney - 股票'!S201</f>
        <v>-2.82</v>
      </c>
      <c r="T197" s="1">
        <f>'[1]Cmoney - 股票'!T201</f>
        <v>0.4</v>
      </c>
    </row>
    <row r="198" spans="1:20">
      <c r="A198" s="1" t="str">
        <f>'[1]Cmoney - 股票'!A202</f>
        <v>5457</v>
      </c>
      <c r="B198" s="1" t="str">
        <f>'[1]Cmoney - 股票'!B202</f>
        <v>宣德</v>
      </c>
      <c r="C198" s="1">
        <f>'[1]Cmoney - 股票'!C202</f>
        <v>56.8</v>
      </c>
      <c r="D198" s="1">
        <f>'[1]Cmoney - 股票'!D202</f>
        <v>0.5</v>
      </c>
      <c r="E198" s="1">
        <f>'[1]Cmoney - 股票'!E202</f>
        <v>0.89</v>
      </c>
      <c r="F198" s="1">
        <f>'[1]Cmoney - 股票'!F202</f>
        <v>10.99</v>
      </c>
      <c r="G198" s="1">
        <f>'[1]Cmoney - 股票'!G202</f>
        <v>9.74</v>
      </c>
      <c r="H198" s="1">
        <f>'[1]Cmoney - 股票'!H202</f>
        <v>28.77</v>
      </c>
      <c r="I198" s="1">
        <f>'[1]Cmoney - 股票'!I202</f>
        <v>37.57</v>
      </c>
      <c r="J198" s="1">
        <f>'[1]Cmoney - 股票'!J202</f>
        <v>-0.185</v>
      </c>
      <c r="K198" s="1">
        <f>'[1]Cmoney - 股票'!K202</f>
        <v>-0.19500000000000001</v>
      </c>
      <c r="L198" s="1">
        <f>'[1]Cmoney - 股票'!L202</f>
        <v>-3.47</v>
      </c>
      <c r="M198" s="1">
        <f>'[1]Cmoney - 股票'!M202</f>
        <v>-2.5</v>
      </c>
      <c r="N198" s="1">
        <f>'[1]Cmoney - 股票'!N202</f>
        <v>-14480</v>
      </c>
      <c r="O198" s="1">
        <f>'[1]Cmoney - 股票'!O202</f>
        <v>-256</v>
      </c>
      <c r="P198" s="1">
        <f>'[1]Cmoney - 股票'!P202</f>
        <v>0.89</v>
      </c>
      <c r="Q198" s="1">
        <f>'[1]Cmoney - 股票'!Q202</f>
        <v>-3.57</v>
      </c>
      <c r="R198" s="1">
        <f>'[1]Cmoney - 股票'!R202</f>
        <v>-2.74</v>
      </c>
      <c r="S198" s="1">
        <f>'[1]Cmoney - 股票'!S202</f>
        <v>-2.41</v>
      </c>
      <c r="T198" s="1">
        <f>'[1]Cmoney - 股票'!T202</f>
        <v>-7.34</v>
      </c>
    </row>
    <row r="199" spans="1:20">
      <c r="A199" s="1" t="str">
        <f>'[1]Cmoney - 股票'!A203</f>
        <v>5483</v>
      </c>
      <c r="B199" s="1" t="str">
        <f>'[1]Cmoney - 股票'!B203</f>
        <v>中美晶</v>
      </c>
      <c r="C199" s="1">
        <f>'[1]Cmoney - 股票'!C203</f>
        <v>217.5</v>
      </c>
      <c r="D199" s="1">
        <f>'[1]Cmoney - 股票'!D203</f>
        <v>-0.5</v>
      </c>
      <c r="E199" s="1">
        <f>'[1]Cmoney - 股票'!E203</f>
        <v>-0.23</v>
      </c>
      <c r="F199" s="1">
        <f>'[1]Cmoney - 股票'!F203</f>
        <v>75.38</v>
      </c>
      <c r="G199" s="1">
        <f>'[1]Cmoney - 股票'!G203</f>
        <v>70.540000000000006</v>
      </c>
      <c r="H199" s="1">
        <f>'[1]Cmoney - 股票'!H203</f>
        <v>59.47</v>
      </c>
      <c r="I199" s="1">
        <f>'[1]Cmoney - 股票'!I203</f>
        <v>56.98</v>
      </c>
      <c r="J199" s="1">
        <f>'[1]Cmoney - 股票'!J203</f>
        <v>0.39900000000000002</v>
      </c>
      <c r="K199" s="1">
        <f>'[1]Cmoney - 股票'!K203</f>
        <v>0.30399999999999999</v>
      </c>
      <c r="L199" s="1">
        <f>'[1]Cmoney - 股票'!L203</f>
        <v>2.41</v>
      </c>
      <c r="M199" s="1">
        <f>'[1]Cmoney - 股票'!M203</f>
        <v>1.89</v>
      </c>
      <c r="N199" s="1">
        <f>'[1]Cmoney - 股票'!N203</f>
        <v>-52393</v>
      </c>
      <c r="O199" s="1">
        <f>'[1]Cmoney - 股票'!O203</f>
        <v>-239</v>
      </c>
      <c r="P199" s="1">
        <f>'[1]Cmoney - 股票'!P203</f>
        <v>-0.23</v>
      </c>
      <c r="Q199" s="1">
        <f>'[1]Cmoney - 股票'!Q203</f>
        <v>1.64</v>
      </c>
      <c r="R199" s="1">
        <f>'[1]Cmoney - 股票'!R203</f>
        <v>3.33</v>
      </c>
      <c r="S199" s="1">
        <f>'[1]Cmoney - 股票'!S203</f>
        <v>5.84</v>
      </c>
      <c r="T199" s="1">
        <f>'[1]Cmoney - 股票'!T203</f>
        <v>4.57</v>
      </c>
    </row>
    <row r="200" spans="1:20">
      <c r="A200" s="1" t="str">
        <f>'[1]Cmoney - 股票'!A204</f>
        <v>5534</v>
      </c>
      <c r="B200" s="1" t="str">
        <f>'[1]Cmoney - 股票'!B204</f>
        <v>長虹</v>
      </c>
      <c r="C200" s="1">
        <f>'[1]Cmoney - 股票'!C204</f>
        <v>109.5</v>
      </c>
      <c r="D200" s="1">
        <f>'[1]Cmoney - 股票'!D204</f>
        <v>-3</v>
      </c>
      <c r="E200" s="1">
        <f>'[1]Cmoney - 股票'!E204</f>
        <v>-2.67</v>
      </c>
      <c r="F200" s="1">
        <f>'[1]Cmoney - 股票'!F204</f>
        <v>18.12</v>
      </c>
      <c r="G200" s="1">
        <f>'[1]Cmoney - 股票'!G204</f>
        <v>12.08</v>
      </c>
      <c r="H200" s="1">
        <f>'[1]Cmoney - 股票'!H204</f>
        <v>20.65</v>
      </c>
      <c r="I200" s="1">
        <f>'[1]Cmoney - 股票'!I204</f>
        <v>14.59</v>
      </c>
      <c r="J200" s="1">
        <f>'[1]Cmoney - 股票'!J204</f>
        <v>-0.86299999999999999</v>
      </c>
      <c r="K200" s="1">
        <f>'[1]Cmoney - 股票'!K204</f>
        <v>-1.0780000000000001</v>
      </c>
      <c r="L200" s="1">
        <f>'[1]Cmoney - 股票'!L204</f>
        <v>-6.19</v>
      </c>
      <c r="M200" s="1">
        <f>'[1]Cmoney - 股票'!M204</f>
        <v>-8.2899999999999991</v>
      </c>
      <c r="N200" s="1">
        <f>'[1]Cmoney - 股票'!N204</f>
        <v>58510</v>
      </c>
      <c r="O200" s="1">
        <f>'[1]Cmoney - 股票'!O204</f>
        <v>520</v>
      </c>
      <c r="P200" s="1">
        <f>'[1]Cmoney - 股票'!P204</f>
        <v>-2.67</v>
      </c>
      <c r="Q200" s="1">
        <f>'[1]Cmoney - 股票'!Q204</f>
        <v>-6.81</v>
      </c>
      <c r="R200" s="1">
        <f>'[1]Cmoney - 股票'!R204</f>
        <v>-8.3699999999999992</v>
      </c>
      <c r="S200" s="1">
        <f>'[1]Cmoney - 股票'!S204</f>
        <v>-8.75</v>
      </c>
      <c r="T200" s="1">
        <f>'[1]Cmoney - 股票'!T204</f>
        <v>22.07</v>
      </c>
    </row>
    <row r="201" spans="1:20">
      <c r="A201" s="1" t="str">
        <f>'[1]Cmoney - 股票'!A205</f>
        <v>5871</v>
      </c>
      <c r="B201" s="1" t="str">
        <f>'[1]Cmoney - 股票'!B205</f>
        <v>中租-KY</v>
      </c>
      <c r="C201" s="1">
        <f>'[1]Cmoney - 股票'!C205</f>
        <v>153.5</v>
      </c>
      <c r="D201" s="1">
        <f>'[1]Cmoney - 股票'!D205</f>
        <v>1</v>
      </c>
      <c r="E201" s="1">
        <f>'[1]Cmoney - 股票'!E205</f>
        <v>0.66</v>
      </c>
      <c r="F201" s="1">
        <f>'[1]Cmoney - 股票'!F205</f>
        <v>26</v>
      </c>
      <c r="G201" s="1">
        <f>'[1]Cmoney - 股票'!G205</f>
        <v>20.23</v>
      </c>
      <c r="H201" s="1">
        <f>'[1]Cmoney - 股票'!H205</f>
        <v>23.96</v>
      </c>
      <c r="I201" s="1">
        <f>'[1]Cmoney - 股票'!I205</f>
        <v>32.33</v>
      </c>
      <c r="J201" s="1">
        <f>'[1]Cmoney - 股票'!J205</f>
        <v>0.112</v>
      </c>
      <c r="K201" s="1">
        <f>'[1]Cmoney - 股票'!K205</f>
        <v>-0.126</v>
      </c>
      <c r="L201" s="1">
        <f>'[1]Cmoney - 股票'!L205</f>
        <v>-2.3199999999999998</v>
      </c>
      <c r="M201" s="1">
        <f>'[1]Cmoney - 股票'!M205</f>
        <v>-1.7</v>
      </c>
      <c r="N201" s="1">
        <f>'[1]Cmoney - 股票'!N205</f>
        <v>-1676338</v>
      </c>
      <c r="O201" s="1">
        <f>'[1]Cmoney - 股票'!O205</f>
        <v>-10935.727999999999</v>
      </c>
      <c r="P201" s="1">
        <f>'[1]Cmoney - 股票'!P205</f>
        <v>0.66</v>
      </c>
      <c r="Q201" s="1">
        <f>'[1]Cmoney - 股票'!Q205</f>
        <v>-4.3600000000000003</v>
      </c>
      <c r="R201" s="1">
        <f>'[1]Cmoney - 股票'!R205</f>
        <v>-1.92</v>
      </c>
      <c r="S201" s="1">
        <f>'[1]Cmoney - 股票'!S205</f>
        <v>0.33</v>
      </c>
      <c r="T201" s="1">
        <f>'[1]Cmoney - 股票'!T205</f>
        <v>-12.54</v>
      </c>
    </row>
    <row r="202" spans="1:20">
      <c r="A202" s="1" t="str">
        <f>'[1]Cmoney - 股票'!A206</f>
        <v>5880</v>
      </c>
      <c r="B202" s="1" t="str">
        <f>'[1]Cmoney - 股票'!B206</f>
        <v>合庫金</v>
      </c>
      <c r="C202" s="1">
        <f>'[1]Cmoney - 股票'!C206</f>
        <v>26</v>
      </c>
      <c r="D202" s="1">
        <f>'[1]Cmoney - 股票'!D206</f>
        <v>0</v>
      </c>
      <c r="E202" s="1">
        <f>'[1]Cmoney - 股票'!E206</f>
        <v>0</v>
      </c>
      <c r="F202" s="1">
        <f>'[1]Cmoney - 股票'!F206</f>
        <v>61.45</v>
      </c>
      <c r="G202" s="1">
        <f>'[1]Cmoney - 股票'!G206</f>
        <v>56.12</v>
      </c>
      <c r="H202" s="1">
        <f>'[1]Cmoney - 股票'!H206</f>
        <v>46.43</v>
      </c>
      <c r="I202" s="1">
        <f>'[1]Cmoney - 股票'!I206</f>
        <v>46.43</v>
      </c>
      <c r="J202" s="1">
        <f>'[1]Cmoney - 股票'!J206</f>
        <v>3.2000000000000001E-2</v>
      </c>
      <c r="K202" s="1">
        <f>'[1]Cmoney - 股票'!K206</f>
        <v>0.03</v>
      </c>
      <c r="L202" s="1">
        <f>'[1]Cmoney - 股票'!L206</f>
        <v>0.54</v>
      </c>
      <c r="M202" s="1">
        <f>'[1]Cmoney - 股票'!M206</f>
        <v>0.48</v>
      </c>
      <c r="N202" s="1">
        <f>'[1]Cmoney - 股票'!N206</f>
        <v>-85196</v>
      </c>
      <c r="O202" s="1">
        <f>'[1]Cmoney - 股票'!O206</f>
        <v>-3288.1610000000001</v>
      </c>
      <c r="P202" s="1">
        <f>'[1]Cmoney - 股票'!P206</f>
        <v>0</v>
      </c>
      <c r="Q202" s="1">
        <f>'[1]Cmoney - 股票'!Q206</f>
        <v>0</v>
      </c>
      <c r="R202" s="1">
        <f>'[1]Cmoney - 股票'!R206</f>
        <v>0.19</v>
      </c>
      <c r="S202" s="1">
        <f>'[1]Cmoney - 股票'!S206</f>
        <v>1.17</v>
      </c>
      <c r="T202" s="1">
        <f>'[1]Cmoney - 股票'!T206</f>
        <v>-1.1399999999999999</v>
      </c>
    </row>
    <row r="203" spans="1:20">
      <c r="A203" s="1" t="str">
        <f>'[1]Cmoney - 股票'!A207</f>
        <v>5904</v>
      </c>
      <c r="B203" s="1" t="str">
        <f>'[1]Cmoney - 股票'!B207</f>
        <v>寶雅</v>
      </c>
      <c r="C203" s="1">
        <f>'[1]Cmoney - 股票'!C207</f>
        <v>492</v>
      </c>
      <c r="D203" s="1">
        <f>'[1]Cmoney - 股票'!D207</f>
        <v>-1.5</v>
      </c>
      <c r="E203" s="1">
        <f>'[1]Cmoney - 股票'!E207</f>
        <v>-0.3</v>
      </c>
      <c r="F203" s="1">
        <f>'[1]Cmoney - 股票'!F207</f>
        <v>19.53</v>
      </c>
      <c r="G203" s="1">
        <f>'[1]Cmoney - 股票'!G207</f>
        <v>16</v>
      </c>
      <c r="H203" s="1">
        <f>'[1]Cmoney - 股票'!H207</f>
        <v>38.229999999999997</v>
      </c>
      <c r="I203" s="1">
        <f>'[1]Cmoney - 股票'!I207</f>
        <v>35.24</v>
      </c>
      <c r="J203" s="1">
        <f>'[1]Cmoney - 股票'!J207</f>
        <v>-2.5099999999999998</v>
      </c>
      <c r="K203" s="1">
        <f>'[1]Cmoney - 股票'!K207</f>
        <v>-2.5939999999999999</v>
      </c>
      <c r="L203" s="1">
        <f>'[1]Cmoney - 股票'!L207</f>
        <v>-1.7</v>
      </c>
      <c r="M203" s="1">
        <f>'[1]Cmoney - 股票'!M207</f>
        <v>-2.02</v>
      </c>
      <c r="N203" s="1">
        <f>'[1]Cmoney - 股票'!N207</f>
        <v>-28209</v>
      </c>
      <c r="O203" s="1">
        <f>'[1]Cmoney - 股票'!O207</f>
        <v>-57</v>
      </c>
      <c r="P203" s="1">
        <f>'[1]Cmoney - 股票'!P207</f>
        <v>-0.3</v>
      </c>
      <c r="Q203" s="1">
        <f>'[1]Cmoney - 股票'!Q207</f>
        <v>-1.6</v>
      </c>
      <c r="R203" s="1">
        <f>'[1]Cmoney - 股票'!R207</f>
        <v>-5.38</v>
      </c>
      <c r="S203" s="1">
        <f>'[1]Cmoney - 股票'!S207</f>
        <v>-4.47</v>
      </c>
      <c r="T203" s="1">
        <f>'[1]Cmoney - 股票'!T207</f>
        <v>-0.2</v>
      </c>
    </row>
    <row r="204" spans="1:20">
      <c r="A204" s="1" t="str">
        <f>'[1]Cmoney - 股票'!A208</f>
        <v>6116</v>
      </c>
      <c r="B204" s="1" t="str">
        <f>'[1]Cmoney - 股票'!B208</f>
        <v>彩晶</v>
      </c>
      <c r="C204" s="1">
        <f>'[1]Cmoney - 股票'!C208</f>
        <v>9.82</v>
      </c>
      <c r="D204" s="1">
        <f>'[1]Cmoney - 股票'!D208</f>
        <v>0.05</v>
      </c>
      <c r="E204" s="1">
        <f>'[1]Cmoney - 股票'!E208</f>
        <v>0.51</v>
      </c>
      <c r="F204" s="1">
        <f>'[1]Cmoney - 股票'!F208</f>
        <v>29.28</v>
      </c>
      <c r="G204" s="1">
        <f>'[1]Cmoney - 股票'!G208</f>
        <v>25.22</v>
      </c>
      <c r="H204" s="1">
        <f>'[1]Cmoney - 股票'!H208</f>
        <v>38.17</v>
      </c>
      <c r="I204" s="1">
        <f>'[1]Cmoney - 股票'!I208</f>
        <v>43.37</v>
      </c>
      <c r="J204" s="1">
        <f>'[1]Cmoney - 股票'!J208</f>
        <v>1.4E-2</v>
      </c>
      <c r="K204" s="1">
        <f>'[1]Cmoney - 股票'!K208</f>
        <v>8.9999999999999993E-3</v>
      </c>
      <c r="L204" s="1">
        <f>'[1]Cmoney - 股票'!L208</f>
        <v>-1.47</v>
      </c>
      <c r="M204" s="1">
        <f>'[1]Cmoney - 股票'!M208</f>
        <v>-0.83</v>
      </c>
      <c r="N204" s="1">
        <f>'[1]Cmoney - 股票'!N208</f>
        <v>-41091</v>
      </c>
      <c r="O204" s="1">
        <f>'[1]Cmoney - 股票'!O208</f>
        <v>-4193</v>
      </c>
      <c r="P204" s="1">
        <f>'[1]Cmoney - 股票'!P208</f>
        <v>0.51</v>
      </c>
      <c r="Q204" s="1">
        <f>'[1]Cmoney - 股票'!Q208</f>
        <v>-4.2</v>
      </c>
      <c r="R204" s="1">
        <f>'[1]Cmoney - 股票'!R208</f>
        <v>1.1299999999999999</v>
      </c>
      <c r="S204" s="1">
        <f>'[1]Cmoney - 股票'!S208</f>
        <v>-2.77</v>
      </c>
      <c r="T204" s="1">
        <f>'[1]Cmoney - 股票'!T208</f>
        <v>-8.2200000000000006</v>
      </c>
    </row>
    <row r="205" spans="1:20">
      <c r="A205" s="1" t="str">
        <f>'[1]Cmoney - 股票'!A209</f>
        <v>6121</v>
      </c>
      <c r="B205" s="1" t="str">
        <f>'[1]Cmoney - 股票'!B209</f>
        <v>新普</v>
      </c>
      <c r="C205" s="1">
        <f>'[1]Cmoney - 股票'!C209</f>
        <v>427.5</v>
      </c>
      <c r="D205" s="1">
        <f>'[1]Cmoney - 股票'!D209</f>
        <v>-7</v>
      </c>
      <c r="E205" s="1">
        <f>'[1]Cmoney - 股票'!E209</f>
        <v>-1.61</v>
      </c>
      <c r="F205" s="1">
        <f>'[1]Cmoney - 股票'!F209</f>
        <v>71.319999999999993</v>
      </c>
      <c r="G205" s="1">
        <f>'[1]Cmoney - 股票'!G209</f>
        <v>65.790000000000006</v>
      </c>
      <c r="H205" s="1">
        <f>'[1]Cmoney - 股票'!H209</f>
        <v>71.459999999999994</v>
      </c>
      <c r="I205" s="1">
        <f>'[1]Cmoney - 股票'!I209</f>
        <v>50.63</v>
      </c>
      <c r="J205" s="1">
        <f>'[1]Cmoney - 股票'!J209</f>
        <v>1.962</v>
      </c>
      <c r="K205" s="1">
        <f>'[1]Cmoney - 股票'!K209</f>
        <v>1.613</v>
      </c>
      <c r="L205" s="1">
        <f>'[1]Cmoney - 股票'!L209</f>
        <v>3.23</v>
      </c>
      <c r="M205" s="1">
        <f>'[1]Cmoney - 股票'!M209</f>
        <v>1.44</v>
      </c>
      <c r="N205" s="1">
        <f>'[1]Cmoney - 股票'!N209</f>
        <v>-108808</v>
      </c>
      <c r="O205" s="1">
        <f>'[1]Cmoney - 股票'!O209</f>
        <v>-250</v>
      </c>
      <c r="P205" s="1">
        <f>'[1]Cmoney - 股票'!P209</f>
        <v>-1.61</v>
      </c>
      <c r="Q205" s="1">
        <f>'[1]Cmoney - 股票'!Q209</f>
        <v>2.27</v>
      </c>
      <c r="R205" s="1">
        <f>'[1]Cmoney - 股票'!R209</f>
        <v>2.15</v>
      </c>
      <c r="S205" s="1">
        <f>'[1]Cmoney - 股票'!S209</f>
        <v>2.4</v>
      </c>
      <c r="T205" s="1">
        <f>'[1]Cmoney - 股票'!T209</f>
        <v>-1.5</v>
      </c>
    </row>
    <row r="206" spans="1:20">
      <c r="A206" s="1" t="str">
        <f>'[1]Cmoney - 股票'!A210</f>
        <v>6147</v>
      </c>
      <c r="B206" s="1" t="str">
        <f>'[1]Cmoney - 股票'!B210</f>
        <v>頎邦</v>
      </c>
      <c r="C206" s="1">
        <f>'[1]Cmoney - 股票'!C210</f>
        <v>67.099999999999994</v>
      </c>
      <c r="D206" s="1">
        <f>'[1]Cmoney - 股票'!D210</f>
        <v>-0.2</v>
      </c>
      <c r="E206" s="1">
        <f>'[1]Cmoney - 股票'!E210</f>
        <v>-0.3</v>
      </c>
      <c r="F206" s="1">
        <f>'[1]Cmoney - 股票'!F210</f>
        <v>29.56</v>
      </c>
      <c r="G206" s="1">
        <f>'[1]Cmoney - 股票'!G210</f>
        <v>21.46</v>
      </c>
      <c r="H206" s="1">
        <f>'[1]Cmoney - 股票'!H210</f>
        <v>31.05</v>
      </c>
      <c r="I206" s="1">
        <f>'[1]Cmoney - 股票'!I210</f>
        <v>28.11</v>
      </c>
      <c r="J206" s="1">
        <f>'[1]Cmoney - 股票'!J210</f>
        <v>8.5999999999999993E-2</v>
      </c>
      <c r="K206" s="1">
        <f>'[1]Cmoney - 股票'!K210</f>
        <v>5.1999999999999998E-2</v>
      </c>
      <c r="L206" s="1">
        <f>'[1]Cmoney - 股票'!L210</f>
        <v>-1.52</v>
      </c>
      <c r="M206" s="1">
        <f>'[1]Cmoney - 股票'!M210</f>
        <v>-1.71</v>
      </c>
      <c r="N206" s="1">
        <f>'[1]Cmoney - 股票'!N210</f>
        <v>-108605</v>
      </c>
      <c r="O206" s="1">
        <f>'[1]Cmoney - 股票'!O210</f>
        <v>-1608</v>
      </c>
      <c r="P206" s="1">
        <f>'[1]Cmoney - 股票'!P210</f>
        <v>-0.3</v>
      </c>
      <c r="Q206" s="1">
        <f>'[1]Cmoney - 股票'!Q210</f>
        <v>-1.47</v>
      </c>
      <c r="R206" s="1">
        <f>'[1]Cmoney - 股票'!R210</f>
        <v>-1.9</v>
      </c>
      <c r="S206" s="1">
        <f>'[1]Cmoney - 股票'!S210</f>
        <v>-2.19</v>
      </c>
      <c r="T206" s="1">
        <f>'[1]Cmoney - 股票'!T210</f>
        <v>-13.42</v>
      </c>
    </row>
    <row r="207" spans="1:20">
      <c r="A207" s="1" t="str">
        <f>'[1]Cmoney - 股票'!A211</f>
        <v>6153</v>
      </c>
      <c r="B207" s="1" t="str">
        <f>'[1]Cmoney - 股票'!B211</f>
        <v>嘉聯益</v>
      </c>
      <c r="C207" s="1">
        <f>'[1]Cmoney - 股票'!C211</f>
        <v>21.55</v>
      </c>
      <c r="D207" s="1">
        <f>'[1]Cmoney - 股票'!D211</f>
        <v>0.1</v>
      </c>
      <c r="E207" s="1">
        <f>'[1]Cmoney - 股票'!E211</f>
        <v>0.47</v>
      </c>
      <c r="F207" s="1">
        <f>'[1]Cmoney - 股票'!F211</f>
        <v>71.41</v>
      </c>
      <c r="G207" s="1">
        <f>'[1]Cmoney - 股票'!G211</f>
        <v>72.34</v>
      </c>
      <c r="H207" s="1">
        <f>'[1]Cmoney - 股票'!H211</f>
        <v>54.8</v>
      </c>
      <c r="I207" s="1">
        <f>'[1]Cmoney - 股票'!I211</f>
        <v>58.53</v>
      </c>
      <c r="J207" s="1">
        <f>'[1]Cmoney - 股票'!J211</f>
        <v>4.7E-2</v>
      </c>
      <c r="K207" s="1">
        <f>'[1]Cmoney - 股票'!K211</f>
        <v>4.8000000000000001E-2</v>
      </c>
      <c r="L207" s="1">
        <f>'[1]Cmoney - 股票'!L211</f>
        <v>1.44</v>
      </c>
      <c r="M207" s="1">
        <f>'[1]Cmoney - 股票'!M211</f>
        <v>1.9</v>
      </c>
      <c r="N207" s="1">
        <f>'[1]Cmoney - 股票'!N211</f>
        <v>-3938</v>
      </c>
      <c r="O207" s="1">
        <f>'[1]Cmoney - 股票'!O211</f>
        <v>-183</v>
      </c>
      <c r="P207" s="1">
        <f>'[1]Cmoney - 股票'!P211</f>
        <v>0.47</v>
      </c>
      <c r="Q207" s="1">
        <f>'[1]Cmoney - 股票'!Q211</f>
        <v>0.23</v>
      </c>
      <c r="R207" s="1">
        <f>'[1]Cmoney - 股票'!R211</f>
        <v>4.6100000000000003</v>
      </c>
      <c r="S207" s="1">
        <f>'[1]Cmoney - 股票'!S211</f>
        <v>0.23</v>
      </c>
      <c r="T207" s="1">
        <f>'[1]Cmoney - 股票'!T211</f>
        <v>4.1100000000000003</v>
      </c>
    </row>
    <row r="208" spans="1:20">
      <c r="A208" s="1" t="str">
        <f>'[1]Cmoney - 股票'!A212</f>
        <v>6173</v>
      </c>
      <c r="B208" s="1" t="str">
        <f>'[1]Cmoney - 股票'!B212</f>
        <v>信昌電</v>
      </c>
      <c r="C208" s="1">
        <f>'[1]Cmoney - 股票'!C212</f>
        <v>54.9</v>
      </c>
      <c r="D208" s="1">
        <f>'[1]Cmoney - 股票'!D212</f>
        <v>1.9</v>
      </c>
      <c r="E208" s="1">
        <f>'[1]Cmoney - 股票'!E212</f>
        <v>3.58</v>
      </c>
      <c r="F208" s="1">
        <f>'[1]Cmoney - 股票'!F212</f>
        <v>58.1</v>
      </c>
      <c r="G208" s="1">
        <f>'[1]Cmoney - 股票'!G212</f>
        <v>59.66</v>
      </c>
      <c r="H208" s="1">
        <f>'[1]Cmoney - 股票'!H212</f>
        <v>51.7</v>
      </c>
      <c r="I208" s="1">
        <f>'[1]Cmoney - 股票'!I212</f>
        <v>64.239999999999995</v>
      </c>
      <c r="J208" s="1">
        <f>'[1]Cmoney - 股票'!J212</f>
        <v>0.42399999999999999</v>
      </c>
      <c r="K208" s="1">
        <f>'[1]Cmoney - 股票'!K212</f>
        <v>0.373</v>
      </c>
      <c r="L208" s="1">
        <f>'[1]Cmoney - 股票'!L212</f>
        <v>4.71</v>
      </c>
      <c r="M208" s="1">
        <f>'[1]Cmoney - 股票'!M212</f>
        <v>7.76</v>
      </c>
      <c r="N208" s="1">
        <f>'[1]Cmoney - 股票'!N212</f>
        <v>18055</v>
      </c>
      <c r="O208" s="1">
        <f>'[1]Cmoney - 股票'!O212</f>
        <v>339</v>
      </c>
      <c r="P208" s="1">
        <f>'[1]Cmoney - 股票'!P212</f>
        <v>3.58</v>
      </c>
      <c r="Q208" s="1">
        <f>'[1]Cmoney - 股票'!Q212</f>
        <v>1.67</v>
      </c>
      <c r="R208" s="1">
        <f>'[1]Cmoney - 股票'!R212</f>
        <v>10.35</v>
      </c>
      <c r="S208" s="1">
        <f>'[1]Cmoney - 股票'!S212</f>
        <v>13.66</v>
      </c>
      <c r="T208" s="1">
        <f>'[1]Cmoney - 股票'!T212</f>
        <v>14.97</v>
      </c>
    </row>
    <row r="209" spans="1:20">
      <c r="A209" s="1" t="str">
        <f>'[1]Cmoney - 股票'!A213</f>
        <v>6176</v>
      </c>
      <c r="B209" s="1" t="str">
        <f>'[1]Cmoney - 股票'!B213</f>
        <v>瑞儀</v>
      </c>
      <c r="C209" s="1">
        <f>'[1]Cmoney - 股票'!C213</f>
        <v>189.5</v>
      </c>
      <c r="D209" s="1">
        <f>'[1]Cmoney - 股票'!D213</f>
        <v>1.5</v>
      </c>
      <c r="E209" s="1">
        <f>'[1]Cmoney - 股票'!E213</f>
        <v>0.8</v>
      </c>
      <c r="F209" s="1">
        <f>'[1]Cmoney - 股票'!F213</f>
        <v>25.37</v>
      </c>
      <c r="G209" s="1">
        <f>'[1]Cmoney - 股票'!G213</f>
        <v>23.98</v>
      </c>
      <c r="H209" s="1">
        <f>'[1]Cmoney - 股票'!H213</f>
        <v>27.71</v>
      </c>
      <c r="I209" s="1">
        <f>'[1]Cmoney - 股票'!I213</f>
        <v>33.82</v>
      </c>
      <c r="J209" s="1">
        <f>'[1]Cmoney - 股票'!J213</f>
        <v>-2.5310000000000001</v>
      </c>
      <c r="K209" s="1">
        <f>'[1]Cmoney - 股票'!K213</f>
        <v>-2.4860000000000002</v>
      </c>
      <c r="L209" s="1">
        <f>'[1]Cmoney - 股票'!L213</f>
        <v>-5.76</v>
      </c>
      <c r="M209" s="1">
        <f>'[1]Cmoney - 股票'!M213</f>
        <v>-5.04</v>
      </c>
      <c r="N209" s="1">
        <f>'[1]Cmoney - 股票'!N213</f>
        <v>-177604</v>
      </c>
      <c r="O209" s="1">
        <f>'[1]Cmoney - 股票'!O213</f>
        <v>-940.9</v>
      </c>
      <c r="P209" s="1">
        <f>'[1]Cmoney - 股票'!P213</f>
        <v>0.8</v>
      </c>
      <c r="Q209" s="1">
        <f>'[1]Cmoney - 股票'!Q213</f>
        <v>-8.4499999999999993</v>
      </c>
      <c r="R209" s="1">
        <f>'[1]Cmoney - 股票'!R213</f>
        <v>-13.47</v>
      </c>
      <c r="S209" s="1">
        <f>'[1]Cmoney - 股票'!S213</f>
        <v>-4.29</v>
      </c>
      <c r="T209" s="1">
        <f>'[1]Cmoney - 股票'!T213</f>
        <v>11.8</v>
      </c>
    </row>
    <row r="210" spans="1:20">
      <c r="A210" s="1" t="str">
        <f>'[1]Cmoney - 股票'!A214</f>
        <v>6182</v>
      </c>
      <c r="B210" s="1" t="str">
        <f>'[1]Cmoney - 股票'!B214</f>
        <v>合晶</v>
      </c>
      <c r="C210" s="1">
        <f>'[1]Cmoney - 股票'!C214</f>
        <v>37.85</v>
      </c>
      <c r="D210" s="1">
        <f>'[1]Cmoney - 股票'!D214</f>
        <v>-0.5</v>
      </c>
      <c r="E210" s="1">
        <f>'[1]Cmoney - 股票'!E214</f>
        <v>-1.3</v>
      </c>
      <c r="F210" s="1">
        <f>'[1]Cmoney - 股票'!F214</f>
        <v>63.11</v>
      </c>
      <c r="G210" s="1">
        <f>'[1]Cmoney - 股票'!G214</f>
        <v>55.2</v>
      </c>
      <c r="H210" s="1">
        <f>'[1]Cmoney - 股票'!H214</f>
        <v>58.34</v>
      </c>
      <c r="I210" s="1">
        <f>'[1]Cmoney - 股票'!I214</f>
        <v>40.44</v>
      </c>
      <c r="J210" s="1">
        <f>'[1]Cmoney - 股票'!J214</f>
        <v>7.9000000000000001E-2</v>
      </c>
      <c r="K210" s="1">
        <f>'[1]Cmoney - 股票'!K214</f>
        <v>6.2E-2</v>
      </c>
      <c r="L210" s="1">
        <f>'[1]Cmoney - 股票'!L214</f>
        <v>0.28999999999999998</v>
      </c>
      <c r="M210" s="1">
        <f>'[1]Cmoney - 股票'!M214</f>
        <v>-0.79</v>
      </c>
      <c r="N210" s="1">
        <f>'[1]Cmoney - 股票'!N214</f>
        <v>26614</v>
      </c>
      <c r="O210" s="1">
        <f>'[1]Cmoney - 股票'!O214</f>
        <v>692</v>
      </c>
      <c r="P210" s="1">
        <f>'[1]Cmoney - 股票'!P214</f>
        <v>-1.3</v>
      </c>
      <c r="Q210" s="1">
        <f>'[1]Cmoney - 股票'!Q214</f>
        <v>0.8</v>
      </c>
      <c r="R210" s="1">
        <f>'[1]Cmoney - 股票'!R214</f>
        <v>-0.13</v>
      </c>
      <c r="S210" s="1">
        <f>'[1]Cmoney - 股票'!S214</f>
        <v>-4.42</v>
      </c>
      <c r="T210" s="1">
        <f>'[1]Cmoney - 股票'!T214</f>
        <v>-5.14</v>
      </c>
    </row>
    <row r="211" spans="1:20">
      <c r="A211" s="1" t="str">
        <f>'[1]Cmoney - 股票'!A215</f>
        <v>6213</v>
      </c>
      <c r="B211" s="1" t="str">
        <f>'[1]Cmoney - 股票'!B215</f>
        <v>聯茂</v>
      </c>
      <c r="C211" s="1">
        <f>'[1]Cmoney - 股票'!C215</f>
        <v>116</v>
      </c>
      <c r="D211" s="1">
        <f>'[1]Cmoney - 股票'!D215</f>
        <v>1.5</v>
      </c>
      <c r="E211" s="1">
        <f>'[1]Cmoney - 股票'!E215</f>
        <v>1.31</v>
      </c>
      <c r="F211" s="1">
        <f>'[1]Cmoney - 股票'!F215</f>
        <v>41.93</v>
      </c>
      <c r="G211" s="1">
        <f>'[1]Cmoney - 股票'!G215</f>
        <v>52.95</v>
      </c>
      <c r="H211" s="1">
        <f>'[1]Cmoney - 股票'!H215</f>
        <v>56.13</v>
      </c>
      <c r="I211" s="1">
        <f>'[1]Cmoney - 股票'!I215</f>
        <v>62.87</v>
      </c>
      <c r="J211" s="1">
        <f>'[1]Cmoney - 股票'!J215</f>
        <v>-7.3999999999999996E-2</v>
      </c>
      <c r="K211" s="1">
        <f>'[1]Cmoney - 股票'!K215</f>
        <v>3.9E-2</v>
      </c>
      <c r="L211" s="1">
        <f>'[1]Cmoney - 股票'!L215</f>
        <v>1.91</v>
      </c>
      <c r="M211" s="1">
        <f>'[1]Cmoney - 股票'!M215</f>
        <v>3.02</v>
      </c>
      <c r="N211" s="1">
        <f>'[1]Cmoney - 股票'!N215</f>
        <v>-114297</v>
      </c>
      <c r="O211" s="1">
        <f>'[1]Cmoney - 股票'!O215</f>
        <v>-991.99</v>
      </c>
      <c r="P211" s="1">
        <f>'[1]Cmoney - 股票'!P215</f>
        <v>1.31</v>
      </c>
      <c r="Q211" s="1">
        <f>'[1]Cmoney - 股票'!Q215</f>
        <v>2.2000000000000002</v>
      </c>
      <c r="R211" s="1">
        <f>'[1]Cmoney - 股票'!R215</f>
        <v>1.75</v>
      </c>
      <c r="S211" s="1">
        <f>'[1]Cmoney - 股票'!S215</f>
        <v>4.5</v>
      </c>
      <c r="T211" s="1">
        <f>'[1]Cmoney - 股票'!T215</f>
        <v>8.41</v>
      </c>
    </row>
    <row r="212" spans="1:20">
      <c r="A212" s="1" t="str">
        <f>'[1]Cmoney - 股票'!A216</f>
        <v>6239</v>
      </c>
      <c r="B212" s="1" t="str">
        <f>'[1]Cmoney - 股票'!B216</f>
        <v>力成</v>
      </c>
      <c r="C212" s="1">
        <f>'[1]Cmoney - 股票'!C216</f>
        <v>188</v>
      </c>
      <c r="D212" s="1">
        <f>'[1]Cmoney - 股票'!D216</f>
        <v>-2</v>
      </c>
      <c r="E212" s="1">
        <f>'[1]Cmoney - 股票'!E216</f>
        <v>-1.05</v>
      </c>
      <c r="F212" s="1">
        <f>'[1]Cmoney - 股票'!F216</f>
        <v>32.1</v>
      </c>
      <c r="G212" s="1">
        <f>'[1]Cmoney - 股票'!G216</f>
        <v>27.75</v>
      </c>
      <c r="H212" s="1">
        <f>'[1]Cmoney - 股票'!H216</f>
        <v>52.7</v>
      </c>
      <c r="I212" s="1">
        <f>'[1]Cmoney - 股票'!I216</f>
        <v>42.54</v>
      </c>
      <c r="J212" s="1">
        <f>'[1]Cmoney - 股票'!J216</f>
        <v>-0.45800000000000002</v>
      </c>
      <c r="K212" s="1">
        <f>'[1]Cmoney - 股票'!K216</f>
        <v>-0.59799999999999998</v>
      </c>
      <c r="L212" s="1">
        <f>'[1]Cmoney - 股票'!L216</f>
        <v>1.23</v>
      </c>
      <c r="M212" s="1">
        <f>'[1]Cmoney - 股票'!M216</f>
        <v>0.12</v>
      </c>
      <c r="N212" s="1">
        <f>'[1]Cmoney - 股票'!N216</f>
        <v>-22493</v>
      </c>
      <c r="O212" s="1">
        <f>'[1]Cmoney - 股票'!O216</f>
        <v>-118.9</v>
      </c>
      <c r="P212" s="1">
        <f>'[1]Cmoney - 股票'!P216</f>
        <v>-1.05</v>
      </c>
      <c r="Q212" s="1">
        <f>'[1]Cmoney - 股票'!Q216</f>
        <v>0</v>
      </c>
      <c r="R212" s="1">
        <f>'[1]Cmoney - 股票'!R216</f>
        <v>-1.31</v>
      </c>
      <c r="S212" s="1">
        <f>'[1]Cmoney - 股票'!S216</f>
        <v>0.8</v>
      </c>
      <c r="T212" s="1">
        <f>'[1]Cmoney - 股票'!T216</f>
        <v>-2.59</v>
      </c>
    </row>
    <row r="213" spans="1:20">
      <c r="A213" s="1" t="str">
        <f>'[1]Cmoney - 股票'!A217</f>
        <v>6245</v>
      </c>
      <c r="B213" s="1" t="str">
        <f>'[1]Cmoney - 股票'!B217</f>
        <v>立端</v>
      </c>
      <c r="C213" s="1">
        <f>'[1]Cmoney - 股票'!C217</f>
        <v>95.3</v>
      </c>
      <c r="D213" s="1">
        <f>'[1]Cmoney - 股票'!D217</f>
        <v>0.5</v>
      </c>
      <c r="E213" s="1">
        <f>'[1]Cmoney - 股票'!E217</f>
        <v>0.53</v>
      </c>
      <c r="F213" s="1">
        <f>'[1]Cmoney - 股票'!F217</f>
        <v>19.440000000000001</v>
      </c>
      <c r="G213" s="1">
        <f>'[1]Cmoney - 股票'!G217</f>
        <v>16.96</v>
      </c>
      <c r="H213" s="1">
        <f>'[1]Cmoney - 股票'!H217</f>
        <v>24.58</v>
      </c>
      <c r="I213" s="1">
        <f>'[1]Cmoney - 股票'!I217</f>
        <v>35.28</v>
      </c>
      <c r="J213" s="1">
        <f>'[1]Cmoney - 股票'!J217</f>
        <v>-0.35799999999999998</v>
      </c>
      <c r="K213" s="1">
        <f>'[1]Cmoney - 股票'!K217</f>
        <v>-0.372</v>
      </c>
      <c r="L213" s="1">
        <f>'[1]Cmoney - 股票'!L217</f>
        <v>-2.31</v>
      </c>
      <c r="M213" s="1">
        <f>'[1]Cmoney - 股票'!M217</f>
        <v>-1.86</v>
      </c>
      <c r="N213" s="1">
        <f>'[1]Cmoney - 股票'!N217</f>
        <v>-3611</v>
      </c>
      <c r="O213" s="1">
        <f>'[1]Cmoney - 股票'!O217</f>
        <v>-38</v>
      </c>
      <c r="P213" s="1">
        <f>'[1]Cmoney - 股票'!P217</f>
        <v>0.53</v>
      </c>
      <c r="Q213" s="1">
        <f>'[1]Cmoney - 股票'!Q217</f>
        <v>-2.66</v>
      </c>
      <c r="R213" s="1">
        <f>'[1]Cmoney - 股票'!R217</f>
        <v>-2.2599999999999998</v>
      </c>
      <c r="S213" s="1">
        <f>'[1]Cmoney - 股票'!S217</f>
        <v>1.28</v>
      </c>
      <c r="T213" s="1">
        <f>'[1]Cmoney - 股票'!T217</f>
        <v>-6.11</v>
      </c>
    </row>
    <row r="214" spans="1:20">
      <c r="A214" s="1" t="str">
        <f>'[1]Cmoney - 股票'!A218</f>
        <v>6257</v>
      </c>
      <c r="B214" s="1" t="str">
        <f>'[1]Cmoney - 股票'!B218</f>
        <v>矽格</v>
      </c>
      <c r="C214" s="1">
        <f>'[1]Cmoney - 股票'!C218</f>
        <v>76.8</v>
      </c>
      <c r="D214" s="1">
        <f>'[1]Cmoney - 股票'!D218</f>
        <v>0.1</v>
      </c>
      <c r="E214" s="1">
        <f>'[1]Cmoney - 股票'!E218</f>
        <v>0.13</v>
      </c>
      <c r="F214" s="1">
        <f>'[1]Cmoney - 股票'!F218</f>
        <v>44.04</v>
      </c>
      <c r="G214" s="1">
        <f>'[1]Cmoney - 股票'!G218</f>
        <v>45.92</v>
      </c>
      <c r="H214" s="1">
        <f>'[1]Cmoney - 股票'!H218</f>
        <v>41.51</v>
      </c>
      <c r="I214" s="1">
        <f>'[1]Cmoney - 股票'!I218</f>
        <v>43.13</v>
      </c>
      <c r="J214" s="1">
        <f>'[1]Cmoney - 股票'!J218</f>
        <v>-0.42099999999999999</v>
      </c>
      <c r="K214" s="1">
        <f>'[1]Cmoney - 股票'!K218</f>
        <v>-0.36499999999999999</v>
      </c>
      <c r="L214" s="1">
        <f>'[1]Cmoney - 股票'!L218</f>
        <v>-1.1200000000000001</v>
      </c>
      <c r="M214" s="1">
        <f>'[1]Cmoney - 股票'!M218</f>
        <v>-0.96</v>
      </c>
      <c r="N214" s="1">
        <f>'[1]Cmoney - 股票'!N218</f>
        <v>191721</v>
      </c>
      <c r="O214" s="1">
        <f>'[1]Cmoney - 股票'!O218</f>
        <v>2520</v>
      </c>
      <c r="P214" s="1">
        <f>'[1]Cmoney - 股票'!P218</f>
        <v>0.13</v>
      </c>
      <c r="Q214" s="1">
        <f>'[1]Cmoney - 股票'!Q218</f>
        <v>-6.34</v>
      </c>
      <c r="R214" s="1">
        <f>'[1]Cmoney - 股票'!R218</f>
        <v>-5.54</v>
      </c>
      <c r="S214" s="1">
        <f>'[1]Cmoney - 股票'!S218</f>
        <v>-3.88</v>
      </c>
      <c r="T214" s="1">
        <f>'[1]Cmoney - 股票'!T218</f>
        <v>7.26</v>
      </c>
    </row>
    <row r="215" spans="1:20">
      <c r="A215" s="1" t="str">
        <f>'[1]Cmoney - 股票'!A219</f>
        <v>6269</v>
      </c>
      <c r="B215" s="1" t="str">
        <f>'[1]Cmoney - 股票'!B219</f>
        <v>台郡</v>
      </c>
      <c r="C215" s="1">
        <f>'[1]Cmoney - 股票'!C219</f>
        <v>90.7</v>
      </c>
      <c r="D215" s="1">
        <f>'[1]Cmoney - 股票'!D219</f>
        <v>0.1</v>
      </c>
      <c r="E215" s="1">
        <f>'[1]Cmoney - 股票'!E219</f>
        <v>0.11</v>
      </c>
      <c r="F215" s="1">
        <f>'[1]Cmoney - 股票'!F219</f>
        <v>41.89</v>
      </c>
      <c r="G215" s="1">
        <f>'[1]Cmoney - 股票'!G219</f>
        <v>40.1</v>
      </c>
      <c r="H215" s="1">
        <f>'[1]Cmoney - 股票'!H219</f>
        <v>54.32</v>
      </c>
      <c r="I215" s="1">
        <f>'[1]Cmoney - 股票'!I219</f>
        <v>55.04</v>
      </c>
      <c r="J215" s="1">
        <f>'[1]Cmoney - 股票'!J219</f>
        <v>0.47199999999999998</v>
      </c>
      <c r="K215" s="1">
        <f>'[1]Cmoney - 股票'!K219</f>
        <v>0.44400000000000001</v>
      </c>
      <c r="L215" s="1">
        <f>'[1]Cmoney - 股票'!L219</f>
        <v>2.67</v>
      </c>
      <c r="M215" s="1">
        <f>'[1]Cmoney - 股票'!M219</f>
        <v>2.5</v>
      </c>
      <c r="N215" s="1">
        <f>'[1]Cmoney - 股票'!N219</f>
        <v>-12780</v>
      </c>
      <c r="O215" s="1">
        <f>'[1]Cmoney - 股票'!O219</f>
        <v>-141</v>
      </c>
      <c r="P215" s="1">
        <f>'[1]Cmoney - 股票'!P219</f>
        <v>0.11</v>
      </c>
      <c r="Q215" s="1">
        <f>'[1]Cmoney - 股票'!Q219</f>
        <v>-4.53</v>
      </c>
      <c r="R215" s="1">
        <f>'[1]Cmoney - 股票'!R219</f>
        <v>4.7300000000000004</v>
      </c>
      <c r="S215" s="1">
        <f>'[1]Cmoney - 股票'!S219</f>
        <v>5.71</v>
      </c>
      <c r="T215" s="1">
        <f>'[1]Cmoney - 股票'!T219</f>
        <v>-0.77</v>
      </c>
    </row>
    <row r="216" spans="1:20">
      <c r="A216" s="1" t="str">
        <f>'[1]Cmoney - 股票'!A220</f>
        <v>6271</v>
      </c>
      <c r="B216" s="1" t="str">
        <f>'[1]Cmoney - 股票'!B220</f>
        <v>同欣電</v>
      </c>
      <c r="C216" s="1">
        <f>'[1]Cmoney - 股票'!C220</f>
        <v>150</v>
      </c>
      <c r="D216" s="1">
        <f>'[1]Cmoney - 股票'!D220</f>
        <v>2</v>
      </c>
      <c r="E216" s="1">
        <f>'[1]Cmoney - 股票'!E220</f>
        <v>1.35</v>
      </c>
      <c r="F216" s="1">
        <f>'[1]Cmoney - 股票'!F220</f>
        <v>33.64</v>
      </c>
      <c r="G216" s="1">
        <f>'[1]Cmoney - 股票'!G220</f>
        <v>38.61</v>
      </c>
      <c r="H216" s="1">
        <f>'[1]Cmoney - 股票'!H220</f>
        <v>35.86</v>
      </c>
      <c r="I216" s="1">
        <f>'[1]Cmoney - 股票'!I220</f>
        <v>50.48</v>
      </c>
      <c r="J216" s="1">
        <f>'[1]Cmoney - 股票'!J220</f>
        <v>-0.36599999999999999</v>
      </c>
      <c r="K216" s="1">
        <f>'[1]Cmoney - 股票'!K220</f>
        <v>-0.35799999999999998</v>
      </c>
      <c r="L216" s="1">
        <f>'[1]Cmoney - 股票'!L220</f>
        <v>-1.51</v>
      </c>
      <c r="M216" s="1">
        <f>'[1]Cmoney - 股票'!M220</f>
        <v>-0.08</v>
      </c>
      <c r="N216" s="1">
        <f>'[1]Cmoney - 股票'!N220</f>
        <v>-187999</v>
      </c>
      <c r="O216" s="1">
        <f>'[1]Cmoney - 股票'!O220</f>
        <v>-1256</v>
      </c>
      <c r="P216" s="1">
        <f>'[1]Cmoney - 股票'!P220</f>
        <v>1.35</v>
      </c>
      <c r="Q216" s="1">
        <f>'[1]Cmoney - 股票'!Q220</f>
        <v>-2.6</v>
      </c>
      <c r="R216" s="1">
        <f>'[1]Cmoney - 股票'!R220</f>
        <v>-3.54</v>
      </c>
      <c r="S216" s="1">
        <f>'[1]Cmoney - 股票'!S220</f>
        <v>-3.54</v>
      </c>
      <c r="T216" s="1">
        <f>'[1]Cmoney - 股票'!T220</f>
        <v>-0.33</v>
      </c>
    </row>
    <row r="217" spans="1:20">
      <c r="A217" s="1" t="str">
        <f>'[1]Cmoney - 股票'!A221</f>
        <v>6274</v>
      </c>
      <c r="B217" s="1" t="str">
        <f>'[1]Cmoney - 股票'!B221</f>
        <v>台燿</v>
      </c>
      <c r="C217" s="1">
        <f>'[1]Cmoney - 股票'!C221</f>
        <v>162.5</v>
      </c>
      <c r="D217" s="1">
        <f>'[1]Cmoney - 股票'!D221</f>
        <v>1.5</v>
      </c>
      <c r="E217" s="1">
        <f>'[1]Cmoney - 股票'!E221</f>
        <v>0.93</v>
      </c>
      <c r="F217" s="1">
        <f>'[1]Cmoney - 股票'!F221</f>
        <v>13.27</v>
      </c>
      <c r="G217" s="1">
        <f>'[1]Cmoney - 股票'!G221</f>
        <v>15.79</v>
      </c>
      <c r="H217" s="1">
        <f>'[1]Cmoney - 股票'!H221</f>
        <v>26.84</v>
      </c>
      <c r="I217" s="1">
        <f>'[1]Cmoney - 股票'!I221</f>
        <v>38.74</v>
      </c>
      <c r="J217" s="1">
        <f>'[1]Cmoney - 股票'!J221</f>
        <v>-0.63300000000000001</v>
      </c>
      <c r="K217" s="1">
        <f>'[1]Cmoney - 股票'!K221</f>
        <v>-0.53400000000000003</v>
      </c>
      <c r="L217" s="1">
        <f>'[1]Cmoney - 股票'!L221</f>
        <v>-3.84</v>
      </c>
      <c r="M217" s="1">
        <f>'[1]Cmoney - 股票'!M221</f>
        <v>-2.94</v>
      </c>
      <c r="N217" s="1">
        <f>'[1]Cmoney - 股票'!N221</f>
        <v>-15554</v>
      </c>
      <c r="O217" s="1">
        <f>'[1]Cmoney - 股票'!O221</f>
        <v>-96</v>
      </c>
      <c r="P217" s="1">
        <f>'[1]Cmoney - 股票'!P221</f>
        <v>0.93</v>
      </c>
      <c r="Q217" s="1">
        <f>'[1]Cmoney - 股票'!Q221</f>
        <v>-0.61</v>
      </c>
      <c r="R217" s="1">
        <f>'[1]Cmoney - 股票'!R221</f>
        <v>-6.07</v>
      </c>
      <c r="S217" s="1">
        <f>'[1]Cmoney - 股票'!S221</f>
        <v>0</v>
      </c>
      <c r="T217" s="1">
        <f>'[1]Cmoney - 股票'!T221</f>
        <v>-10.96</v>
      </c>
    </row>
    <row r="218" spans="1:20">
      <c r="A218" s="1" t="str">
        <f>'[1]Cmoney - 股票'!A222</f>
        <v>6278</v>
      </c>
      <c r="B218" s="1" t="str">
        <f>'[1]Cmoney - 股票'!B222</f>
        <v>台表科</v>
      </c>
      <c r="C218" s="1">
        <f>'[1]Cmoney - 股票'!C222</f>
        <v>120</v>
      </c>
      <c r="D218" s="1">
        <f>'[1]Cmoney - 股票'!D222</f>
        <v>-2.5</v>
      </c>
      <c r="E218" s="1">
        <f>'[1]Cmoney - 股票'!E222</f>
        <v>-2.04</v>
      </c>
      <c r="F218" s="1">
        <f>'[1]Cmoney - 股票'!F222</f>
        <v>66.89</v>
      </c>
      <c r="G218" s="1">
        <f>'[1]Cmoney - 股票'!G222</f>
        <v>44.59</v>
      </c>
      <c r="H218" s="1">
        <f>'[1]Cmoney - 股票'!H222</f>
        <v>58.95</v>
      </c>
      <c r="I218" s="1">
        <f>'[1]Cmoney - 股票'!I222</f>
        <v>33.94</v>
      </c>
      <c r="J218" s="1">
        <f>'[1]Cmoney - 股票'!J222</f>
        <v>0.32800000000000001</v>
      </c>
      <c r="K218" s="1">
        <f>'[1]Cmoney - 股票'!K222</f>
        <v>0.13600000000000001</v>
      </c>
      <c r="L218" s="1">
        <f>'[1]Cmoney - 股票'!L222</f>
        <v>3.09</v>
      </c>
      <c r="M218" s="1">
        <f>'[1]Cmoney - 股票'!M222</f>
        <v>0.97</v>
      </c>
      <c r="N218" s="1">
        <f>'[1]Cmoney - 股票'!N222</f>
        <v>-6977</v>
      </c>
      <c r="O218" s="1">
        <f>'[1]Cmoney - 股票'!O222</f>
        <v>-57.362000000000002</v>
      </c>
      <c r="P218" s="1">
        <f>'[1]Cmoney - 股票'!P222</f>
        <v>-2.04</v>
      </c>
      <c r="Q218" s="1">
        <f>'[1]Cmoney - 股票'!Q222</f>
        <v>-2.83</v>
      </c>
      <c r="R218" s="1">
        <f>'[1]Cmoney - 股票'!R222</f>
        <v>2.13</v>
      </c>
      <c r="S218" s="1">
        <f>'[1]Cmoney - 股票'!S222</f>
        <v>0.42</v>
      </c>
      <c r="T218" s="1">
        <f>'[1]Cmoney - 股票'!T222</f>
        <v>10.6</v>
      </c>
    </row>
    <row r="219" spans="1:20">
      <c r="A219" s="1" t="str">
        <f>'[1]Cmoney - 股票'!A223</f>
        <v>6279</v>
      </c>
      <c r="B219" s="1" t="str">
        <f>'[1]Cmoney - 股票'!B223</f>
        <v>胡連</v>
      </c>
      <c r="C219" s="1">
        <f>'[1]Cmoney - 股票'!C223</f>
        <v>163</v>
      </c>
      <c r="D219" s="1">
        <f>'[1]Cmoney - 股票'!D223</f>
        <v>1</v>
      </c>
      <c r="E219" s="1">
        <f>'[1]Cmoney - 股票'!E223</f>
        <v>0.62</v>
      </c>
      <c r="F219" s="1">
        <f>'[1]Cmoney - 股票'!F223</f>
        <v>22.61</v>
      </c>
      <c r="G219" s="1">
        <f>'[1]Cmoney - 股票'!G223</f>
        <v>25.49</v>
      </c>
      <c r="H219" s="1">
        <f>'[1]Cmoney - 股票'!H223</f>
        <v>26.7</v>
      </c>
      <c r="I219" s="1">
        <f>'[1]Cmoney - 股票'!I223</f>
        <v>43.04</v>
      </c>
      <c r="J219" s="1">
        <f>'[1]Cmoney - 股票'!J223</f>
        <v>-0.77600000000000002</v>
      </c>
      <c r="K219" s="1">
        <f>'[1]Cmoney - 股票'!K223</f>
        <v>-0.72</v>
      </c>
      <c r="L219" s="1">
        <f>'[1]Cmoney - 股票'!L223</f>
        <v>-1.86</v>
      </c>
      <c r="M219" s="1">
        <f>'[1]Cmoney - 股票'!M223</f>
        <v>-1.18</v>
      </c>
      <c r="N219" s="1">
        <f>'[1]Cmoney - 股票'!N223</f>
        <v>-7811</v>
      </c>
      <c r="O219" s="1">
        <f>'[1]Cmoney - 股票'!O223</f>
        <v>-48</v>
      </c>
      <c r="P219" s="1">
        <f>'[1]Cmoney - 股票'!P223</f>
        <v>0.62</v>
      </c>
      <c r="Q219" s="1">
        <f>'[1]Cmoney - 股票'!Q223</f>
        <v>-0.61</v>
      </c>
      <c r="R219" s="1">
        <f>'[1]Cmoney - 股票'!R223</f>
        <v>-3.26</v>
      </c>
      <c r="S219" s="1">
        <f>'[1]Cmoney - 股票'!S223</f>
        <v>-1.51</v>
      </c>
      <c r="T219" s="1">
        <f>'[1]Cmoney - 股票'!T223</f>
        <v>-4.12</v>
      </c>
    </row>
    <row r="220" spans="1:20">
      <c r="A220" s="1" t="str">
        <f>'[1]Cmoney - 股票'!A224</f>
        <v>6282</v>
      </c>
      <c r="B220" s="1" t="str">
        <f>'[1]Cmoney - 股票'!B224</f>
        <v>康舒</v>
      </c>
      <c r="C220" s="1">
        <f>'[1]Cmoney - 股票'!C224</f>
        <v>38.85</v>
      </c>
      <c r="D220" s="1">
        <f>'[1]Cmoney - 股票'!D224</f>
        <v>0.15</v>
      </c>
      <c r="E220" s="1">
        <f>'[1]Cmoney - 股票'!E224</f>
        <v>0.39</v>
      </c>
      <c r="F220" s="1">
        <f>'[1]Cmoney - 股票'!F224</f>
        <v>60.08</v>
      </c>
      <c r="G220" s="1">
        <f>'[1]Cmoney - 股票'!G224</f>
        <v>57.78</v>
      </c>
      <c r="H220" s="1">
        <f>'[1]Cmoney - 股票'!H224</f>
        <v>49.72</v>
      </c>
      <c r="I220" s="1">
        <f>'[1]Cmoney - 股票'!I224</f>
        <v>53.49</v>
      </c>
      <c r="J220" s="1">
        <f>'[1]Cmoney - 股票'!J224</f>
        <v>0.152</v>
      </c>
      <c r="K220" s="1">
        <f>'[1]Cmoney - 股票'!K224</f>
        <v>0.124</v>
      </c>
      <c r="L220" s="1">
        <f>'[1]Cmoney - 股票'!L224</f>
        <v>1.72</v>
      </c>
      <c r="M220" s="1">
        <f>'[1]Cmoney - 股票'!M224</f>
        <v>1.92</v>
      </c>
      <c r="N220" s="1">
        <f>'[1]Cmoney - 股票'!N224</f>
        <v>-8103</v>
      </c>
      <c r="O220" s="1">
        <f>'[1]Cmoney - 股票'!O224</f>
        <v>-207.7</v>
      </c>
      <c r="P220" s="1">
        <f>'[1]Cmoney - 股票'!P224</f>
        <v>0.39</v>
      </c>
      <c r="Q220" s="1">
        <f>'[1]Cmoney - 股票'!Q224</f>
        <v>-0.51</v>
      </c>
      <c r="R220" s="1">
        <f>'[1]Cmoney - 股票'!R224</f>
        <v>2.91</v>
      </c>
      <c r="S220" s="1">
        <f>'[1]Cmoney - 股票'!S224</f>
        <v>3.88</v>
      </c>
      <c r="T220" s="1">
        <f>'[1]Cmoney - 股票'!T224</f>
        <v>-1.4</v>
      </c>
    </row>
    <row r="221" spans="1:20">
      <c r="A221" s="1" t="str">
        <f>'[1]Cmoney - 股票'!A225</f>
        <v>6285</v>
      </c>
      <c r="B221" s="1" t="str">
        <f>'[1]Cmoney - 股票'!B225</f>
        <v>啟碁</v>
      </c>
      <c r="C221" s="1">
        <f>'[1]Cmoney - 股票'!C225</f>
        <v>161</v>
      </c>
      <c r="D221" s="1">
        <f>'[1]Cmoney - 股票'!D225</f>
        <v>-1</v>
      </c>
      <c r="E221" s="1">
        <f>'[1]Cmoney - 股票'!E225</f>
        <v>-0.62</v>
      </c>
      <c r="F221" s="1">
        <f>'[1]Cmoney - 股票'!F225</f>
        <v>57.66</v>
      </c>
      <c r="G221" s="1">
        <f>'[1]Cmoney - 股票'!G225</f>
        <v>42.74</v>
      </c>
      <c r="H221" s="1">
        <f>'[1]Cmoney - 股票'!H225</f>
        <v>43.11</v>
      </c>
      <c r="I221" s="1">
        <f>'[1]Cmoney - 股票'!I225</f>
        <v>40.57</v>
      </c>
      <c r="J221" s="1">
        <f>'[1]Cmoney - 股票'!J225</f>
        <v>0.45200000000000001</v>
      </c>
      <c r="K221" s="1">
        <f>'[1]Cmoney - 股票'!K225</f>
        <v>0.10199999999999999</v>
      </c>
      <c r="L221" s="1">
        <f>'[1]Cmoney - 股票'!L225</f>
        <v>0.42</v>
      </c>
      <c r="M221" s="1">
        <f>'[1]Cmoney - 股票'!M225</f>
        <v>-0.25</v>
      </c>
      <c r="N221" s="1">
        <f>'[1]Cmoney - 股票'!N225</f>
        <v>-164783</v>
      </c>
      <c r="O221" s="1">
        <f>'[1]Cmoney - 股票'!O225</f>
        <v>-1006</v>
      </c>
      <c r="P221" s="1">
        <f>'[1]Cmoney - 股票'!P225</f>
        <v>-0.62</v>
      </c>
      <c r="Q221" s="1">
        <f>'[1]Cmoney - 股票'!Q225</f>
        <v>-5.29</v>
      </c>
      <c r="R221" s="1">
        <f>'[1]Cmoney - 股票'!R225</f>
        <v>4.21</v>
      </c>
      <c r="S221" s="1">
        <f>'[1]Cmoney - 股票'!S225</f>
        <v>0.94</v>
      </c>
      <c r="T221" s="1">
        <f>'[1]Cmoney - 股票'!T225</f>
        <v>3.54</v>
      </c>
    </row>
    <row r="222" spans="1:20">
      <c r="A222" s="1" t="str">
        <f>'[1]Cmoney - 股票'!A226</f>
        <v>6414</v>
      </c>
      <c r="B222" s="1" t="str">
        <f>'[1]Cmoney - 股票'!B226</f>
        <v>樺漢</v>
      </c>
      <c r="C222" s="1">
        <f>'[1]Cmoney - 股票'!C226</f>
        <v>335.5</v>
      </c>
      <c r="D222" s="1">
        <f>'[1]Cmoney - 股票'!D226</f>
        <v>-6.5</v>
      </c>
      <c r="E222" s="1">
        <f>'[1]Cmoney - 股票'!E226</f>
        <v>-1.9</v>
      </c>
      <c r="F222" s="1">
        <f>'[1]Cmoney - 股票'!F226</f>
        <v>61.83</v>
      </c>
      <c r="G222" s="1">
        <f>'[1]Cmoney - 股票'!G226</f>
        <v>58.76</v>
      </c>
      <c r="H222" s="1">
        <f>'[1]Cmoney - 股票'!H226</f>
        <v>70.59</v>
      </c>
      <c r="I222" s="1">
        <f>'[1]Cmoney - 股票'!I226</f>
        <v>52.09</v>
      </c>
      <c r="J222" s="1">
        <f>'[1]Cmoney - 股票'!J226</f>
        <v>0.26300000000000001</v>
      </c>
      <c r="K222" s="1">
        <f>'[1]Cmoney - 股票'!K226</f>
        <v>0.27</v>
      </c>
      <c r="L222" s="1">
        <f>'[1]Cmoney - 股票'!L226</f>
        <v>3.28</v>
      </c>
      <c r="M222" s="1">
        <f>'[1]Cmoney - 股票'!M226</f>
        <v>1.1499999999999999</v>
      </c>
      <c r="N222" s="1">
        <f>'[1]Cmoney - 股票'!N226</f>
        <v>158674</v>
      </c>
      <c r="O222" s="1">
        <f>'[1]Cmoney - 股票'!O226</f>
        <v>467.03</v>
      </c>
      <c r="P222" s="1">
        <f>'[1]Cmoney - 股票'!P226</f>
        <v>-1.9</v>
      </c>
      <c r="Q222" s="1">
        <f>'[1]Cmoney - 股票'!Q226</f>
        <v>0.3</v>
      </c>
      <c r="R222" s="1">
        <f>'[1]Cmoney - 股票'!R226</f>
        <v>0.15</v>
      </c>
      <c r="S222" s="1">
        <f>'[1]Cmoney - 股票'!S226</f>
        <v>3.39</v>
      </c>
      <c r="T222" s="1">
        <f>'[1]Cmoney - 股票'!T226</f>
        <v>-6.28</v>
      </c>
    </row>
    <row r="223" spans="1:20">
      <c r="A223" s="1" t="str">
        <f>'[1]Cmoney - 股票'!A227</f>
        <v>6443</v>
      </c>
      <c r="B223" s="1" t="str">
        <f>'[1]Cmoney - 股票'!B227</f>
        <v>元晶</v>
      </c>
      <c r="C223" s="1">
        <f>'[1]Cmoney - 股票'!C227</f>
        <v>28.95</v>
      </c>
      <c r="D223" s="1">
        <f>'[1]Cmoney - 股票'!D227</f>
        <v>-1</v>
      </c>
      <c r="E223" s="1">
        <f>'[1]Cmoney - 股票'!E227</f>
        <v>-3.34</v>
      </c>
      <c r="F223" s="1">
        <f>'[1]Cmoney - 股票'!F227</f>
        <v>54.58</v>
      </c>
      <c r="G223" s="1">
        <f>'[1]Cmoney - 股票'!G227</f>
        <v>56.29</v>
      </c>
      <c r="H223" s="1">
        <f>'[1]Cmoney - 股票'!H227</f>
        <v>85.97</v>
      </c>
      <c r="I223" s="1">
        <f>'[1]Cmoney - 股票'!I227</f>
        <v>64.03</v>
      </c>
      <c r="J223" s="1">
        <f>'[1]Cmoney - 股票'!J227</f>
        <v>0.17100000000000001</v>
      </c>
      <c r="K223" s="1">
        <f>'[1]Cmoney - 股票'!K227</f>
        <v>0.23100000000000001</v>
      </c>
      <c r="L223" s="1">
        <f>'[1]Cmoney - 股票'!L227</f>
        <v>8.89</v>
      </c>
      <c r="M223" s="1">
        <f>'[1]Cmoney - 股票'!M227</f>
        <v>5.01</v>
      </c>
      <c r="N223" s="1">
        <f>'[1]Cmoney - 股票'!N227</f>
        <v>55042</v>
      </c>
      <c r="O223" s="1">
        <f>'[1]Cmoney - 股票'!O227</f>
        <v>1867.7190000000001</v>
      </c>
      <c r="P223" s="1">
        <f>'[1]Cmoney - 股票'!P227</f>
        <v>-3.34</v>
      </c>
      <c r="Q223" s="1">
        <f>'[1]Cmoney - 股票'!Q227</f>
        <v>3.76</v>
      </c>
      <c r="R223" s="1">
        <f>'[1]Cmoney - 股票'!R227</f>
        <v>7.62</v>
      </c>
      <c r="S223" s="1">
        <f>'[1]Cmoney - 股票'!S227</f>
        <v>4.7</v>
      </c>
      <c r="T223" s="1">
        <f>'[1]Cmoney - 股票'!T227</f>
        <v>0.17</v>
      </c>
    </row>
    <row r="224" spans="1:20">
      <c r="A224" s="1" t="str">
        <f>'[1]Cmoney - 股票'!A228</f>
        <v>6488</v>
      </c>
      <c r="B224" s="1" t="str">
        <f>'[1]Cmoney - 股票'!B228</f>
        <v>環球晶</v>
      </c>
      <c r="C224" s="1">
        <f>'[1]Cmoney - 股票'!C228</f>
        <v>539</v>
      </c>
      <c r="D224" s="1">
        <f>'[1]Cmoney - 股票'!D228</f>
        <v>1</v>
      </c>
      <c r="E224" s="1">
        <f>'[1]Cmoney - 股票'!E228</f>
        <v>0.19</v>
      </c>
      <c r="F224" s="1">
        <f>'[1]Cmoney - 股票'!F228</f>
        <v>34.44</v>
      </c>
      <c r="G224" s="1">
        <f>'[1]Cmoney - 股票'!G228</f>
        <v>40.35</v>
      </c>
      <c r="H224" s="1">
        <f>'[1]Cmoney - 股票'!H228</f>
        <v>59</v>
      </c>
      <c r="I224" s="1">
        <f>'[1]Cmoney - 股票'!I228</f>
        <v>60.94</v>
      </c>
      <c r="J224" s="1">
        <f>'[1]Cmoney - 股票'!J228</f>
        <v>-0.438</v>
      </c>
      <c r="K224" s="1">
        <f>'[1]Cmoney - 股票'!K228</f>
        <v>-0.17799999999999999</v>
      </c>
      <c r="L224" s="1">
        <f>'[1]Cmoney - 股票'!L228</f>
        <v>0.7</v>
      </c>
      <c r="M224" s="1">
        <f>'[1]Cmoney - 股票'!M228</f>
        <v>0.72</v>
      </c>
      <c r="N224" s="1">
        <f>'[1]Cmoney - 股票'!N228</f>
        <v>119393</v>
      </c>
      <c r="O224" s="1">
        <f>'[1]Cmoney - 股票'!O228</f>
        <v>222.06100000000001</v>
      </c>
      <c r="P224" s="1">
        <f>'[1]Cmoney - 股票'!P228</f>
        <v>0.19</v>
      </c>
      <c r="Q224" s="1">
        <f>'[1]Cmoney - 股票'!Q228</f>
        <v>-0.19</v>
      </c>
      <c r="R224" s="1">
        <f>'[1]Cmoney - 股票'!R228</f>
        <v>0.94</v>
      </c>
      <c r="S224" s="1">
        <f>'[1]Cmoney - 股票'!S228</f>
        <v>3.45</v>
      </c>
      <c r="T224" s="1">
        <f>'[1]Cmoney - 股票'!T228</f>
        <v>-4.26</v>
      </c>
    </row>
    <row r="225" spans="1:20">
      <c r="A225" s="1" t="str">
        <f>'[1]Cmoney - 股票'!A229</f>
        <v>6510</v>
      </c>
      <c r="B225" s="1" t="str">
        <f>'[1]Cmoney - 股票'!B229</f>
        <v>精測</v>
      </c>
      <c r="C225" s="1">
        <f>'[1]Cmoney - 股票'!C229</f>
        <v>457</v>
      </c>
      <c r="D225" s="1">
        <f>'[1]Cmoney - 股票'!D229</f>
        <v>3</v>
      </c>
      <c r="E225" s="1">
        <f>'[1]Cmoney - 股票'!E229</f>
        <v>0.66</v>
      </c>
      <c r="F225" s="1">
        <f>'[1]Cmoney - 股票'!F229</f>
        <v>19.27</v>
      </c>
      <c r="G225" s="1">
        <f>'[1]Cmoney - 股票'!G229</f>
        <v>15.59</v>
      </c>
      <c r="H225" s="1">
        <f>'[1]Cmoney - 股票'!H229</f>
        <v>21.68</v>
      </c>
      <c r="I225" s="1">
        <f>'[1]Cmoney - 股票'!I229</f>
        <v>30.18</v>
      </c>
      <c r="J225" s="1">
        <f>'[1]Cmoney - 股票'!J229</f>
        <v>-0.98399999999999999</v>
      </c>
      <c r="K225" s="1">
        <f>'[1]Cmoney - 股票'!K229</f>
        <v>-1.569</v>
      </c>
      <c r="L225" s="1">
        <f>'[1]Cmoney - 股票'!L229</f>
        <v>-3.06</v>
      </c>
      <c r="M225" s="1">
        <f>'[1]Cmoney - 股票'!M229</f>
        <v>-2.38</v>
      </c>
      <c r="N225" s="1">
        <f>'[1]Cmoney - 股票'!N229</f>
        <v>-17831</v>
      </c>
      <c r="O225" s="1">
        <f>'[1]Cmoney - 股票'!O229</f>
        <v>-39</v>
      </c>
      <c r="P225" s="1">
        <f>'[1]Cmoney - 股票'!P229</f>
        <v>0.66</v>
      </c>
      <c r="Q225" s="1">
        <f>'[1]Cmoney - 股票'!Q229</f>
        <v>-5.19</v>
      </c>
      <c r="R225" s="1">
        <f>'[1]Cmoney - 股票'!R229</f>
        <v>-2.14</v>
      </c>
      <c r="S225" s="1">
        <f>'[1]Cmoney - 股票'!S229</f>
        <v>-0.87</v>
      </c>
      <c r="T225" s="1">
        <f>'[1]Cmoney - 股票'!T229</f>
        <v>-10.57</v>
      </c>
    </row>
    <row r="226" spans="1:20">
      <c r="A226" s="1" t="str">
        <f>'[1]Cmoney - 股票'!A230</f>
        <v>6547</v>
      </c>
      <c r="B226" s="1" t="str">
        <f>'[1]Cmoney - 股票'!B230</f>
        <v>高端疫苗</v>
      </c>
      <c r="C226" s="1">
        <f>'[1]Cmoney - 股票'!C230</f>
        <v>55</v>
      </c>
      <c r="D226" s="1">
        <f>'[1]Cmoney - 股票'!D230</f>
        <v>2</v>
      </c>
      <c r="E226" s="1">
        <f>'[1]Cmoney - 股票'!E230</f>
        <v>3.77</v>
      </c>
      <c r="F226" s="1">
        <f>'[1]Cmoney - 股票'!F230</f>
        <v>51.51</v>
      </c>
      <c r="G226" s="1">
        <f>'[1]Cmoney - 股票'!G230</f>
        <v>67.67</v>
      </c>
      <c r="H226" s="1">
        <f>'[1]Cmoney - 股票'!H230</f>
        <v>63.68</v>
      </c>
      <c r="I226" s="1">
        <f>'[1]Cmoney - 股票'!I230</f>
        <v>80.069999999999993</v>
      </c>
      <c r="J226" s="1">
        <f>'[1]Cmoney - 股票'!J230</f>
        <v>0.158</v>
      </c>
      <c r="K226" s="1">
        <f>'[1]Cmoney - 股票'!K230</f>
        <v>0.25900000000000001</v>
      </c>
      <c r="L226" s="1">
        <f>'[1]Cmoney - 股票'!L230</f>
        <v>2.4300000000000002</v>
      </c>
      <c r="M226" s="1">
        <f>'[1]Cmoney - 股票'!M230</f>
        <v>5.81</v>
      </c>
      <c r="N226" s="1">
        <f>'[1]Cmoney - 股票'!N230</f>
        <v>-14913</v>
      </c>
      <c r="O226" s="1">
        <f>'[1]Cmoney - 股票'!O230</f>
        <v>-279</v>
      </c>
      <c r="P226" s="1">
        <f>'[1]Cmoney - 股票'!P230</f>
        <v>3.77</v>
      </c>
      <c r="Q226" s="1">
        <f>'[1]Cmoney - 股票'!Q230</f>
        <v>5.36</v>
      </c>
      <c r="R226" s="1">
        <f>'[1]Cmoney - 股票'!R230</f>
        <v>7.21</v>
      </c>
      <c r="S226" s="1">
        <f>'[1]Cmoney - 股票'!S230</f>
        <v>9.34</v>
      </c>
      <c r="T226" s="1">
        <f>'[1]Cmoney - 股票'!T230</f>
        <v>3.97</v>
      </c>
    </row>
    <row r="227" spans="1:20">
      <c r="A227" s="1" t="str">
        <f>'[1]Cmoney - 股票'!A231</f>
        <v>6669</v>
      </c>
      <c r="B227" s="1" t="str">
        <f>'[1]Cmoney - 股票'!B231</f>
        <v>緯穎</v>
      </c>
      <c r="C227" s="1">
        <f>'[1]Cmoney - 股票'!C231</f>
        <v>2645</v>
      </c>
      <c r="D227" s="1">
        <f>'[1]Cmoney - 股票'!D231</f>
        <v>90</v>
      </c>
      <c r="E227" s="1">
        <f>'[1]Cmoney - 股票'!E231</f>
        <v>3.52</v>
      </c>
      <c r="F227" s="1">
        <f>'[1]Cmoney - 股票'!F231</f>
        <v>23.88</v>
      </c>
      <c r="G227" s="1">
        <f>'[1]Cmoney - 股票'!G231</f>
        <v>24.16</v>
      </c>
      <c r="H227" s="1">
        <f>'[1]Cmoney - 股票'!H231</f>
        <v>30.02</v>
      </c>
      <c r="I227" s="1">
        <f>'[1]Cmoney - 股票'!I231</f>
        <v>47.06</v>
      </c>
      <c r="J227" s="1">
        <f>'[1]Cmoney - 股票'!J231</f>
        <v>-24.501000000000001</v>
      </c>
      <c r="K227" s="1">
        <f>'[1]Cmoney - 股票'!K231</f>
        <v>-24.992000000000001</v>
      </c>
      <c r="L227" s="1">
        <f>'[1]Cmoney - 股票'!L231</f>
        <v>-3.42</v>
      </c>
      <c r="M227" s="1">
        <f>'[1]Cmoney - 股票'!M231</f>
        <v>-0.09</v>
      </c>
      <c r="N227" s="1">
        <f>'[1]Cmoney - 股票'!N231</f>
        <v>-208197</v>
      </c>
      <c r="O227" s="1">
        <f>'[1]Cmoney - 股票'!O231</f>
        <v>-81.22</v>
      </c>
      <c r="P227" s="1">
        <f>'[1]Cmoney - 股票'!P231</f>
        <v>3.52</v>
      </c>
      <c r="Q227" s="1">
        <f>'[1]Cmoney - 股票'!Q231</f>
        <v>-5.54</v>
      </c>
      <c r="R227" s="1">
        <f>'[1]Cmoney - 股票'!R231</f>
        <v>-4.34</v>
      </c>
      <c r="S227" s="1">
        <f>'[1]Cmoney - 股票'!S231</f>
        <v>0</v>
      </c>
      <c r="T227" s="1">
        <f>'[1]Cmoney - 股票'!T231</f>
        <v>15.25</v>
      </c>
    </row>
    <row r="228" spans="1:20">
      <c r="A228" s="1" t="str">
        <f>'[1]Cmoney - 股票'!A232</f>
        <v>6770</v>
      </c>
      <c r="B228" s="1" t="str">
        <f>'[1]Cmoney - 股票'!B232</f>
        <v>力積電</v>
      </c>
      <c r="C228" s="1">
        <f>'[1]Cmoney - 股票'!C232</f>
        <v>26.8</v>
      </c>
      <c r="D228" s="1">
        <f>'[1]Cmoney - 股票'!D232</f>
        <v>0.7</v>
      </c>
      <c r="E228" s="1">
        <f>'[1]Cmoney - 股票'!E232</f>
        <v>2.68</v>
      </c>
      <c r="F228" s="1">
        <f>'[1]Cmoney - 股票'!F232</f>
        <v>28.32</v>
      </c>
      <c r="G228" s="1">
        <f>'[1]Cmoney - 股票'!G232</f>
        <v>31.28</v>
      </c>
      <c r="H228" s="1">
        <f>'[1]Cmoney - 股票'!H232</f>
        <v>35.799999999999997</v>
      </c>
      <c r="I228" s="1">
        <f>'[1]Cmoney - 股票'!I232</f>
        <v>55.02</v>
      </c>
      <c r="J228" s="1">
        <f>'[1]Cmoney - 股票'!J232</f>
        <v>-3.2000000000000001E-2</v>
      </c>
      <c r="K228" s="1">
        <f>'[1]Cmoney - 股票'!K232</f>
        <v>-0.04</v>
      </c>
      <c r="L228" s="1">
        <f>'[1]Cmoney - 股票'!L232</f>
        <v>0.59</v>
      </c>
      <c r="M228" s="1">
        <f>'[1]Cmoney - 股票'!M232</f>
        <v>3.01</v>
      </c>
      <c r="N228" s="1">
        <f>'[1]Cmoney - 股票'!N232</f>
        <v>-132552</v>
      </c>
      <c r="O228" s="1">
        <f>'[1]Cmoney - 股票'!O232</f>
        <v>-5065</v>
      </c>
      <c r="P228" s="1">
        <f>'[1]Cmoney - 股票'!P232</f>
        <v>2.68</v>
      </c>
      <c r="Q228" s="1">
        <f>'[1]Cmoney - 股票'!Q232</f>
        <v>-2.9</v>
      </c>
      <c r="R228" s="1">
        <f>'[1]Cmoney - 股票'!R232</f>
        <v>0.37</v>
      </c>
      <c r="S228" s="1">
        <f>'[1]Cmoney - 股票'!S232</f>
        <v>5.51</v>
      </c>
      <c r="T228" s="1">
        <f>'[1]Cmoney - 股票'!T232</f>
        <v>3.28</v>
      </c>
    </row>
    <row r="229" spans="1:20">
      <c r="A229" s="1" t="str">
        <f>'[1]Cmoney - 股票'!A233</f>
        <v>8039</v>
      </c>
      <c r="B229" s="1" t="str">
        <f>'[1]Cmoney - 股票'!B233</f>
        <v>台虹</v>
      </c>
      <c r="C229" s="1">
        <f>'[1]Cmoney - 股票'!C233</f>
        <v>58.2</v>
      </c>
      <c r="D229" s="1">
        <f>'[1]Cmoney - 股票'!D233</f>
        <v>0.4</v>
      </c>
      <c r="E229" s="1">
        <f>'[1]Cmoney - 股票'!E233</f>
        <v>0.69</v>
      </c>
      <c r="F229" s="1">
        <f>'[1]Cmoney - 股票'!F233</f>
        <v>48.3</v>
      </c>
      <c r="G229" s="1">
        <f>'[1]Cmoney - 股票'!G233</f>
        <v>46.49</v>
      </c>
      <c r="H229" s="1">
        <f>'[1]Cmoney - 股票'!H233</f>
        <v>49.72</v>
      </c>
      <c r="I229" s="1">
        <f>'[1]Cmoney - 股票'!I233</f>
        <v>55.74</v>
      </c>
      <c r="J229" s="1">
        <f>'[1]Cmoney - 股票'!J233</f>
        <v>-2.5999999999999999E-2</v>
      </c>
      <c r="K229" s="1">
        <f>'[1]Cmoney - 股票'!K233</f>
        <v>-8.5999999999999993E-2</v>
      </c>
      <c r="L229" s="1">
        <f>'[1]Cmoney - 股票'!L233</f>
        <v>3.2</v>
      </c>
      <c r="M229" s="1">
        <f>'[1]Cmoney - 股票'!M233</f>
        <v>3.37</v>
      </c>
      <c r="N229" s="1">
        <f>'[1]Cmoney - 股票'!N233</f>
        <v>3176</v>
      </c>
      <c r="O229" s="1">
        <f>'[1]Cmoney - 股票'!O233</f>
        <v>55</v>
      </c>
      <c r="P229" s="1">
        <f>'[1]Cmoney - 股票'!P233</f>
        <v>0.69</v>
      </c>
      <c r="Q229" s="1">
        <f>'[1]Cmoney - 股票'!Q233</f>
        <v>-0.17</v>
      </c>
      <c r="R229" s="1">
        <f>'[1]Cmoney - 股票'!R233</f>
        <v>1.04</v>
      </c>
      <c r="S229" s="1">
        <f>'[1]Cmoney - 股票'!S233</f>
        <v>11.28</v>
      </c>
      <c r="T229" s="1">
        <f>'[1]Cmoney - 股票'!T233</f>
        <v>25.7</v>
      </c>
    </row>
    <row r="230" spans="1:20">
      <c r="A230" s="1" t="str">
        <f>'[1]Cmoney - 股票'!A234</f>
        <v>8044</v>
      </c>
      <c r="B230" s="1" t="str">
        <f>'[1]Cmoney - 股票'!B234</f>
        <v>網家</v>
      </c>
      <c r="C230" s="1">
        <f>'[1]Cmoney - 股票'!C234</f>
        <v>35.35</v>
      </c>
      <c r="D230" s="1">
        <f>'[1]Cmoney - 股票'!D234</f>
        <v>0.7</v>
      </c>
      <c r="E230" s="1">
        <f>'[1]Cmoney - 股票'!E234</f>
        <v>2.02</v>
      </c>
      <c r="F230" s="1">
        <f>'[1]Cmoney - 股票'!F234</f>
        <v>53.25</v>
      </c>
      <c r="G230" s="1">
        <f>'[1]Cmoney - 股票'!G234</f>
        <v>61.61</v>
      </c>
      <c r="H230" s="1">
        <f>'[1]Cmoney - 股票'!H234</f>
        <v>65.12</v>
      </c>
      <c r="I230" s="1">
        <f>'[1]Cmoney - 股票'!I234</f>
        <v>75</v>
      </c>
      <c r="J230" s="1">
        <f>'[1]Cmoney - 股票'!J234</f>
        <v>4.9000000000000002E-2</v>
      </c>
      <c r="K230" s="1">
        <f>'[1]Cmoney - 股票'!K234</f>
        <v>9.4E-2</v>
      </c>
      <c r="L230" s="1">
        <f>'[1]Cmoney - 股票'!L234</f>
        <v>2.21</v>
      </c>
      <c r="M230" s="1">
        <f>'[1]Cmoney - 股票'!M234</f>
        <v>3.99</v>
      </c>
      <c r="N230" s="1">
        <f>'[1]Cmoney - 股票'!N234</f>
        <v>3106</v>
      </c>
      <c r="O230" s="1">
        <f>'[1]Cmoney - 股票'!O234</f>
        <v>88</v>
      </c>
      <c r="P230" s="1">
        <f>'[1]Cmoney - 股票'!P234</f>
        <v>2.02</v>
      </c>
      <c r="Q230" s="1">
        <f>'[1]Cmoney - 股票'!Q234</f>
        <v>4.59</v>
      </c>
      <c r="R230" s="1">
        <f>'[1]Cmoney - 股票'!R234</f>
        <v>6.16</v>
      </c>
      <c r="S230" s="1">
        <f>'[1]Cmoney - 股票'!S234</f>
        <v>5.52</v>
      </c>
      <c r="T230" s="1">
        <f>'[1]Cmoney - 股票'!T234</f>
        <v>4.12</v>
      </c>
    </row>
    <row r="231" spans="1:20">
      <c r="A231" s="1" t="str">
        <f>'[1]Cmoney - 股票'!A235</f>
        <v>8046</v>
      </c>
      <c r="B231" s="1" t="str">
        <f>'[1]Cmoney - 股票'!B235</f>
        <v>南電</v>
      </c>
      <c r="C231" s="1">
        <f>'[1]Cmoney - 股票'!C235</f>
        <v>186</v>
      </c>
      <c r="D231" s="1">
        <f>'[1]Cmoney - 股票'!D235</f>
        <v>-0.5</v>
      </c>
      <c r="E231" s="1">
        <f>'[1]Cmoney - 股票'!E235</f>
        <v>-0.27</v>
      </c>
      <c r="F231" s="1">
        <f>'[1]Cmoney - 股票'!F235</f>
        <v>20.12</v>
      </c>
      <c r="G231" s="1">
        <f>'[1]Cmoney - 股票'!G235</f>
        <v>14.46</v>
      </c>
      <c r="H231" s="1">
        <f>'[1]Cmoney - 股票'!H235</f>
        <v>25.02</v>
      </c>
      <c r="I231" s="1">
        <f>'[1]Cmoney - 股票'!I235</f>
        <v>23.77</v>
      </c>
      <c r="J231" s="1">
        <f>'[1]Cmoney - 股票'!J235</f>
        <v>-1.0580000000000001</v>
      </c>
      <c r="K231" s="1">
        <f>'[1]Cmoney - 股票'!K235</f>
        <v>-1.1779999999999999</v>
      </c>
      <c r="L231" s="1">
        <f>'[1]Cmoney - 股票'!L235</f>
        <v>-3.78</v>
      </c>
      <c r="M231" s="1">
        <f>'[1]Cmoney - 股票'!M235</f>
        <v>-3.63</v>
      </c>
      <c r="N231" s="1">
        <f>'[1]Cmoney - 股票'!N235</f>
        <v>520920</v>
      </c>
      <c r="O231" s="1">
        <f>'[1]Cmoney - 股票'!O235</f>
        <v>2781.8</v>
      </c>
      <c r="P231" s="1">
        <f>'[1]Cmoney - 股票'!P235</f>
        <v>-0.27</v>
      </c>
      <c r="Q231" s="1">
        <f>'[1]Cmoney - 股票'!Q235</f>
        <v>-5.34</v>
      </c>
      <c r="R231" s="1">
        <f>'[1]Cmoney - 股票'!R235</f>
        <v>-4.12</v>
      </c>
      <c r="S231" s="1">
        <f>'[1]Cmoney - 股票'!S235</f>
        <v>-8.15</v>
      </c>
      <c r="T231" s="1">
        <f>'[1]Cmoney - 股票'!T235</f>
        <v>-11.22</v>
      </c>
    </row>
    <row r="232" spans="1:20">
      <c r="A232" s="1" t="str">
        <f>'[1]Cmoney - 股票'!A236</f>
        <v>8069</v>
      </c>
      <c r="B232" s="1" t="str">
        <f>'[1]Cmoney - 股票'!B236</f>
        <v>元太</v>
      </c>
      <c r="C232" s="1">
        <f>'[1]Cmoney - 股票'!C236</f>
        <v>252</v>
      </c>
      <c r="D232" s="1">
        <f>'[1]Cmoney - 股票'!D236</f>
        <v>1.5</v>
      </c>
      <c r="E232" s="1">
        <f>'[1]Cmoney - 股票'!E236</f>
        <v>0.6</v>
      </c>
      <c r="F232" s="1">
        <f>'[1]Cmoney - 股票'!F236</f>
        <v>55.58</v>
      </c>
      <c r="G232" s="1">
        <f>'[1]Cmoney - 股票'!G236</f>
        <v>64.33</v>
      </c>
      <c r="H232" s="1">
        <f>'[1]Cmoney - 股票'!H236</f>
        <v>75.599999999999994</v>
      </c>
      <c r="I232" s="1">
        <f>'[1]Cmoney - 股票'!I236</f>
        <v>77.260000000000005</v>
      </c>
      <c r="J232" s="1">
        <f>'[1]Cmoney - 股票'!J236</f>
        <v>0.438</v>
      </c>
      <c r="K232" s="1">
        <f>'[1]Cmoney - 股票'!K236</f>
        <v>0.89300000000000002</v>
      </c>
      <c r="L232" s="1">
        <f>'[1]Cmoney - 股票'!L236</f>
        <v>7.52</v>
      </c>
      <c r="M232" s="1">
        <f>'[1]Cmoney - 股票'!M236</f>
        <v>7.43</v>
      </c>
      <c r="N232" s="1">
        <f>'[1]Cmoney - 股票'!N236</f>
        <v>449162</v>
      </c>
      <c r="O232" s="1">
        <f>'[1]Cmoney - 股票'!O236</f>
        <v>1811.2840000000001</v>
      </c>
      <c r="P232" s="1">
        <f>'[1]Cmoney - 股票'!P236</f>
        <v>0.6</v>
      </c>
      <c r="Q232" s="1">
        <f>'[1]Cmoney - 股票'!Q236</f>
        <v>5.22</v>
      </c>
      <c r="R232" s="1">
        <f>'[1]Cmoney - 股票'!R236</f>
        <v>0.8</v>
      </c>
      <c r="S232" s="1">
        <f>'[1]Cmoney - 股票'!S236</f>
        <v>14.55</v>
      </c>
      <c r="T232" s="1">
        <f>'[1]Cmoney - 股票'!T236</f>
        <v>8.86</v>
      </c>
    </row>
    <row r="233" spans="1:20">
      <c r="A233" s="1" t="str">
        <f>'[1]Cmoney - 股票'!A237</f>
        <v>8086</v>
      </c>
      <c r="B233" s="1" t="str">
        <f>'[1]Cmoney - 股票'!B237</f>
        <v>宏捷科</v>
      </c>
      <c r="C233" s="1">
        <f>'[1]Cmoney - 股票'!C237</f>
        <v>139.5</v>
      </c>
      <c r="D233" s="1">
        <f>'[1]Cmoney - 股票'!D237</f>
        <v>6.5</v>
      </c>
      <c r="E233" s="1">
        <f>'[1]Cmoney - 股票'!E237</f>
        <v>4.8899999999999997</v>
      </c>
      <c r="F233" s="1">
        <f>'[1]Cmoney - 股票'!F237</f>
        <v>46.17</v>
      </c>
      <c r="G233" s="1">
        <f>'[1]Cmoney - 股票'!G237</f>
        <v>51.07</v>
      </c>
      <c r="H233" s="1">
        <f>'[1]Cmoney - 股票'!H237</f>
        <v>39.78</v>
      </c>
      <c r="I233" s="1">
        <f>'[1]Cmoney - 股票'!I237</f>
        <v>65.45</v>
      </c>
      <c r="J233" s="1">
        <f>'[1]Cmoney - 股票'!J237</f>
        <v>0.63700000000000001</v>
      </c>
      <c r="K233" s="1">
        <f>'[1]Cmoney - 股票'!K237</f>
        <v>0.74199999999999999</v>
      </c>
      <c r="L233" s="1">
        <f>'[1]Cmoney - 股票'!L237</f>
        <v>1.55</v>
      </c>
      <c r="M233" s="1">
        <f>'[1]Cmoney - 股票'!M237</f>
        <v>6</v>
      </c>
      <c r="N233" s="1">
        <f>'[1]Cmoney - 股票'!N237</f>
        <v>13767</v>
      </c>
      <c r="O233" s="1">
        <f>'[1]Cmoney - 股票'!O237</f>
        <v>102.694</v>
      </c>
      <c r="P233" s="1">
        <f>'[1]Cmoney - 股票'!P237</f>
        <v>4.8899999999999997</v>
      </c>
      <c r="Q233" s="1">
        <f>'[1]Cmoney - 股票'!Q237</f>
        <v>-1.41</v>
      </c>
      <c r="R233" s="1">
        <f>'[1]Cmoney - 股票'!R237</f>
        <v>7.31</v>
      </c>
      <c r="S233" s="1">
        <f>'[1]Cmoney - 股票'!S237</f>
        <v>9.84</v>
      </c>
      <c r="T233" s="1">
        <f>'[1]Cmoney - 股票'!T237</f>
        <v>-4.45</v>
      </c>
    </row>
    <row r="234" spans="1:20">
      <c r="A234" s="1" t="str">
        <f>'[1]Cmoney - 股票'!A238</f>
        <v>8112</v>
      </c>
      <c r="B234" s="1" t="str">
        <f>'[1]Cmoney - 股票'!B238</f>
        <v>至上</v>
      </c>
      <c r="C234" s="1">
        <f>'[1]Cmoney - 股票'!C238</f>
        <v>81.8</v>
      </c>
      <c r="D234" s="1">
        <f>'[1]Cmoney - 股票'!D238</f>
        <v>4.0999999999999996</v>
      </c>
      <c r="E234" s="1">
        <f>'[1]Cmoney - 股票'!E238</f>
        <v>5.28</v>
      </c>
      <c r="F234" s="1">
        <f>'[1]Cmoney - 股票'!F238</f>
        <v>22.8</v>
      </c>
      <c r="G234" s="1">
        <f>'[1]Cmoney - 股票'!G238</f>
        <v>45.38</v>
      </c>
      <c r="H234" s="1">
        <f>'[1]Cmoney - 股票'!H238</f>
        <v>36.82</v>
      </c>
      <c r="I234" s="1">
        <f>'[1]Cmoney - 股票'!I238</f>
        <v>69.290000000000006</v>
      </c>
      <c r="J234" s="1">
        <f>'[1]Cmoney - 股票'!J238</f>
        <v>-0.378</v>
      </c>
      <c r="K234" s="1">
        <f>'[1]Cmoney - 股票'!K238</f>
        <v>-0.161</v>
      </c>
      <c r="L234" s="1">
        <f>'[1]Cmoney - 股票'!L238</f>
        <v>-2.21</v>
      </c>
      <c r="M234" s="1">
        <f>'[1]Cmoney - 股票'!M238</f>
        <v>2.81</v>
      </c>
      <c r="N234" s="1">
        <f>'[1]Cmoney - 股票'!N238</f>
        <v>-118241</v>
      </c>
      <c r="O234" s="1">
        <f>'[1]Cmoney - 股票'!O238</f>
        <v>-1448.5</v>
      </c>
      <c r="P234" s="1">
        <f>'[1]Cmoney - 股票'!P238</f>
        <v>0.12</v>
      </c>
      <c r="Q234" s="1">
        <f>'[1]Cmoney - 股票'!Q238</f>
        <v>-2.27</v>
      </c>
      <c r="R234" s="1">
        <f>'[1]Cmoney - 股票'!R238</f>
        <v>-3.42</v>
      </c>
      <c r="S234" s="1">
        <f>'[1]Cmoney - 股票'!S238</f>
        <v>-1.56</v>
      </c>
      <c r="T234" s="1">
        <f>'[1]Cmoney - 股票'!T238</f>
        <v>11.14</v>
      </c>
    </row>
    <row r="235" spans="1:20">
      <c r="A235" s="1" t="str">
        <f>'[1]Cmoney - 股票'!A239</f>
        <v>8150</v>
      </c>
      <c r="B235" s="1" t="str">
        <f>'[1]Cmoney - 股票'!B239</f>
        <v>南茂</v>
      </c>
      <c r="C235" s="1">
        <f>'[1]Cmoney - 股票'!C239</f>
        <v>42.9</v>
      </c>
      <c r="D235" s="1">
        <f>'[1]Cmoney - 股票'!D239</f>
        <v>0.15</v>
      </c>
      <c r="E235" s="1">
        <f>'[1]Cmoney - 股票'!E239</f>
        <v>0.35</v>
      </c>
      <c r="F235" s="1">
        <f>'[1]Cmoney - 股票'!F239</f>
        <v>57.13</v>
      </c>
      <c r="G235" s="1">
        <f>'[1]Cmoney - 股票'!G239</f>
        <v>53.33</v>
      </c>
      <c r="H235" s="1">
        <f>'[1]Cmoney - 股票'!H239</f>
        <v>38.799999999999997</v>
      </c>
      <c r="I235" s="1">
        <f>'[1]Cmoney - 股票'!I239</f>
        <v>44.29</v>
      </c>
      <c r="J235" s="1">
        <f>'[1]Cmoney - 股票'!J239</f>
        <v>9.4E-2</v>
      </c>
      <c r="K235" s="1">
        <f>'[1]Cmoney - 股票'!K239</f>
        <v>5.3999999999999999E-2</v>
      </c>
      <c r="L235" s="1">
        <f>'[1]Cmoney - 股票'!L239</f>
        <v>-0.01</v>
      </c>
      <c r="M235" s="1">
        <f>'[1]Cmoney - 股票'!M239</f>
        <v>0.38</v>
      </c>
      <c r="N235" s="1">
        <f>'[1]Cmoney - 股票'!N239</f>
        <v>-927</v>
      </c>
      <c r="O235" s="1">
        <f>'[1]Cmoney - 股票'!O239</f>
        <v>-21.8</v>
      </c>
      <c r="P235" s="1">
        <f>'[1]Cmoney - 股票'!P239</f>
        <v>0.35</v>
      </c>
      <c r="Q235" s="1">
        <f>'[1]Cmoney - 股票'!Q239</f>
        <v>-6.13</v>
      </c>
      <c r="R235" s="1">
        <f>'[1]Cmoney - 股票'!R239</f>
        <v>-4.24</v>
      </c>
      <c r="S235" s="1">
        <f>'[1]Cmoney - 股票'!S239</f>
        <v>-4.7699999999999996</v>
      </c>
      <c r="T235" s="1">
        <f>'[1]Cmoney - 股票'!T239</f>
        <v>-13.07</v>
      </c>
    </row>
    <row r="236" spans="1:20">
      <c r="A236" s="1" t="str">
        <f>'[1]Cmoney - 股票'!A240</f>
        <v>8163</v>
      </c>
      <c r="B236" s="1" t="str">
        <f>'[1]Cmoney - 股票'!B240</f>
        <v>達方</v>
      </c>
      <c r="C236" s="1">
        <f>'[1]Cmoney - 股票'!C240</f>
        <v>68.900000000000006</v>
      </c>
      <c r="D236" s="1">
        <f>'[1]Cmoney - 股票'!D240</f>
        <v>-0.7</v>
      </c>
      <c r="E236" s="1">
        <f>'[1]Cmoney - 股票'!E240</f>
        <v>-1.01</v>
      </c>
      <c r="F236" s="1">
        <f>'[1]Cmoney - 股票'!F240</f>
        <v>58.93</v>
      </c>
      <c r="G236" s="1">
        <f>'[1]Cmoney - 股票'!G240</f>
        <v>43.16</v>
      </c>
      <c r="H236" s="1">
        <f>'[1]Cmoney - 股票'!H240</f>
        <v>40.89</v>
      </c>
      <c r="I236" s="1">
        <f>'[1]Cmoney - 股票'!I240</f>
        <v>33.049999999999997</v>
      </c>
      <c r="J236" s="1">
        <f>'[1]Cmoney - 股票'!J240</f>
        <v>6.0000000000000001E-3</v>
      </c>
      <c r="K236" s="1">
        <f>'[1]Cmoney - 股票'!K240</f>
        <v>-0.108</v>
      </c>
      <c r="L236" s="1">
        <f>'[1]Cmoney - 股票'!L240</f>
        <v>-0.01</v>
      </c>
      <c r="M236" s="1">
        <f>'[1]Cmoney - 股票'!M240</f>
        <v>-1.1299999999999999</v>
      </c>
      <c r="N236" s="1">
        <f>'[1]Cmoney - 股票'!N240</f>
        <v>-54233</v>
      </c>
      <c r="O236" s="1">
        <f>'[1]Cmoney - 股票'!O240</f>
        <v>-772</v>
      </c>
      <c r="P236" s="1">
        <f>'[1]Cmoney - 股票'!P240</f>
        <v>-1.01</v>
      </c>
      <c r="Q236" s="1">
        <f>'[1]Cmoney - 股票'!Q240</f>
        <v>-2.5499999999999998</v>
      </c>
      <c r="R236" s="1">
        <f>'[1]Cmoney - 股票'!R240</f>
        <v>0.73</v>
      </c>
      <c r="S236" s="1">
        <f>'[1]Cmoney - 股票'!S240</f>
        <v>2.23</v>
      </c>
      <c r="T236" s="1">
        <f>'[1]Cmoney - 股票'!T240</f>
        <v>9.5399999999999991</v>
      </c>
    </row>
    <row r="237" spans="1:20">
      <c r="A237" s="1" t="str">
        <f>'[1]Cmoney - 股票'!A241</f>
        <v>8299</v>
      </c>
      <c r="B237" s="1" t="str">
        <f>'[1]Cmoney - 股票'!B241</f>
        <v>群聯</v>
      </c>
      <c r="C237" s="1">
        <f>'[1]Cmoney - 股票'!C241</f>
        <v>617</v>
      </c>
      <c r="D237" s="1">
        <f>'[1]Cmoney - 股票'!D241</f>
        <v>23</v>
      </c>
      <c r="E237" s="1">
        <f>'[1]Cmoney - 股票'!E241</f>
        <v>3.87</v>
      </c>
      <c r="F237" s="1">
        <f>'[1]Cmoney - 股票'!F241</f>
        <v>24.84</v>
      </c>
      <c r="G237" s="1">
        <f>'[1]Cmoney - 股票'!G241</f>
        <v>34.51</v>
      </c>
      <c r="H237" s="1">
        <f>'[1]Cmoney - 股票'!H241</f>
        <v>29.33</v>
      </c>
      <c r="I237" s="1">
        <f>'[1]Cmoney - 股票'!I241</f>
        <v>59.18</v>
      </c>
      <c r="J237" s="1">
        <f>'[1]Cmoney - 股票'!J241</f>
        <v>0.21</v>
      </c>
      <c r="K237" s="1">
        <f>'[1]Cmoney - 股票'!K241</f>
        <v>0.624</v>
      </c>
      <c r="L237" s="1">
        <f>'[1]Cmoney - 股票'!L241</f>
        <v>-2.1800000000000002</v>
      </c>
      <c r="M237" s="1">
        <f>'[1]Cmoney - 股票'!M241</f>
        <v>1.47</v>
      </c>
      <c r="N237" s="1">
        <f>'[1]Cmoney - 股票'!N241</f>
        <v>-447000</v>
      </c>
      <c r="O237" s="1">
        <f>'[1]Cmoney - 股票'!O241</f>
        <v>-748.50699999999995</v>
      </c>
      <c r="P237" s="1">
        <f>'[1]Cmoney - 股票'!P241</f>
        <v>3.87</v>
      </c>
      <c r="Q237" s="1">
        <f>'[1]Cmoney - 股票'!Q241</f>
        <v>1.1499999999999999</v>
      </c>
      <c r="R237" s="1">
        <f>'[1]Cmoney - 股票'!R241</f>
        <v>-2.06</v>
      </c>
      <c r="S237" s="1">
        <f>'[1]Cmoney - 股票'!S241</f>
        <v>2.66</v>
      </c>
      <c r="T237" s="1">
        <f>'[1]Cmoney - 股票'!T241</f>
        <v>-11.73</v>
      </c>
    </row>
    <row r="238" spans="1:20">
      <c r="A238" s="1" t="str">
        <f>'[1]Cmoney - 股票'!A242</f>
        <v>8358</v>
      </c>
      <c r="B238" s="1" t="str">
        <f>'[1]Cmoney - 股票'!B242</f>
        <v>金居</v>
      </c>
      <c r="C238" s="1">
        <f>'[1]Cmoney - 股票'!C242</f>
        <v>70.2</v>
      </c>
      <c r="D238" s="1">
        <f>'[1]Cmoney - 股票'!D242</f>
        <v>-0.3</v>
      </c>
      <c r="E238" s="1">
        <f>'[1]Cmoney - 股票'!E242</f>
        <v>-0.43</v>
      </c>
      <c r="F238" s="1">
        <f>'[1]Cmoney - 股票'!F242</f>
        <v>68.790000000000006</v>
      </c>
      <c r="G238" s="1">
        <f>'[1]Cmoney - 股票'!G242</f>
        <v>70.39</v>
      </c>
      <c r="H238" s="1">
        <f>'[1]Cmoney - 股票'!H242</f>
        <v>61.74</v>
      </c>
      <c r="I238" s="1">
        <f>'[1]Cmoney - 股票'!I242</f>
        <v>56.8</v>
      </c>
      <c r="J238" s="1">
        <f>'[1]Cmoney - 股票'!J242</f>
        <v>-2.5999999999999999E-2</v>
      </c>
      <c r="K238" s="1">
        <f>'[1]Cmoney - 股票'!K242</f>
        <v>2E-3</v>
      </c>
      <c r="L238" s="1">
        <f>'[1]Cmoney - 股票'!L242</f>
        <v>2.02</v>
      </c>
      <c r="M238" s="1">
        <f>'[1]Cmoney - 股票'!M242</f>
        <v>1.38</v>
      </c>
      <c r="N238" s="1">
        <f>'[1]Cmoney - 股票'!N242</f>
        <v>-14531</v>
      </c>
      <c r="O238" s="1">
        <f>'[1]Cmoney - 股票'!O242</f>
        <v>-205</v>
      </c>
      <c r="P238" s="1">
        <f>'[1]Cmoney - 股票'!P242</f>
        <v>-0.43</v>
      </c>
      <c r="Q238" s="1">
        <f>'[1]Cmoney - 股票'!Q242</f>
        <v>0.28999999999999998</v>
      </c>
      <c r="R238" s="1">
        <f>'[1]Cmoney - 股票'!R242</f>
        <v>0.72</v>
      </c>
      <c r="S238" s="1">
        <f>'[1]Cmoney - 股票'!S242</f>
        <v>4.1500000000000004</v>
      </c>
      <c r="T238" s="1">
        <f>'[1]Cmoney - 股票'!T242</f>
        <v>11.96</v>
      </c>
    </row>
    <row r="239" spans="1:20">
      <c r="A239" s="1" t="str">
        <f>'[1]Cmoney - 股票'!A243</f>
        <v>8436</v>
      </c>
      <c r="B239" s="1" t="str">
        <f>'[1]Cmoney - 股票'!B243</f>
        <v>大江</v>
      </c>
      <c r="C239" s="1">
        <f>'[1]Cmoney - 股票'!C243</f>
        <v>156.5</v>
      </c>
      <c r="D239" s="1">
        <f>'[1]Cmoney - 股票'!D243</f>
        <v>0</v>
      </c>
      <c r="E239" s="1">
        <f>'[1]Cmoney - 股票'!E243</f>
        <v>0</v>
      </c>
      <c r="F239" s="1">
        <f>'[1]Cmoney - 股票'!F243</f>
        <v>32.56</v>
      </c>
      <c r="G239" s="1">
        <f>'[1]Cmoney - 股票'!G243</f>
        <v>36.86</v>
      </c>
      <c r="H239" s="1">
        <f>'[1]Cmoney - 股票'!H243</f>
        <v>62.04</v>
      </c>
      <c r="I239" s="1">
        <f>'[1]Cmoney - 股票'!I243</f>
        <v>62.04</v>
      </c>
      <c r="J239" s="1">
        <f>'[1]Cmoney - 股票'!J243</f>
        <v>-0.24399999999999999</v>
      </c>
      <c r="K239" s="1">
        <f>'[1]Cmoney - 股票'!K243</f>
        <v>-0.20200000000000001</v>
      </c>
      <c r="L239" s="1">
        <f>'[1]Cmoney - 股票'!L243</f>
        <v>0.71</v>
      </c>
      <c r="M239" s="1">
        <f>'[1]Cmoney - 股票'!M243</f>
        <v>0.53</v>
      </c>
      <c r="N239" s="1">
        <f>'[1]Cmoney - 股票'!N243</f>
        <v>3759</v>
      </c>
      <c r="O239" s="1">
        <f>'[1]Cmoney - 股票'!O243</f>
        <v>24</v>
      </c>
      <c r="P239" s="1">
        <f>'[1]Cmoney - 股票'!P243</f>
        <v>0</v>
      </c>
      <c r="Q239" s="1">
        <f>'[1]Cmoney - 股票'!Q243</f>
        <v>0.64</v>
      </c>
      <c r="R239" s="1">
        <f>'[1]Cmoney - 股票'!R243</f>
        <v>0.64</v>
      </c>
      <c r="S239" s="1">
        <f>'[1]Cmoney - 股票'!S243</f>
        <v>3.64</v>
      </c>
      <c r="T239" s="1">
        <f>'[1]Cmoney - 股票'!T243</f>
        <v>0.64</v>
      </c>
    </row>
    <row r="240" spans="1:20">
      <c r="A240" s="1" t="str">
        <f>'[1]Cmoney - 股票'!A244</f>
        <v>8454</v>
      </c>
      <c r="B240" s="1" t="str">
        <f>'[1]Cmoney - 股票'!B244</f>
        <v>富邦媒</v>
      </c>
      <c r="C240" s="1">
        <f>'[1]Cmoney - 股票'!C244</f>
        <v>429.5</v>
      </c>
      <c r="D240" s="1">
        <f>'[1]Cmoney - 股票'!D244</f>
        <v>2</v>
      </c>
      <c r="E240" s="1">
        <f>'[1]Cmoney - 股票'!E244</f>
        <v>0.47</v>
      </c>
      <c r="F240" s="1">
        <f>'[1]Cmoney - 股票'!F244</f>
        <v>18.68</v>
      </c>
      <c r="G240" s="1">
        <f>'[1]Cmoney - 股票'!G244</f>
        <v>20.09</v>
      </c>
      <c r="H240" s="1">
        <f>'[1]Cmoney - 股票'!H244</f>
        <v>41.48</v>
      </c>
      <c r="I240" s="1">
        <f>'[1]Cmoney - 股票'!I244</f>
        <v>49.14</v>
      </c>
      <c r="J240" s="1">
        <f>'[1]Cmoney - 股票'!J244</f>
        <v>-1.673</v>
      </c>
      <c r="K240" s="1">
        <f>'[1]Cmoney - 股票'!K244</f>
        <v>-1.486</v>
      </c>
      <c r="L240" s="1">
        <f>'[1]Cmoney - 股票'!L244</f>
        <v>-1.32</v>
      </c>
      <c r="M240" s="1">
        <f>'[1]Cmoney - 股票'!M244</f>
        <v>-0.97</v>
      </c>
      <c r="N240" s="1">
        <f>'[1]Cmoney - 股票'!N244</f>
        <v>-60583</v>
      </c>
      <c r="O240" s="1">
        <f>'[1]Cmoney - 股票'!O244</f>
        <v>-141.81</v>
      </c>
      <c r="P240" s="1">
        <f>'[1]Cmoney - 股票'!P244</f>
        <v>0.47</v>
      </c>
      <c r="Q240" s="1">
        <f>'[1]Cmoney - 股票'!Q244</f>
        <v>-0.81</v>
      </c>
      <c r="R240" s="1">
        <f>'[1]Cmoney - 股票'!R244</f>
        <v>1.06</v>
      </c>
      <c r="S240" s="1">
        <f>'[1]Cmoney - 股票'!S244</f>
        <v>2.5099999999999998</v>
      </c>
      <c r="T240" s="1">
        <f>'[1]Cmoney - 股票'!T244</f>
        <v>9.43</v>
      </c>
    </row>
    <row r="241" spans="1:20">
      <c r="A241" s="1" t="str">
        <f>'[1]Cmoney - 股票'!A245</f>
        <v>9904</v>
      </c>
      <c r="B241" s="1" t="str">
        <f>'[1]Cmoney - 股票'!B245</f>
        <v>寶成</v>
      </c>
      <c r="C241" s="1">
        <f>'[1]Cmoney - 股票'!C245</f>
        <v>35</v>
      </c>
      <c r="D241" s="1">
        <f>'[1]Cmoney - 股票'!D245</f>
        <v>-0.05</v>
      </c>
      <c r="E241" s="1">
        <f>'[1]Cmoney - 股票'!E245</f>
        <v>-0.14000000000000001</v>
      </c>
      <c r="F241" s="1">
        <f>'[1]Cmoney - 股票'!F245</f>
        <v>45.12</v>
      </c>
      <c r="G241" s="1">
        <f>'[1]Cmoney - 股票'!G245</f>
        <v>37.19</v>
      </c>
      <c r="H241" s="1">
        <f>'[1]Cmoney - 股票'!H245</f>
        <v>36</v>
      </c>
      <c r="I241" s="1">
        <f>'[1]Cmoney - 股票'!I245</f>
        <v>35.1</v>
      </c>
      <c r="J241" s="1">
        <f>'[1]Cmoney - 股票'!J245</f>
        <v>-6.2E-2</v>
      </c>
      <c r="K241" s="1">
        <f>'[1]Cmoney - 股票'!K245</f>
        <v>-8.6999999999999994E-2</v>
      </c>
      <c r="L241" s="1">
        <f>'[1]Cmoney - 股票'!L245</f>
        <v>-2.04</v>
      </c>
      <c r="M241" s="1">
        <f>'[1]Cmoney - 股票'!M245</f>
        <v>-2.06</v>
      </c>
      <c r="N241" s="1">
        <f>'[1]Cmoney - 股票'!N245</f>
        <v>63959</v>
      </c>
      <c r="O241" s="1">
        <f>'[1]Cmoney - 股票'!O245</f>
        <v>1831.6</v>
      </c>
      <c r="P241" s="1">
        <f>'[1]Cmoney - 股票'!P245</f>
        <v>-0.14000000000000001</v>
      </c>
      <c r="Q241" s="1">
        <f>'[1]Cmoney - 股票'!Q245</f>
        <v>-4.63</v>
      </c>
      <c r="R241" s="1">
        <f>'[1]Cmoney - 股票'!R245</f>
        <v>-5.15</v>
      </c>
      <c r="S241" s="1">
        <f>'[1]Cmoney - 股票'!S245</f>
        <v>-5.41</v>
      </c>
      <c r="T241" s="1">
        <f>'[1]Cmoney - 股票'!T245</f>
        <v>-2.23</v>
      </c>
    </row>
    <row r="242" spans="1:20">
      <c r="A242" s="1" t="str">
        <f>'[1]Cmoney - 股票'!A246</f>
        <v>9914</v>
      </c>
      <c r="B242" s="1" t="str">
        <f>'[1]Cmoney - 股票'!B246</f>
        <v>美利達</v>
      </c>
      <c r="C242" s="1">
        <f>'[1]Cmoney - 股票'!C246</f>
        <v>216.5</v>
      </c>
      <c r="D242" s="1">
        <f>'[1]Cmoney - 股票'!D246</f>
        <v>-2</v>
      </c>
      <c r="E242" s="1">
        <f>'[1]Cmoney - 股票'!E246</f>
        <v>-0.92</v>
      </c>
      <c r="F242" s="1">
        <f>'[1]Cmoney - 股票'!F246</f>
        <v>15.96</v>
      </c>
      <c r="G242" s="1">
        <f>'[1]Cmoney - 股票'!G246</f>
        <v>13.48</v>
      </c>
      <c r="H242" s="1">
        <f>'[1]Cmoney - 股票'!H246</f>
        <v>22.66</v>
      </c>
      <c r="I242" s="1">
        <f>'[1]Cmoney - 股票'!I246</f>
        <v>19.38</v>
      </c>
      <c r="J242" s="1">
        <f>'[1]Cmoney - 股票'!J246</f>
        <v>-2.0059999999999998</v>
      </c>
      <c r="K242" s="1">
        <f>'[1]Cmoney - 股票'!K246</f>
        <v>-2.04</v>
      </c>
      <c r="L242" s="1">
        <f>'[1]Cmoney - 股票'!L246</f>
        <v>-5.67</v>
      </c>
      <c r="M242" s="1">
        <f>'[1]Cmoney - 股票'!M246</f>
        <v>-6.2</v>
      </c>
      <c r="N242" s="1">
        <f>'[1]Cmoney - 股票'!N246</f>
        <v>186229</v>
      </c>
      <c r="O242" s="1">
        <f>'[1]Cmoney - 股票'!O246</f>
        <v>854.02499999999998</v>
      </c>
      <c r="P242" s="1">
        <f>'[1]Cmoney - 股票'!P246</f>
        <v>-0.92</v>
      </c>
      <c r="Q242" s="1">
        <f>'[1]Cmoney - 股票'!Q246</f>
        <v>-3.78</v>
      </c>
      <c r="R242" s="1">
        <f>'[1]Cmoney - 股票'!R246</f>
        <v>-7.68</v>
      </c>
      <c r="S242" s="1">
        <f>'[1]Cmoney - 股票'!S246</f>
        <v>-7.08</v>
      </c>
      <c r="T242" s="1">
        <f>'[1]Cmoney - 股票'!T246</f>
        <v>4.34</v>
      </c>
    </row>
    <row r="243" spans="1:20">
      <c r="A243" s="1" t="str">
        <f>'[1]Cmoney - 股票'!A247</f>
        <v>9938</v>
      </c>
      <c r="B243" s="1" t="str">
        <f>'[1]Cmoney - 股票'!B247</f>
        <v>百和</v>
      </c>
      <c r="C243" s="1">
        <f>'[1]Cmoney - 股票'!C247</f>
        <v>63.9</v>
      </c>
      <c r="D243" s="1">
        <f>'[1]Cmoney - 股票'!D247</f>
        <v>-0.4</v>
      </c>
      <c r="E243" s="1">
        <f>'[1]Cmoney - 股票'!E247</f>
        <v>-0.62</v>
      </c>
      <c r="F243" s="1">
        <f>'[1]Cmoney - 股票'!F247</f>
        <v>18.93</v>
      </c>
      <c r="G243" s="1">
        <f>'[1]Cmoney - 股票'!G247</f>
        <v>12.62</v>
      </c>
      <c r="H243" s="1">
        <f>'[1]Cmoney - 股票'!H247</f>
        <v>36.700000000000003</v>
      </c>
      <c r="I243" s="1">
        <f>'[1]Cmoney - 股票'!I247</f>
        <v>33.46</v>
      </c>
      <c r="J243" s="1">
        <f>'[1]Cmoney - 股票'!J247</f>
        <v>-0.3</v>
      </c>
      <c r="K243" s="1">
        <f>'[1]Cmoney - 股票'!K247</f>
        <v>-0.34799999999999998</v>
      </c>
      <c r="L243" s="1">
        <f>'[1]Cmoney - 股票'!L247</f>
        <v>-2.08</v>
      </c>
      <c r="M243" s="1">
        <f>'[1]Cmoney - 股票'!M247</f>
        <v>-2.79</v>
      </c>
      <c r="N243" s="1">
        <f>'[1]Cmoney - 股票'!N247</f>
        <v>-943</v>
      </c>
      <c r="O243" s="1">
        <f>'[1]Cmoney - 股票'!O247</f>
        <v>-14.617000000000001</v>
      </c>
      <c r="P243" s="1">
        <f>'[1]Cmoney - 股票'!P247</f>
        <v>-0.62</v>
      </c>
      <c r="Q243" s="1">
        <f>'[1]Cmoney - 股票'!Q247</f>
        <v>-0.62</v>
      </c>
      <c r="R243" s="1">
        <f>'[1]Cmoney - 股票'!R247</f>
        <v>-3.33</v>
      </c>
      <c r="S243" s="1">
        <f>'[1]Cmoney - 股票'!S247</f>
        <v>2.2400000000000002</v>
      </c>
      <c r="T243" s="1">
        <f>'[1]Cmoney - 股票'!T247</f>
        <v>12.11</v>
      </c>
    </row>
    <row r="244" spans="1:20">
      <c r="A244" s="1" t="str">
        <f>'[1]Cmoney - 股票'!A248</f>
        <v>9939</v>
      </c>
      <c r="B244" s="1" t="str">
        <f>'[1]Cmoney - 股票'!B248</f>
        <v>宏全</v>
      </c>
      <c r="C244" s="1">
        <f>'[1]Cmoney - 股票'!C248</f>
        <v>171.5</v>
      </c>
      <c r="D244" s="1">
        <f>'[1]Cmoney - 股票'!D248</f>
        <v>4.5</v>
      </c>
      <c r="E244" s="1">
        <f>'[1]Cmoney - 股票'!E248</f>
        <v>2.69</v>
      </c>
      <c r="F244" s="1">
        <f>'[1]Cmoney - 股票'!F248</f>
        <v>53.49</v>
      </c>
      <c r="G244" s="1">
        <f>'[1]Cmoney - 股票'!G248</f>
        <v>64.45</v>
      </c>
      <c r="H244" s="1">
        <f>'[1]Cmoney - 股票'!H248</f>
        <v>56.96</v>
      </c>
      <c r="I244" s="1">
        <f>'[1]Cmoney - 股票'!I248</f>
        <v>72.569999999999993</v>
      </c>
      <c r="J244" s="1">
        <f>'[1]Cmoney - 股票'!J248</f>
        <v>0.29399999999999998</v>
      </c>
      <c r="K244" s="1">
        <f>'[1]Cmoney - 股票'!K248</f>
        <v>0.48699999999999999</v>
      </c>
      <c r="L244" s="1">
        <f>'[1]Cmoney - 股票'!L248</f>
        <v>1.67</v>
      </c>
      <c r="M244" s="1">
        <f>'[1]Cmoney - 股票'!M248</f>
        <v>4.07</v>
      </c>
      <c r="N244" s="1">
        <f>'[1]Cmoney - 股票'!N248</f>
        <v>15163</v>
      </c>
      <c r="O244" s="1">
        <f>'[1]Cmoney - 股票'!O248</f>
        <v>90</v>
      </c>
      <c r="P244" s="1">
        <f>'[1]Cmoney - 股票'!P248</f>
        <v>2.69</v>
      </c>
      <c r="Q244" s="1">
        <f>'[1]Cmoney - 股票'!Q248</f>
        <v>0.88</v>
      </c>
      <c r="R244" s="1">
        <f>'[1]Cmoney - 股票'!R248</f>
        <v>5.86</v>
      </c>
      <c r="S244" s="1">
        <f>'[1]Cmoney - 股票'!S248</f>
        <v>6.85</v>
      </c>
      <c r="T244" s="1">
        <f>'[1]Cmoney - 股票'!T248</f>
        <v>17.059999999999999</v>
      </c>
    </row>
    <row r="245" spans="1:20">
      <c r="A245" s="1" t="str">
        <f>'[1]Cmoney - 股票'!A249</f>
        <v>9945</v>
      </c>
      <c r="B245" s="1" t="str">
        <f>'[1]Cmoney - 股票'!B249</f>
        <v>潤泰新</v>
      </c>
      <c r="C245" s="1">
        <f>'[1]Cmoney - 股票'!C249</f>
        <v>43.6</v>
      </c>
      <c r="D245" s="1">
        <f>'[1]Cmoney - 股票'!D249</f>
        <v>0.3</v>
      </c>
      <c r="E245" s="1">
        <f>'[1]Cmoney - 股票'!E249</f>
        <v>0.69</v>
      </c>
      <c r="F245" s="1">
        <f>'[1]Cmoney - 股票'!F249</f>
        <v>10.17</v>
      </c>
      <c r="G245" s="1">
        <f>'[1]Cmoney - 股票'!G249</f>
        <v>10.7</v>
      </c>
      <c r="H245" s="1">
        <f>'[1]Cmoney - 股票'!H249</f>
        <v>22.01</v>
      </c>
      <c r="I245" s="1">
        <f>'[1]Cmoney - 股票'!I249</f>
        <v>31.36</v>
      </c>
      <c r="J245" s="1">
        <f>'[1]Cmoney - 股票'!J249</f>
        <v>-0.39900000000000002</v>
      </c>
      <c r="K245" s="1">
        <f>'[1]Cmoney - 股票'!K249</f>
        <v>-0.40200000000000002</v>
      </c>
      <c r="L245" s="1">
        <f>'[1]Cmoney - 股票'!L249</f>
        <v>-3.76</v>
      </c>
      <c r="M245" s="1">
        <f>'[1]Cmoney - 股票'!M249</f>
        <v>-3.06</v>
      </c>
      <c r="N245" s="1">
        <f>'[1]Cmoney - 股票'!N249</f>
        <v>43498</v>
      </c>
      <c r="O245" s="1">
        <f>'[1]Cmoney - 股票'!O249</f>
        <v>1001.808</v>
      </c>
      <c r="P245" s="1">
        <f>'[1]Cmoney - 股票'!P249</f>
        <v>0.69</v>
      </c>
      <c r="Q245" s="1">
        <f>'[1]Cmoney - 股票'!Q249</f>
        <v>-3</v>
      </c>
      <c r="R245" s="1">
        <f>'[1]Cmoney - 股票'!R249</f>
        <v>-4.18</v>
      </c>
      <c r="S245" s="1">
        <f>'[1]Cmoney - 股票'!S249</f>
        <v>-0.56999999999999995</v>
      </c>
      <c r="T245" s="1">
        <f>'[1]Cmoney - 股票'!T249</f>
        <v>22.99</v>
      </c>
    </row>
    <row r="246" spans="1:20">
      <c r="A246" s="1" t="str">
        <f>'[1]Cmoney - 股票'!A250</f>
        <v>9958</v>
      </c>
      <c r="B246" s="1" t="str">
        <f>'[1]Cmoney - 股票'!B250</f>
        <v>世紀鋼</v>
      </c>
      <c r="C246" s="1">
        <f>'[1]Cmoney - 股票'!C250</f>
        <v>302</v>
      </c>
      <c r="D246" s="1">
        <f>'[1]Cmoney - 股票'!D250</f>
        <v>-23</v>
      </c>
      <c r="E246" s="1">
        <f>'[1]Cmoney - 股票'!E250</f>
        <v>-7.08</v>
      </c>
      <c r="F246" s="1">
        <f>'[1]Cmoney - 股票'!F250</f>
        <v>21.08</v>
      </c>
      <c r="G246" s="1">
        <f>'[1]Cmoney - 股票'!G250</f>
        <v>17.03</v>
      </c>
      <c r="H246" s="1">
        <f>'[1]Cmoney - 股票'!H250</f>
        <v>37.479999999999997</v>
      </c>
      <c r="I246" s="1">
        <f>'[1]Cmoney - 股票'!I250</f>
        <v>21.5</v>
      </c>
      <c r="J246" s="1">
        <f>'[1]Cmoney - 股票'!J250</f>
        <v>-4.4580000000000002</v>
      </c>
      <c r="K246" s="1">
        <f>'[1]Cmoney - 股票'!K250</f>
        <v>-6.218</v>
      </c>
      <c r="L246" s="1">
        <f>'[1]Cmoney - 股票'!L250</f>
        <v>0.16</v>
      </c>
      <c r="M246" s="1">
        <f>'[1]Cmoney - 股票'!M250</f>
        <v>-7.16</v>
      </c>
      <c r="N246" s="1">
        <f>'[1]Cmoney - 股票'!N250</f>
        <v>-205521</v>
      </c>
      <c r="O246" s="1">
        <f>'[1]Cmoney - 股票'!O250</f>
        <v>-625.9</v>
      </c>
      <c r="P246" s="1">
        <f>'[1]Cmoney - 股票'!P250</f>
        <v>-7.08</v>
      </c>
      <c r="Q246" s="1">
        <f>'[1]Cmoney - 股票'!Q250</f>
        <v>-11.7</v>
      </c>
      <c r="R246" s="1">
        <f>'[1]Cmoney - 股票'!R250</f>
        <v>-14.93</v>
      </c>
      <c r="S246" s="1">
        <f>'[1]Cmoney - 股票'!S250</f>
        <v>5.78</v>
      </c>
      <c r="T246" s="1">
        <f>'[1]Cmoney - 股票'!T250</f>
        <v>39.17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5E01-87AB-47F9-B5D3-B3963FC1D047}">
  <dimension ref="A1:I250"/>
  <sheetViews>
    <sheetView workbookViewId="0">
      <selection activeCell="L27" sqref="L27"/>
    </sheetView>
  </sheetViews>
  <sheetFormatPr defaultRowHeight="16.5"/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 t="s">
        <v>9</v>
      </c>
      <c r="B2" s="2" t="s">
        <v>10</v>
      </c>
      <c r="C2" s="2"/>
      <c r="D2" s="2"/>
      <c r="E2" s="2"/>
      <c r="F2" s="2"/>
      <c r="G2" s="2"/>
      <c r="H2" s="2"/>
      <c r="I2" s="2"/>
    </row>
    <row r="3" spans="1:9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</row>
    <row r="4" spans="1:9">
      <c r="A4" s="1">
        <v>0</v>
      </c>
      <c r="B4" s="1">
        <v>0</v>
      </c>
      <c r="C4" s="1">
        <v>0</v>
      </c>
      <c r="D4" s="1"/>
      <c r="E4" s="1"/>
      <c r="F4" s="1"/>
      <c r="G4" s="1"/>
      <c r="H4" s="1"/>
      <c r="I4" s="1"/>
    </row>
    <row r="5" spans="1:9">
      <c r="A5" s="1" t="s">
        <v>20</v>
      </c>
      <c r="B5" s="1" t="s">
        <v>21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</row>
    <row r="6" spans="1:9">
      <c r="A6" s="3" t="s">
        <v>22</v>
      </c>
      <c r="B6" s="1" t="s">
        <v>23</v>
      </c>
      <c r="C6" s="1">
        <v>186.45</v>
      </c>
      <c r="D6" s="1">
        <v>1.1499999999999999</v>
      </c>
      <c r="E6" s="1">
        <v>0.62</v>
      </c>
      <c r="F6" s="1">
        <v>128.65</v>
      </c>
      <c r="G6" s="1">
        <v>128.65</v>
      </c>
      <c r="H6" s="1">
        <v>131.65</v>
      </c>
      <c r="I6" s="1"/>
    </row>
    <row r="7" spans="1:9">
      <c r="A7" s="3" t="s">
        <v>24</v>
      </c>
      <c r="B7" s="1" t="s">
        <v>25</v>
      </c>
      <c r="C7" s="1">
        <v>41.12</v>
      </c>
      <c r="D7" s="1">
        <v>0.21</v>
      </c>
      <c r="E7" s="1">
        <v>0.51</v>
      </c>
      <c r="F7" s="1">
        <v>35.67</v>
      </c>
      <c r="G7" s="1">
        <v>35.67</v>
      </c>
      <c r="H7" s="1">
        <v>36.369999999999997</v>
      </c>
      <c r="I7" s="1"/>
    </row>
    <row r="8" spans="1:9">
      <c r="A8" s="3" t="s">
        <v>26</v>
      </c>
      <c r="B8" s="1" t="s">
        <v>27</v>
      </c>
      <c r="C8" s="1">
        <v>29.29</v>
      </c>
      <c r="D8" s="1">
        <v>0.11</v>
      </c>
      <c r="E8" s="1">
        <v>0.38</v>
      </c>
      <c r="F8" s="1"/>
      <c r="G8" s="1"/>
      <c r="H8" s="1"/>
      <c r="I8" s="1"/>
    </row>
    <row r="9" spans="1:9">
      <c r="A9" s="3" t="s">
        <v>28</v>
      </c>
      <c r="B9" s="1" t="s">
        <v>29</v>
      </c>
      <c r="C9" s="1">
        <v>28</v>
      </c>
      <c r="D9" s="1">
        <v>0.04</v>
      </c>
      <c r="E9" s="1">
        <v>0.14000000000000001</v>
      </c>
      <c r="F9" s="1"/>
      <c r="G9" s="1"/>
      <c r="H9" s="1"/>
      <c r="I9" s="1"/>
    </row>
    <row r="10" spans="1:9">
      <c r="A10" s="3" t="s">
        <v>30</v>
      </c>
      <c r="B10" s="1" t="s">
        <v>31</v>
      </c>
      <c r="C10" s="1">
        <v>20.41</v>
      </c>
      <c r="D10" s="1">
        <v>0.08</v>
      </c>
      <c r="E10" s="1">
        <v>0.39</v>
      </c>
      <c r="F10" s="1"/>
      <c r="G10" s="1"/>
      <c r="H10" s="1"/>
      <c r="I10" s="1"/>
    </row>
    <row r="11" spans="1:9">
      <c r="A11" s="3" t="s">
        <v>32</v>
      </c>
      <c r="B11" s="1" t="s">
        <v>33</v>
      </c>
      <c r="C11" s="1">
        <v>10.220000000000001</v>
      </c>
      <c r="D11" s="1">
        <v>0</v>
      </c>
      <c r="E11" s="1">
        <v>0</v>
      </c>
      <c r="F11" s="1"/>
      <c r="G11" s="1"/>
      <c r="H11" s="1"/>
      <c r="I11" s="1"/>
    </row>
    <row r="12" spans="1:9">
      <c r="A12" s="3" t="s">
        <v>34</v>
      </c>
      <c r="B12" s="1" t="s">
        <v>35</v>
      </c>
      <c r="C12" s="1">
        <v>11.35</v>
      </c>
      <c r="D12" s="1">
        <v>7.0000000000000007E-2</v>
      </c>
      <c r="E12" s="1">
        <v>0.62</v>
      </c>
      <c r="F12" s="1"/>
      <c r="G12" s="1"/>
      <c r="H12" s="1"/>
      <c r="I12" s="1"/>
    </row>
    <row r="13" spans="1:9">
      <c r="A13" s="3" t="s">
        <v>36</v>
      </c>
      <c r="B13" s="1" t="s">
        <v>37</v>
      </c>
      <c r="C13" s="1">
        <v>29.93</v>
      </c>
      <c r="D13" s="1">
        <v>-0.01</v>
      </c>
      <c r="E13" s="1">
        <v>-0.03</v>
      </c>
      <c r="F13" s="1">
        <v>29.64</v>
      </c>
      <c r="G13" s="1">
        <v>29.64</v>
      </c>
      <c r="H13" s="1">
        <v>29.95</v>
      </c>
      <c r="I13" s="1"/>
    </row>
    <row r="14" spans="1:9">
      <c r="A14" s="3" t="s">
        <v>38</v>
      </c>
      <c r="B14" s="1" t="s">
        <v>39</v>
      </c>
      <c r="C14" s="1">
        <v>31.94</v>
      </c>
      <c r="D14" s="1">
        <v>-0.06</v>
      </c>
      <c r="E14" s="1">
        <v>-0.19</v>
      </c>
      <c r="F14" s="1">
        <v>30.97</v>
      </c>
      <c r="G14" s="1">
        <v>30.97</v>
      </c>
      <c r="H14" s="1">
        <v>31.31</v>
      </c>
      <c r="I14" s="1"/>
    </row>
    <row r="15" spans="1:9">
      <c r="A15" s="3" t="s">
        <v>40</v>
      </c>
      <c r="B15" s="1" t="s">
        <v>41</v>
      </c>
      <c r="C15" s="1">
        <v>35.81</v>
      </c>
      <c r="D15" s="1">
        <v>0.01</v>
      </c>
      <c r="E15" s="1">
        <v>0.03</v>
      </c>
      <c r="F15" s="1">
        <v>36.369999999999997</v>
      </c>
      <c r="G15" s="1">
        <v>36.369999999999997</v>
      </c>
      <c r="H15" s="1">
        <v>36.5</v>
      </c>
      <c r="I15" s="1"/>
    </row>
    <row r="16" spans="1:9">
      <c r="A16" s="3" t="s">
        <v>42</v>
      </c>
      <c r="B16" s="1" t="s">
        <v>43</v>
      </c>
      <c r="C16" s="1">
        <v>23.69</v>
      </c>
      <c r="D16" s="1">
        <v>0.16</v>
      </c>
      <c r="E16" s="1">
        <v>0.68</v>
      </c>
      <c r="F16" s="1">
        <v>22.01</v>
      </c>
      <c r="G16" s="1">
        <v>22.01</v>
      </c>
      <c r="H16" s="1">
        <v>22.41</v>
      </c>
      <c r="I16" s="1"/>
    </row>
    <row r="17" spans="1:9">
      <c r="A17" s="3" t="s">
        <v>44</v>
      </c>
      <c r="B17" s="1" t="s">
        <v>45</v>
      </c>
      <c r="C17" s="1">
        <v>11.89</v>
      </c>
      <c r="D17" s="1">
        <v>0.03</v>
      </c>
      <c r="E17" s="1">
        <v>0.25</v>
      </c>
      <c r="F17" s="1"/>
      <c r="G17" s="1"/>
      <c r="H17" s="1"/>
      <c r="I17" s="1"/>
    </row>
    <row r="18" spans="1:9">
      <c r="A18" s="3" t="s">
        <v>46</v>
      </c>
      <c r="B18" s="1" t="s">
        <v>47</v>
      </c>
      <c r="C18" s="1">
        <v>22.03</v>
      </c>
      <c r="D18" s="1">
        <v>0.1</v>
      </c>
      <c r="E18" s="1">
        <v>0.46</v>
      </c>
      <c r="F18" s="1"/>
      <c r="G18" s="1"/>
      <c r="H18" s="1"/>
      <c r="I18" s="1"/>
    </row>
    <row r="19" spans="1:9">
      <c r="A19" s="3" t="s">
        <v>48</v>
      </c>
      <c r="B19" s="1" t="s">
        <v>49</v>
      </c>
      <c r="C19" s="1">
        <v>25.85</v>
      </c>
      <c r="D19" s="1">
        <v>0.05</v>
      </c>
      <c r="E19" s="1">
        <v>0.19</v>
      </c>
      <c r="F19" s="1">
        <v>22.3</v>
      </c>
      <c r="G19" s="1">
        <v>22.3</v>
      </c>
      <c r="H19" s="1">
        <v>22.85</v>
      </c>
      <c r="I19" s="1"/>
    </row>
    <row r="20" spans="1:9">
      <c r="A20" s="3" t="s">
        <v>50</v>
      </c>
      <c r="B20" s="1" t="s">
        <v>51</v>
      </c>
      <c r="C20" s="1">
        <v>22.87</v>
      </c>
      <c r="D20" s="1">
        <v>0.18</v>
      </c>
      <c r="E20" s="1">
        <v>0.79</v>
      </c>
      <c r="F20" s="1">
        <v>18.309999999999999</v>
      </c>
      <c r="G20" s="1">
        <v>18.309999999999999</v>
      </c>
      <c r="H20" s="1">
        <v>18.54</v>
      </c>
      <c r="I20" s="1"/>
    </row>
    <row r="21" spans="1:9">
      <c r="A21" s="3" t="s">
        <v>52</v>
      </c>
      <c r="B21" s="1" t="s">
        <v>53</v>
      </c>
      <c r="C21" s="1">
        <v>20.88</v>
      </c>
      <c r="D21" s="1">
        <v>0.03</v>
      </c>
      <c r="E21" s="1">
        <v>0.14000000000000001</v>
      </c>
      <c r="F21" s="1">
        <v>18.350000000000001</v>
      </c>
      <c r="G21" s="1">
        <v>18.350000000000001</v>
      </c>
      <c r="H21" s="1">
        <v>18.48</v>
      </c>
      <c r="I21" s="1"/>
    </row>
    <row r="22" spans="1:9">
      <c r="A22" s="3" t="s">
        <v>54</v>
      </c>
      <c r="B22" s="1" t="s">
        <v>55</v>
      </c>
      <c r="C22" s="1">
        <v>34.200000000000003</v>
      </c>
      <c r="D22" s="1">
        <v>-0.05</v>
      </c>
      <c r="E22" s="1">
        <v>-0.15</v>
      </c>
      <c r="F22" s="1">
        <v>33.200000000000003</v>
      </c>
      <c r="G22" s="1">
        <v>33.200000000000003</v>
      </c>
      <c r="H22" s="1">
        <v>34.200000000000003</v>
      </c>
      <c r="I22" s="1"/>
    </row>
    <row r="23" spans="1:9">
      <c r="A23" s="3" t="s">
        <v>56</v>
      </c>
      <c r="B23" s="1" t="s">
        <v>57</v>
      </c>
      <c r="C23" s="1">
        <v>43.85</v>
      </c>
      <c r="D23" s="1">
        <v>0</v>
      </c>
      <c r="E23" s="1">
        <v>0</v>
      </c>
      <c r="F23" s="1"/>
      <c r="G23" s="1"/>
      <c r="H23" s="1"/>
      <c r="I23" s="1"/>
    </row>
    <row r="24" spans="1:9">
      <c r="A24" s="3" t="s">
        <v>58</v>
      </c>
      <c r="B24" s="1" t="s">
        <v>59</v>
      </c>
      <c r="C24" s="1">
        <v>57.2</v>
      </c>
      <c r="D24" s="1">
        <v>0.3</v>
      </c>
      <c r="E24" s="1">
        <v>0.53</v>
      </c>
      <c r="F24" s="1"/>
      <c r="G24" s="1"/>
      <c r="H24" s="1"/>
      <c r="I24" s="1"/>
    </row>
    <row r="25" spans="1:9">
      <c r="A25" s="3" t="s">
        <v>60</v>
      </c>
      <c r="B25" s="1" t="s">
        <v>61</v>
      </c>
      <c r="C25" s="1">
        <v>81.3</v>
      </c>
      <c r="D25" s="1">
        <v>-0.6</v>
      </c>
      <c r="E25" s="1">
        <v>-0.73</v>
      </c>
      <c r="F25" s="1"/>
      <c r="G25" s="1"/>
      <c r="H25" s="1"/>
      <c r="I25" s="1"/>
    </row>
    <row r="26" spans="1:9">
      <c r="A26" s="3" t="s">
        <v>62</v>
      </c>
      <c r="B26" s="1" t="s">
        <v>63</v>
      </c>
      <c r="C26" s="1">
        <v>57.5</v>
      </c>
      <c r="D26" s="1">
        <v>0.5</v>
      </c>
      <c r="E26" s="1">
        <v>0.88</v>
      </c>
      <c r="F26" s="1"/>
      <c r="G26" s="1"/>
      <c r="H26" s="1"/>
      <c r="I26" s="1"/>
    </row>
    <row r="27" spans="1:9">
      <c r="A27" s="3" t="s">
        <v>64</v>
      </c>
      <c r="B27" s="1" t="s">
        <v>65</v>
      </c>
      <c r="C27" s="1">
        <v>49.3</v>
      </c>
      <c r="D27" s="1">
        <v>0.3</v>
      </c>
      <c r="E27" s="1">
        <v>0.61</v>
      </c>
      <c r="F27" s="1"/>
      <c r="G27" s="1"/>
      <c r="H27" s="1"/>
      <c r="I27" s="1"/>
    </row>
    <row r="28" spans="1:9">
      <c r="A28" s="3" t="s">
        <v>66</v>
      </c>
      <c r="B28" s="1" t="s">
        <v>67</v>
      </c>
      <c r="C28" s="1">
        <v>14</v>
      </c>
      <c r="D28" s="1">
        <v>0.05</v>
      </c>
      <c r="E28" s="1">
        <v>0.36</v>
      </c>
      <c r="F28" s="1"/>
      <c r="G28" s="1"/>
      <c r="H28" s="1"/>
      <c r="I28" s="1"/>
    </row>
    <row r="29" spans="1:9">
      <c r="A29" s="3" t="s">
        <v>68</v>
      </c>
      <c r="B29" s="1" t="s">
        <v>69</v>
      </c>
      <c r="C29" s="1">
        <v>10.35</v>
      </c>
      <c r="D29" s="1">
        <v>0</v>
      </c>
      <c r="E29" s="1">
        <v>0</v>
      </c>
      <c r="F29" s="1"/>
      <c r="G29" s="1"/>
      <c r="H29" s="1"/>
      <c r="I29" s="1"/>
    </row>
    <row r="30" spans="1:9">
      <c r="A30" s="3" t="s">
        <v>70</v>
      </c>
      <c r="B30" s="1" t="s">
        <v>71</v>
      </c>
      <c r="C30" s="1">
        <v>108</v>
      </c>
      <c r="D30" s="1">
        <v>-1</v>
      </c>
      <c r="E30" s="1">
        <v>-0.92</v>
      </c>
      <c r="F30" s="1">
        <v>118.5</v>
      </c>
      <c r="G30" s="1">
        <v>118.5</v>
      </c>
      <c r="H30" s="1">
        <v>122.5</v>
      </c>
      <c r="I30" s="1">
        <v>9.8000000000000004E-2</v>
      </c>
    </row>
    <row r="31" spans="1:9">
      <c r="A31" s="3" t="s">
        <v>72</v>
      </c>
      <c r="B31" s="1" t="s">
        <v>73</v>
      </c>
      <c r="C31" s="1">
        <v>50.4</v>
      </c>
      <c r="D31" s="1">
        <v>0.75</v>
      </c>
      <c r="E31" s="1">
        <v>1.51</v>
      </c>
      <c r="F31" s="1"/>
      <c r="G31" s="1"/>
      <c r="H31" s="1"/>
      <c r="I31" s="1"/>
    </row>
    <row r="32" spans="1:9">
      <c r="A32" s="3" t="s">
        <v>74</v>
      </c>
      <c r="B32" s="1" t="s">
        <v>75</v>
      </c>
      <c r="C32" s="1">
        <v>35.25</v>
      </c>
      <c r="D32" s="1">
        <v>-0.75</v>
      </c>
      <c r="E32" s="1">
        <v>-2.08</v>
      </c>
      <c r="F32" s="1"/>
      <c r="G32" s="1"/>
      <c r="H32" s="1"/>
      <c r="I32" s="1"/>
    </row>
    <row r="33" spans="1:9">
      <c r="A33" s="3" t="s">
        <v>76</v>
      </c>
      <c r="B33" s="1" t="s">
        <v>77</v>
      </c>
      <c r="C33" s="1">
        <v>17.25</v>
      </c>
      <c r="D33" s="1">
        <v>0.05</v>
      </c>
      <c r="E33" s="1">
        <v>0.28999999999999998</v>
      </c>
      <c r="F33" s="1"/>
      <c r="G33" s="1"/>
      <c r="H33" s="1"/>
      <c r="I33" s="1"/>
    </row>
    <row r="34" spans="1:9">
      <c r="A34" s="3" t="s">
        <v>78</v>
      </c>
      <c r="B34" s="1" t="s">
        <v>79</v>
      </c>
      <c r="C34" s="1">
        <v>529</v>
      </c>
      <c r="D34" s="1">
        <v>-4</v>
      </c>
      <c r="E34" s="1">
        <v>-0.75</v>
      </c>
      <c r="F34" s="1">
        <v>541</v>
      </c>
      <c r="G34" s="1">
        <v>540.5</v>
      </c>
      <c r="H34" s="1">
        <v>554</v>
      </c>
      <c r="I34" s="1">
        <v>0.23100000000000001</v>
      </c>
    </row>
    <row r="35" spans="1:9">
      <c r="A35" s="3" t="s">
        <v>80</v>
      </c>
      <c r="B35" s="1" t="s">
        <v>81</v>
      </c>
      <c r="C35" s="1">
        <v>421</v>
      </c>
      <c r="D35" s="1">
        <v>21</v>
      </c>
      <c r="E35" s="1">
        <v>5.25</v>
      </c>
      <c r="F35" s="1">
        <v>380.5</v>
      </c>
      <c r="G35" s="1">
        <v>380.6</v>
      </c>
      <c r="H35" s="1">
        <v>397</v>
      </c>
      <c r="I35" s="1">
        <v>0.15</v>
      </c>
    </row>
    <row r="36" spans="1:9">
      <c r="A36" s="3" t="s">
        <v>82</v>
      </c>
      <c r="B36" s="1" t="s">
        <v>83</v>
      </c>
      <c r="C36" s="1">
        <v>53.5</v>
      </c>
      <c r="D36" s="1">
        <v>1.3</v>
      </c>
      <c r="E36" s="1">
        <v>2.4900000000000002</v>
      </c>
      <c r="F36" s="1">
        <v>55.4</v>
      </c>
      <c r="G36" s="1">
        <v>55.4</v>
      </c>
      <c r="H36" s="1">
        <v>57.6</v>
      </c>
      <c r="I36" s="1">
        <v>0.17199999999999999</v>
      </c>
    </row>
    <row r="37" spans="1:9">
      <c r="A37" s="3" t="s">
        <v>84</v>
      </c>
      <c r="B37" s="1" t="s">
        <v>85</v>
      </c>
      <c r="C37" s="1">
        <v>188</v>
      </c>
      <c r="D37" s="1">
        <v>2</v>
      </c>
      <c r="E37" s="1">
        <v>1.08</v>
      </c>
      <c r="F37" s="1">
        <v>184.5</v>
      </c>
      <c r="G37" s="1">
        <v>184.4</v>
      </c>
      <c r="H37" s="1">
        <v>188</v>
      </c>
      <c r="I37" s="1"/>
    </row>
    <row r="38" spans="1:9">
      <c r="A38" s="3" t="s">
        <v>86</v>
      </c>
      <c r="B38" s="1" t="s">
        <v>87</v>
      </c>
      <c r="C38" s="1">
        <v>55.3</v>
      </c>
      <c r="D38" s="1">
        <v>-0.3</v>
      </c>
      <c r="E38" s="1">
        <v>-0.54</v>
      </c>
      <c r="F38" s="1">
        <v>54.3</v>
      </c>
      <c r="G38" s="1">
        <v>54.3</v>
      </c>
      <c r="H38" s="1">
        <v>55.3</v>
      </c>
      <c r="I38" s="1"/>
    </row>
    <row r="39" spans="1:9">
      <c r="A39" s="3" t="s">
        <v>88</v>
      </c>
      <c r="B39" s="1" t="s">
        <v>89</v>
      </c>
      <c r="C39" s="1">
        <v>188</v>
      </c>
      <c r="D39" s="1">
        <v>0.5</v>
      </c>
      <c r="E39" s="1">
        <v>0.27</v>
      </c>
      <c r="F39" s="1"/>
      <c r="G39" s="1"/>
      <c r="H39" s="1"/>
      <c r="I39" s="1"/>
    </row>
    <row r="40" spans="1:9">
      <c r="A40" s="3" t="s">
        <v>90</v>
      </c>
      <c r="B40" s="1" t="s">
        <v>91</v>
      </c>
      <c r="C40" s="1">
        <v>988</v>
      </c>
      <c r="D40" s="1">
        <v>-52</v>
      </c>
      <c r="E40" s="1">
        <v>-5</v>
      </c>
      <c r="F40" s="1"/>
      <c r="G40" s="1"/>
      <c r="H40" s="1"/>
      <c r="I40" s="1"/>
    </row>
    <row r="41" spans="1:9">
      <c r="A41" s="3" t="s">
        <v>92</v>
      </c>
      <c r="B41" s="1" t="s">
        <v>93</v>
      </c>
      <c r="C41" s="1">
        <v>35.5</v>
      </c>
      <c r="D41" s="1">
        <v>0.35</v>
      </c>
      <c r="E41" s="1">
        <v>1</v>
      </c>
      <c r="F41" s="1">
        <v>35.75</v>
      </c>
      <c r="G41" s="1">
        <v>35.75</v>
      </c>
      <c r="H41" s="1">
        <v>36.85</v>
      </c>
      <c r="I41" s="1">
        <v>0.20100000000000001</v>
      </c>
    </row>
    <row r="42" spans="1:9">
      <c r="A42" s="3" t="s">
        <v>94</v>
      </c>
      <c r="B42" s="1" t="s">
        <v>95</v>
      </c>
      <c r="C42" s="1">
        <v>55.8</v>
      </c>
      <c r="D42" s="1">
        <v>0.3</v>
      </c>
      <c r="E42" s="1">
        <v>0.54</v>
      </c>
      <c r="F42" s="1"/>
      <c r="G42" s="1"/>
      <c r="H42" s="1"/>
      <c r="I42" s="1"/>
    </row>
    <row r="43" spans="1:9">
      <c r="A43" s="3" t="s">
        <v>96</v>
      </c>
      <c r="B43" s="1" t="s">
        <v>97</v>
      </c>
      <c r="C43" s="1">
        <v>153.5</v>
      </c>
      <c r="D43" s="1">
        <v>0.5</v>
      </c>
      <c r="E43" s="1">
        <v>0.33</v>
      </c>
      <c r="F43" s="1">
        <v>153.5</v>
      </c>
      <c r="G43" s="1">
        <v>153.6</v>
      </c>
      <c r="H43" s="1">
        <v>160.5</v>
      </c>
      <c r="I43" s="1">
        <v>3.2000000000000001E-2</v>
      </c>
    </row>
    <row r="44" spans="1:9">
      <c r="A44" s="3" t="s">
        <v>98</v>
      </c>
      <c r="B44" s="1" t="s">
        <v>99</v>
      </c>
      <c r="C44" s="1">
        <v>30.9</v>
      </c>
      <c r="D44" s="1">
        <v>0.05</v>
      </c>
      <c r="E44" s="1">
        <v>0.16</v>
      </c>
      <c r="F44" s="1">
        <v>30.45</v>
      </c>
      <c r="G44" s="1">
        <v>30.45</v>
      </c>
      <c r="H44" s="1">
        <v>31.25</v>
      </c>
      <c r="I44" s="1">
        <v>5.8000000000000003E-2</v>
      </c>
    </row>
    <row r="45" spans="1:9">
      <c r="A45" s="3" t="s">
        <v>100</v>
      </c>
      <c r="B45" s="1" t="s">
        <v>101</v>
      </c>
      <c r="C45" s="1">
        <v>8.15</v>
      </c>
      <c r="D45" s="1">
        <v>0.08</v>
      </c>
      <c r="E45" s="1">
        <v>0.99</v>
      </c>
      <c r="F45" s="1"/>
      <c r="G45" s="1"/>
      <c r="H45" s="1"/>
      <c r="I45" s="1"/>
    </row>
    <row r="46" spans="1:9">
      <c r="A46" s="3" t="s">
        <v>102</v>
      </c>
      <c r="B46" s="1" t="s">
        <v>103</v>
      </c>
      <c r="C46" s="1">
        <v>64.3</v>
      </c>
      <c r="D46" s="1">
        <v>0.2</v>
      </c>
      <c r="E46" s="1">
        <v>0.31</v>
      </c>
      <c r="F46" s="1"/>
      <c r="G46" s="1"/>
      <c r="H46" s="1"/>
      <c r="I46" s="1"/>
    </row>
    <row r="47" spans="1:9">
      <c r="A47" s="3" t="s">
        <v>104</v>
      </c>
      <c r="B47" s="1" t="s">
        <v>105</v>
      </c>
      <c r="C47" s="1">
        <v>309.5</v>
      </c>
      <c r="D47" s="1">
        <v>4.5</v>
      </c>
      <c r="E47" s="1">
        <v>1.48</v>
      </c>
      <c r="F47" s="1"/>
      <c r="G47" s="1"/>
      <c r="H47" s="1"/>
      <c r="I47" s="1"/>
    </row>
    <row r="48" spans="1:9">
      <c r="A48" s="3" t="s">
        <v>106</v>
      </c>
      <c r="B48" s="1" t="s">
        <v>107</v>
      </c>
      <c r="C48" s="1">
        <v>19.350000000000001</v>
      </c>
      <c r="D48" s="1">
        <v>0.45</v>
      </c>
      <c r="E48" s="1">
        <v>2.38</v>
      </c>
      <c r="F48" s="1"/>
      <c r="G48" s="1"/>
      <c r="H48" s="1"/>
      <c r="I48" s="1"/>
    </row>
    <row r="49" spans="1:9">
      <c r="A49" s="3" t="s">
        <v>108</v>
      </c>
      <c r="B49" s="1" t="s">
        <v>109</v>
      </c>
      <c r="C49" s="1">
        <v>28.55</v>
      </c>
      <c r="D49" s="1">
        <v>-0.05</v>
      </c>
      <c r="E49" s="1">
        <v>-0.17</v>
      </c>
      <c r="F49" s="1">
        <v>28.6</v>
      </c>
      <c r="G49" s="1">
        <v>28.6</v>
      </c>
      <c r="H49" s="1">
        <v>29.1</v>
      </c>
      <c r="I49" s="1">
        <v>4.3999999999999997E-2</v>
      </c>
    </row>
    <row r="50" spans="1:9">
      <c r="A50" s="3" t="s">
        <v>110</v>
      </c>
      <c r="B50" s="1" t="s">
        <v>111</v>
      </c>
      <c r="C50" s="1">
        <v>21.45</v>
      </c>
      <c r="D50" s="1">
        <v>-0.1</v>
      </c>
      <c r="E50" s="1">
        <v>-0.46</v>
      </c>
      <c r="F50" s="1"/>
      <c r="G50" s="1"/>
      <c r="H50" s="1"/>
      <c r="I50" s="1"/>
    </row>
    <row r="51" spans="1:9">
      <c r="A51" s="3" t="s">
        <v>112</v>
      </c>
      <c r="B51" s="1" t="s">
        <v>113</v>
      </c>
      <c r="C51" s="1">
        <v>30.75</v>
      </c>
      <c r="D51" s="1">
        <v>-0.05</v>
      </c>
      <c r="E51" s="1">
        <v>-0.16</v>
      </c>
      <c r="F51" s="1"/>
      <c r="G51" s="1"/>
      <c r="H51" s="1"/>
      <c r="I51" s="1"/>
    </row>
    <row r="52" spans="1:9">
      <c r="A52" s="3" t="s">
        <v>114</v>
      </c>
      <c r="B52" s="1" t="s">
        <v>115</v>
      </c>
      <c r="C52" s="1">
        <v>13.85</v>
      </c>
      <c r="D52" s="1">
        <v>0.15</v>
      </c>
      <c r="E52" s="1">
        <v>1.0900000000000001</v>
      </c>
      <c r="F52" s="1"/>
      <c r="G52" s="1"/>
      <c r="H52" s="1"/>
      <c r="I52" s="1"/>
    </row>
    <row r="53" spans="1:9">
      <c r="A53" s="3" t="s">
        <v>116</v>
      </c>
      <c r="B53" s="1" t="s">
        <v>117</v>
      </c>
      <c r="C53" s="1">
        <v>23.1</v>
      </c>
      <c r="D53" s="1">
        <v>0.05</v>
      </c>
      <c r="E53" s="1">
        <v>0.22</v>
      </c>
      <c r="F53" s="1"/>
      <c r="G53" s="1"/>
      <c r="H53" s="1"/>
      <c r="I53" s="1"/>
    </row>
    <row r="54" spans="1:9">
      <c r="A54" s="3" t="s">
        <v>118</v>
      </c>
      <c r="B54" s="1" t="s">
        <v>119</v>
      </c>
      <c r="C54" s="1">
        <v>69.599999999999994</v>
      </c>
      <c r="D54" s="1">
        <v>-0.8</v>
      </c>
      <c r="E54" s="1">
        <v>-1.1399999999999999</v>
      </c>
      <c r="F54" s="1">
        <v>73.5</v>
      </c>
      <c r="G54" s="1">
        <v>73.5</v>
      </c>
      <c r="H54" s="1">
        <v>77.7</v>
      </c>
      <c r="I54" s="1">
        <v>8.8999999999999996E-2</v>
      </c>
    </row>
    <row r="55" spans="1:9">
      <c r="A55" s="3" t="s">
        <v>120</v>
      </c>
      <c r="B55" s="1" t="s">
        <v>121</v>
      </c>
      <c r="C55" s="1">
        <v>21.5</v>
      </c>
      <c r="D55" s="1">
        <v>-0.1</v>
      </c>
      <c r="E55" s="1">
        <v>-0.46</v>
      </c>
      <c r="F55" s="1"/>
      <c r="G55" s="1"/>
      <c r="H55" s="1"/>
      <c r="I55" s="1"/>
    </row>
    <row r="56" spans="1:9">
      <c r="A56" s="3" t="s">
        <v>122</v>
      </c>
      <c r="B56" s="1" t="s">
        <v>123</v>
      </c>
      <c r="C56" s="1">
        <v>35.9</v>
      </c>
      <c r="D56" s="1">
        <v>-0.05</v>
      </c>
      <c r="E56" s="1">
        <v>-0.14000000000000001</v>
      </c>
      <c r="F56" s="1"/>
      <c r="G56" s="1"/>
      <c r="H56" s="1"/>
      <c r="I56" s="1"/>
    </row>
    <row r="57" spans="1:9">
      <c r="A57" s="3" t="s">
        <v>124</v>
      </c>
      <c r="B57" s="1" t="s">
        <v>125</v>
      </c>
      <c r="C57" s="1">
        <v>213</v>
      </c>
      <c r="D57" s="1">
        <v>5.5</v>
      </c>
      <c r="E57" s="1">
        <v>2.65</v>
      </c>
      <c r="F57" s="1"/>
      <c r="G57" s="1"/>
      <c r="H57" s="1"/>
      <c r="I57" s="1"/>
    </row>
    <row r="58" spans="1:9">
      <c r="A58" s="3" t="s">
        <v>126</v>
      </c>
      <c r="B58" s="1" t="s">
        <v>127</v>
      </c>
      <c r="C58" s="1">
        <v>1240</v>
      </c>
      <c r="D58" s="1">
        <v>0</v>
      </c>
      <c r="E58" s="1">
        <v>0</v>
      </c>
      <c r="F58" s="1"/>
      <c r="G58" s="1"/>
      <c r="H58" s="1"/>
      <c r="I58" s="1"/>
    </row>
    <row r="59" spans="1:9">
      <c r="A59" s="3" t="s">
        <v>128</v>
      </c>
      <c r="B59" s="1" t="s">
        <v>129</v>
      </c>
      <c r="C59" s="1">
        <v>49.45</v>
      </c>
      <c r="D59" s="1">
        <v>-0.25</v>
      </c>
      <c r="E59" s="1">
        <v>-0.5</v>
      </c>
      <c r="F59" s="1">
        <v>59.5</v>
      </c>
      <c r="G59" s="1">
        <v>59.5</v>
      </c>
      <c r="H59" s="1">
        <v>61.5</v>
      </c>
      <c r="I59" s="1">
        <v>0.29399999999999998</v>
      </c>
    </row>
    <row r="60" spans="1:9">
      <c r="A60" s="3" t="s">
        <v>130</v>
      </c>
      <c r="B60" s="1" t="s">
        <v>131</v>
      </c>
      <c r="C60" s="1">
        <v>66.8</v>
      </c>
      <c r="D60" s="1">
        <v>-0.6</v>
      </c>
      <c r="E60" s="1">
        <v>-0.89</v>
      </c>
      <c r="F60" s="1"/>
      <c r="G60" s="1"/>
      <c r="H60" s="1"/>
      <c r="I60" s="1"/>
    </row>
    <row r="61" spans="1:9">
      <c r="A61" s="3" t="s">
        <v>132</v>
      </c>
      <c r="B61" s="1" t="s">
        <v>133</v>
      </c>
      <c r="C61" s="1">
        <v>118.5</v>
      </c>
      <c r="D61" s="1">
        <v>0.5</v>
      </c>
      <c r="E61" s="1">
        <v>0.42</v>
      </c>
      <c r="F61" s="1">
        <v>126</v>
      </c>
      <c r="G61" s="1">
        <v>126</v>
      </c>
      <c r="H61" s="1">
        <v>129</v>
      </c>
      <c r="I61" s="1">
        <v>2.5000000000000001E-2</v>
      </c>
    </row>
    <row r="62" spans="1:9">
      <c r="A62" s="3" t="s">
        <v>134</v>
      </c>
      <c r="B62" s="1" t="s">
        <v>135</v>
      </c>
      <c r="C62" s="1">
        <v>106</v>
      </c>
      <c r="D62" s="1">
        <v>-2</v>
      </c>
      <c r="E62" s="1">
        <v>-1.85</v>
      </c>
      <c r="F62" s="1">
        <v>118</v>
      </c>
      <c r="G62" s="1">
        <v>117.99</v>
      </c>
      <c r="H62" s="1">
        <v>120.5</v>
      </c>
      <c r="I62" s="1">
        <v>0.44400000000000001</v>
      </c>
    </row>
    <row r="63" spans="1:9">
      <c r="A63" s="3" t="s">
        <v>136</v>
      </c>
      <c r="B63" s="1" t="s">
        <v>137</v>
      </c>
      <c r="C63" s="1">
        <v>55.7</v>
      </c>
      <c r="D63" s="1">
        <v>-0.7</v>
      </c>
      <c r="E63" s="1">
        <v>-1.24</v>
      </c>
      <c r="F63" s="1"/>
      <c r="G63" s="1"/>
      <c r="H63" s="1"/>
      <c r="I63" s="1"/>
    </row>
    <row r="64" spans="1:9">
      <c r="A64" s="3" t="s">
        <v>138</v>
      </c>
      <c r="B64" s="1" t="s">
        <v>139</v>
      </c>
      <c r="C64" s="1">
        <v>387.5</v>
      </c>
      <c r="D64" s="1">
        <v>1</v>
      </c>
      <c r="E64" s="1">
        <v>0.26</v>
      </c>
      <c r="F64" s="1">
        <v>345.5</v>
      </c>
      <c r="G64" s="1">
        <v>345.57</v>
      </c>
      <c r="H64" s="1">
        <v>352</v>
      </c>
      <c r="I64" s="1">
        <v>1.278</v>
      </c>
    </row>
    <row r="65" spans="1:9">
      <c r="A65" s="3" t="s">
        <v>140</v>
      </c>
      <c r="B65" s="1" t="s">
        <v>141</v>
      </c>
      <c r="C65" s="1">
        <v>17.899999999999999</v>
      </c>
      <c r="D65" s="1">
        <v>0.2</v>
      </c>
      <c r="E65" s="1">
        <v>1.1299999999999999</v>
      </c>
      <c r="F65" s="1"/>
      <c r="G65" s="1"/>
      <c r="H65" s="1"/>
      <c r="I65" s="1"/>
    </row>
    <row r="66" spans="1:9">
      <c r="A66" s="3" t="s">
        <v>142</v>
      </c>
      <c r="B66" s="1" t="s">
        <v>143</v>
      </c>
      <c r="C66" s="1">
        <v>81.400000000000006</v>
      </c>
      <c r="D66" s="1">
        <v>0</v>
      </c>
      <c r="E66" s="1">
        <v>0</v>
      </c>
      <c r="F66" s="1">
        <v>71.7</v>
      </c>
      <c r="G66" s="1">
        <v>71.7</v>
      </c>
      <c r="H66" s="1">
        <v>73.2</v>
      </c>
      <c r="I66" s="1">
        <v>0.13</v>
      </c>
    </row>
    <row r="67" spans="1:9">
      <c r="A67" s="3" t="s">
        <v>144</v>
      </c>
      <c r="B67" s="1" t="s">
        <v>145</v>
      </c>
      <c r="C67" s="1">
        <v>214</v>
      </c>
      <c r="D67" s="1">
        <v>1.5</v>
      </c>
      <c r="E67" s="1">
        <v>0.71</v>
      </c>
      <c r="F67" s="1"/>
      <c r="G67" s="1"/>
      <c r="H67" s="1"/>
      <c r="I67" s="1"/>
    </row>
    <row r="68" spans="1:9">
      <c r="A68" s="3" t="s">
        <v>146</v>
      </c>
      <c r="B68" s="1" t="s">
        <v>147</v>
      </c>
      <c r="C68" s="1">
        <v>12.65</v>
      </c>
      <c r="D68" s="1">
        <v>0.2</v>
      </c>
      <c r="E68" s="1">
        <v>1.61</v>
      </c>
      <c r="F68" s="1"/>
      <c r="G68" s="1"/>
      <c r="H68" s="1"/>
      <c r="I68" s="1"/>
    </row>
    <row r="69" spans="1:9">
      <c r="A69" s="3" t="s">
        <v>148</v>
      </c>
      <c r="B69" s="1" t="s">
        <v>149</v>
      </c>
      <c r="C69" s="1">
        <v>34.700000000000003</v>
      </c>
      <c r="D69" s="1">
        <v>-0.1</v>
      </c>
      <c r="E69" s="1">
        <v>-0.28999999999999998</v>
      </c>
      <c r="F69" s="1">
        <v>37.1</v>
      </c>
      <c r="G69" s="1">
        <v>37.1</v>
      </c>
      <c r="H69" s="1">
        <v>38.299999999999997</v>
      </c>
      <c r="I69" s="1">
        <v>0.26400000000000001</v>
      </c>
    </row>
    <row r="70" spans="1:9">
      <c r="A70" s="3" t="s">
        <v>150</v>
      </c>
      <c r="B70" s="1" t="s">
        <v>151</v>
      </c>
      <c r="C70" s="1">
        <v>730</v>
      </c>
      <c r="D70" s="1">
        <v>-12</v>
      </c>
      <c r="E70" s="1">
        <v>-1.62</v>
      </c>
      <c r="F70" s="1">
        <v>743</v>
      </c>
      <c r="G70" s="1">
        <v>743.02</v>
      </c>
      <c r="H70" s="1">
        <v>763</v>
      </c>
      <c r="I70" s="1">
        <v>0.441</v>
      </c>
    </row>
    <row r="71" spans="1:9">
      <c r="A71" s="3" t="s">
        <v>152</v>
      </c>
      <c r="B71" s="1" t="s">
        <v>153</v>
      </c>
      <c r="C71" s="1">
        <v>40.049999999999997</v>
      </c>
      <c r="D71" s="1">
        <v>-0.2</v>
      </c>
      <c r="E71" s="1">
        <v>-0.5</v>
      </c>
      <c r="F71" s="1"/>
      <c r="G71" s="1"/>
      <c r="H71" s="1"/>
      <c r="I71" s="1"/>
    </row>
    <row r="72" spans="1:9">
      <c r="A72" s="3" t="s">
        <v>154</v>
      </c>
      <c r="B72" s="1" t="s">
        <v>155</v>
      </c>
      <c r="C72" s="1">
        <v>966</v>
      </c>
      <c r="D72" s="1">
        <v>6</v>
      </c>
      <c r="E72" s="1">
        <v>0.63</v>
      </c>
      <c r="F72" s="1">
        <v>906</v>
      </c>
      <c r="G72" s="1">
        <v>905.5</v>
      </c>
      <c r="H72" s="1">
        <v>909</v>
      </c>
      <c r="I72" s="1">
        <v>33.631</v>
      </c>
    </row>
    <row r="73" spans="1:9">
      <c r="A73" s="3" t="s">
        <v>156</v>
      </c>
      <c r="B73" s="1" t="s">
        <v>157</v>
      </c>
      <c r="C73" s="1">
        <v>33</v>
      </c>
      <c r="D73" s="1">
        <v>0.65</v>
      </c>
      <c r="E73" s="1">
        <v>2.0099999999999998</v>
      </c>
      <c r="F73" s="1"/>
      <c r="G73" s="1"/>
      <c r="H73" s="1"/>
      <c r="I73" s="1"/>
    </row>
    <row r="74" spans="1:9">
      <c r="A74" s="3" t="s">
        <v>158</v>
      </c>
      <c r="B74" s="1" t="s">
        <v>159</v>
      </c>
      <c r="C74" s="1">
        <v>18.3</v>
      </c>
      <c r="D74" s="1">
        <v>0.15</v>
      </c>
      <c r="E74" s="1">
        <v>0.83</v>
      </c>
      <c r="F74" s="1">
        <v>18.3</v>
      </c>
      <c r="G74" s="1">
        <v>18.309999999999999</v>
      </c>
      <c r="H74" s="1">
        <v>18.850000000000001</v>
      </c>
      <c r="I74" s="1">
        <v>1.6E-2</v>
      </c>
    </row>
    <row r="75" spans="1:9">
      <c r="A75" s="3" t="s">
        <v>160</v>
      </c>
      <c r="B75" s="1" t="s">
        <v>161</v>
      </c>
      <c r="C75" s="1">
        <v>26.05</v>
      </c>
      <c r="D75" s="1">
        <v>-0.05</v>
      </c>
      <c r="E75" s="1">
        <v>-0.19</v>
      </c>
      <c r="F75" s="1">
        <v>26.95</v>
      </c>
      <c r="G75" s="1">
        <v>26.95</v>
      </c>
      <c r="H75" s="1">
        <v>27.45</v>
      </c>
      <c r="I75" s="1">
        <v>6.9000000000000006E-2</v>
      </c>
    </row>
    <row r="76" spans="1:9">
      <c r="A76" s="3" t="s">
        <v>162</v>
      </c>
      <c r="B76" s="1" t="s">
        <v>163</v>
      </c>
      <c r="C76" s="1">
        <v>76.099999999999994</v>
      </c>
      <c r="D76" s="1">
        <v>1.3</v>
      </c>
      <c r="E76" s="1">
        <v>1.74</v>
      </c>
      <c r="F76" s="1"/>
      <c r="G76" s="1"/>
      <c r="H76" s="1"/>
      <c r="I76" s="1"/>
    </row>
    <row r="77" spans="1:9">
      <c r="A77" s="3" t="s">
        <v>164</v>
      </c>
      <c r="B77" s="1" t="s">
        <v>165</v>
      </c>
      <c r="C77" s="1">
        <v>41.85</v>
      </c>
      <c r="D77" s="1">
        <v>1.8</v>
      </c>
      <c r="E77" s="1">
        <v>4.49</v>
      </c>
      <c r="F77" s="1"/>
      <c r="G77" s="1"/>
      <c r="H77" s="1"/>
      <c r="I77" s="1"/>
    </row>
    <row r="78" spans="1:9">
      <c r="A78" s="3" t="s">
        <v>166</v>
      </c>
      <c r="B78" s="1" t="s">
        <v>167</v>
      </c>
      <c r="C78" s="1">
        <v>25.7</v>
      </c>
      <c r="D78" s="1">
        <v>0.65</v>
      </c>
      <c r="E78" s="1">
        <v>2.59</v>
      </c>
      <c r="F78" s="1"/>
      <c r="G78" s="1"/>
      <c r="H78" s="1"/>
      <c r="I78" s="1"/>
    </row>
    <row r="79" spans="1:9">
      <c r="A79" s="3" t="s">
        <v>168</v>
      </c>
      <c r="B79" s="1" t="s">
        <v>169</v>
      </c>
      <c r="C79" s="1">
        <v>555</v>
      </c>
      <c r="D79" s="1">
        <v>20</v>
      </c>
      <c r="E79" s="1">
        <v>3.74</v>
      </c>
      <c r="F79" s="1"/>
      <c r="G79" s="1"/>
      <c r="H79" s="1"/>
      <c r="I79" s="1"/>
    </row>
    <row r="80" spans="1:9">
      <c r="A80" s="3" t="s">
        <v>170</v>
      </c>
      <c r="B80" s="1" t="s">
        <v>171</v>
      </c>
      <c r="C80" s="1">
        <v>73.099999999999994</v>
      </c>
      <c r="D80" s="1">
        <v>0.2</v>
      </c>
      <c r="E80" s="1">
        <v>0.27</v>
      </c>
      <c r="F80" s="1">
        <v>81.3</v>
      </c>
      <c r="G80" s="1">
        <v>81.3</v>
      </c>
      <c r="H80" s="1">
        <v>84.3</v>
      </c>
      <c r="I80" s="1">
        <v>0.19</v>
      </c>
    </row>
    <row r="81" spans="1:9">
      <c r="A81" s="3" t="s">
        <v>172</v>
      </c>
      <c r="B81" s="1" t="s">
        <v>173</v>
      </c>
      <c r="C81" s="1">
        <v>38.4</v>
      </c>
      <c r="D81" s="1">
        <v>0.15</v>
      </c>
      <c r="E81" s="1">
        <v>0.39</v>
      </c>
      <c r="F81" s="1"/>
      <c r="G81" s="1"/>
      <c r="H81" s="1"/>
      <c r="I81" s="1"/>
    </row>
    <row r="82" spans="1:9">
      <c r="A82" s="3" t="s">
        <v>174</v>
      </c>
      <c r="B82" s="1" t="s">
        <v>175</v>
      </c>
      <c r="C82" s="1">
        <v>46.85</v>
      </c>
      <c r="D82" s="1">
        <v>-0.1</v>
      </c>
      <c r="E82" s="1">
        <v>-0.21</v>
      </c>
      <c r="F82" s="1">
        <v>47.9</v>
      </c>
      <c r="G82" s="1">
        <v>47.9</v>
      </c>
      <c r="H82" s="1">
        <v>49.5</v>
      </c>
      <c r="I82" s="1">
        <v>0.20399999999999999</v>
      </c>
    </row>
    <row r="83" spans="1:9">
      <c r="A83" s="3" t="s">
        <v>176</v>
      </c>
      <c r="B83" s="1" t="s">
        <v>177</v>
      </c>
      <c r="C83" s="1">
        <v>71.3</v>
      </c>
      <c r="D83" s="1">
        <v>0.7</v>
      </c>
      <c r="E83" s="1">
        <v>0.99</v>
      </c>
      <c r="F83" s="1"/>
      <c r="G83" s="1"/>
      <c r="H83" s="1"/>
      <c r="I83" s="1"/>
    </row>
    <row r="84" spans="1:9">
      <c r="A84" s="3" t="s">
        <v>178</v>
      </c>
      <c r="B84" s="1" t="s">
        <v>179</v>
      </c>
      <c r="C84" s="1">
        <v>49</v>
      </c>
      <c r="D84" s="1">
        <v>1.6</v>
      </c>
      <c r="E84" s="1">
        <v>3.38</v>
      </c>
      <c r="F84" s="1"/>
      <c r="G84" s="1"/>
      <c r="H84" s="1"/>
      <c r="I84" s="1"/>
    </row>
    <row r="85" spans="1:9">
      <c r="A85" s="3" t="s">
        <v>180</v>
      </c>
      <c r="B85" s="1" t="s">
        <v>181</v>
      </c>
      <c r="C85" s="1">
        <v>55.8</v>
      </c>
      <c r="D85" s="1">
        <v>0.2</v>
      </c>
      <c r="E85" s="1">
        <v>0.36</v>
      </c>
      <c r="F85" s="1"/>
      <c r="G85" s="1"/>
      <c r="H85" s="1"/>
      <c r="I85" s="1"/>
    </row>
    <row r="86" spans="1:9">
      <c r="A86" s="3" t="s">
        <v>182</v>
      </c>
      <c r="B86" s="1" t="s">
        <v>183</v>
      </c>
      <c r="C86" s="1">
        <v>498</v>
      </c>
      <c r="D86" s="1">
        <v>-5</v>
      </c>
      <c r="E86" s="1">
        <v>-0.99</v>
      </c>
      <c r="F86" s="1"/>
      <c r="G86" s="1"/>
      <c r="H86" s="1"/>
      <c r="I86" s="1"/>
    </row>
    <row r="87" spans="1:9">
      <c r="A87" s="3" t="s">
        <v>184</v>
      </c>
      <c r="B87" s="1" t="s">
        <v>185</v>
      </c>
      <c r="C87" s="1">
        <v>318</v>
      </c>
      <c r="D87" s="1">
        <v>3</v>
      </c>
      <c r="E87" s="1">
        <v>0.95</v>
      </c>
      <c r="F87" s="1">
        <v>289</v>
      </c>
      <c r="G87" s="1">
        <v>288.89</v>
      </c>
      <c r="H87" s="1">
        <v>295.5</v>
      </c>
      <c r="I87" s="1">
        <v>0.182</v>
      </c>
    </row>
    <row r="88" spans="1:9">
      <c r="A88" s="3" t="s">
        <v>186</v>
      </c>
      <c r="B88" s="1" t="s">
        <v>187</v>
      </c>
      <c r="C88" s="1">
        <v>207</v>
      </c>
      <c r="D88" s="1">
        <v>14</v>
      </c>
      <c r="E88" s="1">
        <v>7.25</v>
      </c>
      <c r="F88" s="1">
        <v>197.5</v>
      </c>
      <c r="G88" s="1">
        <v>197.5</v>
      </c>
      <c r="H88" s="1">
        <v>201</v>
      </c>
      <c r="I88" s="1">
        <v>0.13500000000000001</v>
      </c>
    </row>
    <row r="89" spans="1:9">
      <c r="A89" s="3" t="s">
        <v>188</v>
      </c>
      <c r="B89" s="1" t="s">
        <v>189</v>
      </c>
      <c r="C89" s="1">
        <v>57</v>
      </c>
      <c r="D89" s="1">
        <v>-0.1</v>
      </c>
      <c r="E89" s="1">
        <v>-0.18</v>
      </c>
      <c r="F89" s="1"/>
      <c r="G89" s="1"/>
      <c r="H89" s="1"/>
      <c r="I89" s="1"/>
    </row>
    <row r="90" spans="1:9">
      <c r="A90" s="3" t="s">
        <v>190</v>
      </c>
      <c r="B90" s="1" t="s">
        <v>191</v>
      </c>
      <c r="C90" s="1">
        <v>305.5</v>
      </c>
      <c r="D90" s="1">
        <v>0.5</v>
      </c>
      <c r="E90" s="1">
        <v>0.16</v>
      </c>
      <c r="F90" s="1"/>
      <c r="G90" s="1"/>
      <c r="H90" s="1"/>
      <c r="I90" s="1"/>
    </row>
    <row r="91" spans="1:9">
      <c r="A91" s="3" t="s">
        <v>192</v>
      </c>
      <c r="B91" s="1" t="s">
        <v>193</v>
      </c>
      <c r="C91" s="1">
        <v>178</v>
      </c>
      <c r="D91" s="1">
        <v>2.5</v>
      </c>
      <c r="E91" s="1">
        <v>1.42</v>
      </c>
      <c r="F91" s="1"/>
      <c r="G91" s="1"/>
      <c r="H91" s="1"/>
      <c r="I91" s="1"/>
    </row>
    <row r="92" spans="1:9">
      <c r="A92" s="3" t="s">
        <v>194</v>
      </c>
      <c r="B92" s="1" t="s">
        <v>195</v>
      </c>
      <c r="C92" s="1">
        <v>546</v>
      </c>
      <c r="D92" s="1">
        <v>16</v>
      </c>
      <c r="E92" s="1">
        <v>3.02</v>
      </c>
      <c r="F92" s="1"/>
      <c r="G92" s="1"/>
      <c r="H92" s="1"/>
      <c r="I92" s="1"/>
    </row>
    <row r="93" spans="1:9">
      <c r="A93" s="3" t="s">
        <v>196</v>
      </c>
      <c r="B93" s="1" t="s">
        <v>197</v>
      </c>
      <c r="C93" s="1">
        <v>312</v>
      </c>
      <c r="D93" s="1">
        <v>7</v>
      </c>
      <c r="E93" s="1">
        <v>2.2999999999999998</v>
      </c>
      <c r="F93" s="1">
        <v>275.5</v>
      </c>
      <c r="G93" s="1">
        <v>275.5</v>
      </c>
      <c r="H93" s="1">
        <v>284.5</v>
      </c>
      <c r="I93" s="1">
        <v>1.669</v>
      </c>
    </row>
    <row r="94" spans="1:9">
      <c r="A94" s="3" t="s">
        <v>198</v>
      </c>
      <c r="B94" s="1" t="s">
        <v>199</v>
      </c>
      <c r="C94" s="1">
        <v>475</v>
      </c>
      <c r="D94" s="1">
        <v>-4.5</v>
      </c>
      <c r="E94" s="1">
        <v>-0.94</v>
      </c>
      <c r="F94" s="1"/>
      <c r="G94" s="1"/>
      <c r="H94" s="1"/>
      <c r="I94" s="1"/>
    </row>
    <row r="95" spans="1:9">
      <c r="A95" s="3" t="s">
        <v>200</v>
      </c>
      <c r="B95" s="1" t="s">
        <v>201</v>
      </c>
      <c r="C95" s="1">
        <v>171</v>
      </c>
      <c r="D95" s="1">
        <v>0</v>
      </c>
      <c r="E95" s="1">
        <v>0</v>
      </c>
      <c r="F95" s="1">
        <v>186</v>
      </c>
      <c r="G95" s="1">
        <v>186.2</v>
      </c>
      <c r="H95" s="1">
        <v>194</v>
      </c>
      <c r="I95" s="1">
        <v>0.20599999999999999</v>
      </c>
    </row>
    <row r="96" spans="1:9">
      <c r="A96" s="3" t="s">
        <v>202</v>
      </c>
      <c r="B96" s="1" t="s">
        <v>203</v>
      </c>
      <c r="C96" s="1">
        <v>116.5</v>
      </c>
      <c r="D96" s="1">
        <v>4.5</v>
      </c>
      <c r="E96" s="1">
        <v>4.0199999999999996</v>
      </c>
      <c r="F96" s="1">
        <v>124.5</v>
      </c>
      <c r="G96" s="1">
        <v>124.4</v>
      </c>
      <c r="H96" s="1">
        <v>124.5</v>
      </c>
      <c r="I96" s="1">
        <v>8.4000000000000005E-2</v>
      </c>
    </row>
    <row r="97" spans="1:9">
      <c r="A97" s="3" t="s">
        <v>204</v>
      </c>
      <c r="B97" s="1" t="s">
        <v>205</v>
      </c>
      <c r="C97" s="1">
        <v>79</v>
      </c>
      <c r="D97" s="1">
        <v>1.3</v>
      </c>
      <c r="E97" s="1">
        <v>1.67</v>
      </c>
      <c r="F97" s="1"/>
      <c r="G97" s="1"/>
      <c r="H97" s="1"/>
      <c r="I97" s="1"/>
    </row>
    <row r="98" spans="1:9">
      <c r="A98" s="3" t="s">
        <v>206</v>
      </c>
      <c r="B98" s="1" t="s">
        <v>207</v>
      </c>
      <c r="C98" s="1">
        <v>76.400000000000006</v>
      </c>
      <c r="D98" s="1">
        <v>-1.1000000000000001</v>
      </c>
      <c r="E98" s="1">
        <v>-1.42</v>
      </c>
      <c r="F98" s="1"/>
      <c r="G98" s="1"/>
      <c r="H98" s="1"/>
      <c r="I98" s="1"/>
    </row>
    <row r="99" spans="1:9">
      <c r="A99" s="3" t="s">
        <v>208</v>
      </c>
      <c r="B99" s="1" t="s">
        <v>209</v>
      </c>
      <c r="C99" s="1">
        <v>36.200000000000003</v>
      </c>
      <c r="D99" s="1">
        <v>0.3</v>
      </c>
      <c r="E99" s="1">
        <v>0.84</v>
      </c>
      <c r="F99" s="1"/>
      <c r="G99" s="1"/>
      <c r="H99" s="1"/>
      <c r="I99" s="1"/>
    </row>
    <row r="100" spans="1:9">
      <c r="A100" s="3" t="s">
        <v>210</v>
      </c>
      <c r="B100" s="1" t="s">
        <v>211</v>
      </c>
      <c r="C100" s="1">
        <v>366</v>
      </c>
      <c r="D100" s="1">
        <v>2</v>
      </c>
      <c r="E100" s="1">
        <v>0.55000000000000004</v>
      </c>
      <c r="F100" s="1"/>
      <c r="G100" s="1"/>
      <c r="H100" s="1"/>
      <c r="I100" s="1"/>
    </row>
    <row r="101" spans="1:9">
      <c r="A101" s="3" t="s">
        <v>212</v>
      </c>
      <c r="B101" s="1" t="s">
        <v>213</v>
      </c>
      <c r="C101" s="1">
        <v>69.7</v>
      </c>
      <c r="D101" s="1">
        <v>1.5</v>
      </c>
      <c r="E101" s="1">
        <v>2.2000000000000002</v>
      </c>
      <c r="F101" s="1"/>
      <c r="G101" s="1"/>
      <c r="H101" s="1"/>
      <c r="I101" s="1"/>
    </row>
    <row r="102" spans="1:9">
      <c r="A102" s="3" t="s">
        <v>214</v>
      </c>
      <c r="B102" s="1" t="s">
        <v>215</v>
      </c>
      <c r="C102" s="1">
        <v>17.8</v>
      </c>
      <c r="D102" s="1">
        <v>0.1</v>
      </c>
      <c r="E102" s="1">
        <v>0.56000000000000005</v>
      </c>
      <c r="F102" s="1"/>
      <c r="G102" s="1"/>
      <c r="H102" s="1"/>
      <c r="I102" s="1"/>
    </row>
    <row r="103" spans="1:9">
      <c r="A103" s="3" t="s">
        <v>216</v>
      </c>
      <c r="B103" s="1" t="s">
        <v>217</v>
      </c>
      <c r="C103" s="1">
        <v>125.5</v>
      </c>
      <c r="D103" s="1">
        <v>-0.5</v>
      </c>
      <c r="E103" s="1">
        <v>-0.4</v>
      </c>
      <c r="F103" s="1"/>
      <c r="G103" s="1"/>
      <c r="H103" s="1"/>
      <c r="I103" s="1"/>
    </row>
    <row r="104" spans="1:9">
      <c r="A104" s="3" t="s">
        <v>218</v>
      </c>
      <c r="B104" s="1" t="s">
        <v>219</v>
      </c>
      <c r="C104" s="1">
        <v>138</v>
      </c>
      <c r="D104" s="1">
        <v>1</v>
      </c>
      <c r="E104" s="1">
        <v>0.73</v>
      </c>
      <c r="F104" s="1"/>
      <c r="G104" s="1"/>
      <c r="H104" s="1"/>
      <c r="I104" s="1"/>
    </row>
    <row r="105" spans="1:9">
      <c r="A105" s="3" t="s">
        <v>220</v>
      </c>
      <c r="B105" s="1" t="s">
        <v>221</v>
      </c>
      <c r="C105" s="1">
        <v>62.9</v>
      </c>
      <c r="D105" s="1">
        <v>0.2</v>
      </c>
      <c r="E105" s="1">
        <v>0.32</v>
      </c>
      <c r="F105" s="1"/>
      <c r="G105" s="1"/>
      <c r="H105" s="1"/>
      <c r="I105" s="1"/>
    </row>
    <row r="106" spans="1:9">
      <c r="A106" s="3" t="s">
        <v>222</v>
      </c>
      <c r="B106" s="1" t="s">
        <v>223</v>
      </c>
      <c r="C106" s="1">
        <v>119</v>
      </c>
      <c r="D106" s="1">
        <v>-1</v>
      </c>
      <c r="E106" s="1">
        <v>-0.83</v>
      </c>
      <c r="F106" s="1"/>
      <c r="G106" s="1"/>
      <c r="H106" s="1"/>
      <c r="I106" s="1"/>
    </row>
    <row r="107" spans="1:9">
      <c r="A107" s="3" t="s">
        <v>224</v>
      </c>
      <c r="B107" s="1" t="s">
        <v>225</v>
      </c>
      <c r="C107" s="1">
        <v>1400</v>
      </c>
      <c r="D107" s="1">
        <v>5</v>
      </c>
      <c r="E107" s="1">
        <v>0.36</v>
      </c>
      <c r="F107" s="1"/>
      <c r="G107" s="1"/>
      <c r="H107" s="1"/>
      <c r="I107" s="1"/>
    </row>
    <row r="108" spans="1:9">
      <c r="A108" s="3" t="s">
        <v>226</v>
      </c>
      <c r="B108" s="1" t="s">
        <v>227</v>
      </c>
      <c r="C108" s="1">
        <v>165</v>
      </c>
      <c r="D108" s="1">
        <v>7.5</v>
      </c>
      <c r="E108" s="1">
        <v>4.76</v>
      </c>
      <c r="F108" s="1">
        <v>170.5</v>
      </c>
      <c r="G108" s="1">
        <v>170.3</v>
      </c>
      <c r="H108" s="1">
        <v>172.5</v>
      </c>
      <c r="I108" s="1">
        <v>4.2999999999999997E-2</v>
      </c>
    </row>
    <row r="109" spans="1:9">
      <c r="A109" s="3" t="s">
        <v>228</v>
      </c>
      <c r="B109" s="1" t="s">
        <v>229</v>
      </c>
      <c r="C109" s="1">
        <v>48.7</v>
      </c>
      <c r="D109" s="1">
        <v>0.3</v>
      </c>
      <c r="E109" s="1">
        <v>0.62</v>
      </c>
      <c r="F109" s="1"/>
      <c r="G109" s="1"/>
      <c r="H109" s="1"/>
      <c r="I109" s="1"/>
    </row>
    <row r="110" spans="1:9">
      <c r="A110" s="3" t="s">
        <v>230</v>
      </c>
      <c r="B110" s="1" t="s">
        <v>231</v>
      </c>
      <c r="C110" s="1">
        <v>154</v>
      </c>
      <c r="D110" s="1">
        <v>-0.5</v>
      </c>
      <c r="E110" s="1">
        <v>-0.32</v>
      </c>
      <c r="F110" s="1">
        <v>161.5</v>
      </c>
      <c r="G110" s="1">
        <v>161.44</v>
      </c>
      <c r="H110" s="1">
        <v>164.5</v>
      </c>
      <c r="I110" s="1">
        <v>7.8E-2</v>
      </c>
    </row>
    <row r="111" spans="1:9">
      <c r="A111" s="3" t="s">
        <v>232</v>
      </c>
      <c r="B111" s="1" t="s">
        <v>233</v>
      </c>
      <c r="C111" s="1">
        <v>232</v>
      </c>
      <c r="D111" s="1">
        <v>4</v>
      </c>
      <c r="E111" s="1">
        <v>1.75</v>
      </c>
      <c r="F111" s="1"/>
      <c r="G111" s="1"/>
      <c r="H111" s="1"/>
      <c r="I111" s="1"/>
    </row>
    <row r="112" spans="1:9">
      <c r="A112" s="3" t="s">
        <v>234</v>
      </c>
      <c r="B112" s="1" t="s">
        <v>235</v>
      </c>
      <c r="C112" s="1">
        <v>56.4</v>
      </c>
      <c r="D112" s="1">
        <v>-0.3</v>
      </c>
      <c r="E112" s="1">
        <v>-0.53</v>
      </c>
      <c r="F112" s="1"/>
      <c r="G112" s="1"/>
      <c r="H112" s="1"/>
      <c r="I112" s="1"/>
    </row>
    <row r="113" spans="1:9">
      <c r="A113" s="3" t="s">
        <v>236</v>
      </c>
      <c r="B113" s="1" t="s">
        <v>237</v>
      </c>
      <c r="C113" s="1">
        <v>21.15</v>
      </c>
      <c r="D113" s="1">
        <v>0.4</v>
      </c>
      <c r="E113" s="1">
        <v>1.93</v>
      </c>
      <c r="F113" s="1"/>
      <c r="G113" s="1"/>
      <c r="H113" s="1"/>
      <c r="I113" s="1"/>
    </row>
    <row r="114" spans="1:9">
      <c r="A114" s="3" t="s">
        <v>238</v>
      </c>
      <c r="B114" s="1" t="s">
        <v>239</v>
      </c>
      <c r="C114" s="1">
        <v>20.6</v>
      </c>
      <c r="D114" s="1">
        <v>0.2</v>
      </c>
      <c r="E114" s="1">
        <v>0.98</v>
      </c>
      <c r="F114" s="1"/>
      <c r="G114" s="1"/>
      <c r="H114" s="1"/>
      <c r="I114" s="1"/>
    </row>
    <row r="115" spans="1:9">
      <c r="A115" s="3" t="s">
        <v>240</v>
      </c>
      <c r="B115" s="1" t="s">
        <v>241</v>
      </c>
      <c r="C115" s="1">
        <v>118</v>
      </c>
      <c r="D115" s="1">
        <v>1.5</v>
      </c>
      <c r="E115" s="1">
        <v>1.29</v>
      </c>
      <c r="F115" s="1"/>
      <c r="G115" s="1"/>
      <c r="H115" s="1"/>
      <c r="I115" s="1"/>
    </row>
    <row r="116" spans="1:9">
      <c r="A116" s="3" t="s">
        <v>242</v>
      </c>
      <c r="B116" s="1" t="s">
        <v>243</v>
      </c>
      <c r="C116" s="1">
        <v>46.15</v>
      </c>
      <c r="D116" s="1">
        <v>0.2</v>
      </c>
      <c r="E116" s="1">
        <v>0.44</v>
      </c>
      <c r="F116" s="1"/>
      <c r="G116" s="1"/>
      <c r="H116" s="1"/>
      <c r="I116" s="1"/>
    </row>
    <row r="117" spans="1:9">
      <c r="A117" s="3" t="s">
        <v>244</v>
      </c>
      <c r="B117" s="1" t="s">
        <v>245</v>
      </c>
      <c r="C117" s="1">
        <v>14.8</v>
      </c>
      <c r="D117" s="1">
        <v>0.05</v>
      </c>
      <c r="E117" s="1">
        <v>0.34</v>
      </c>
      <c r="F117" s="1"/>
      <c r="G117" s="1"/>
      <c r="H117" s="1"/>
      <c r="I117" s="1"/>
    </row>
    <row r="118" spans="1:9">
      <c r="A118" s="3" t="s">
        <v>246</v>
      </c>
      <c r="B118" s="1" t="s">
        <v>247</v>
      </c>
      <c r="C118" s="1">
        <v>54.6</v>
      </c>
      <c r="D118" s="1">
        <v>-1.1000000000000001</v>
      </c>
      <c r="E118" s="1">
        <v>-1.97</v>
      </c>
      <c r="F118" s="1"/>
      <c r="G118" s="1"/>
      <c r="H118" s="1"/>
      <c r="I118" s="1"/>
    </row>
    <row r="119" spans="1:9">
      <c r="A119" s="3" t="s">
        <v>248</v>
      </c>
      <c r="B119" s="1" t="s">
        <v>249</v>
      </c>
      <c r="C119" s="1">
        <v>52.1</v>
      </c>
      <c r="D119" s="1">
        <v>-1.3</v>
      </c>
      <c r="E119" s="1">
        <v>-2.4300000000000002</v>
      </c>
      <c r="F119" s="1"/>
      <c r="G119" s="1"/>
      <c r="H119" s="1"/>
      <c r="I119" s="1"/>
    </row>
    <row r="120" spans="1:9">
      <c r="A120" s="3" t="s">
        <v>250</v>
      </c>
      <c r="B120" s="1" t="s">
        <v>251</v>
      </c>
      <c r="C120" s="1">
        <v>136.5</v>
      </c>
      <c r="D120" s="1">
        <v>2</v>
      </c>
      <c r="E120" s="1">
        <v>1.49</v>
      </c>
      <c r="F120" s="1">
        <v>165.5</v>
      </c>
      <c r="G120" s="1">
        <v>165.45</v>
      </c>
      <c r="H120" s="1">
        <v>189.5</v>
      </c>
      <c r="I120" s="1">
        <v>7.0000000000000007E-2</v>
      </c>
    </row>
    <row r="121" spans="1:9">
      <c r="A121" s="3" t="s">
        <v>252</v>
      </c>
      <c r="B121" s="1" t="s">
        <v>253</v>
      </c>
      <c r="C121" s="1">
        <v>193</v>
      </c>
      <c r="D121" s="1">
        <v>-1.5</v>
      </c>
      <c r="E121" s="1">
        <v>-0.77</v>
      </c>
      <c r="F121" s="1">
        <v>190</v>
      </c>
      <c r="G121" s="1">
        <v>190.03</v>
      </c>
      <c r="H121" s="1">
        <v>200</v>
      </c>
      <c r="I121" s="1">
        <v>0.59</v>
      </c>
    </row>
    <row r="122" spans="1:9">
      <c r="A122" s="3" t="s">
        <v>254</v>
      </c>
      <c r="B122" s="1" t="s">
        <v>255</v>
      </c>
      <c r="C122" s="1">
        <v>30.6</v>
      </c>
      <c r="D122" s="1">
        <v>-0.1</v>
      </c>
      <c r="E122" s="1">
        <v>-0.33</v>
      </c>
      <c r="F122" s="1">
        <v>30.7</v>
      </c>
      <c r="G122" s="1">
        <v>30.7</v>
      </c>
      <c r="H122" s="1">
        <v>31.45</v>
      </c>
      <c r="I122" s="1">
        <v>2.5000000000000001E-2</v>
      </c>
    </row>
    <row r="123" spans="1:9">
      <c r="A123" s="3" t="s">
        <v>256</v>
      </c>
      <c r="B123" s="1" t="s">
        <v>257</v>
      </c>
      <c r="C123" s="1">
        <v>55.8</v>
      </c>
      <c r="D123" s="1">
        <v>0.3</v>
      </c>
      <c r="E123" s="1">
        <v>0.54</v>
      </c>
      <c r="F123" s="1">
        <v>55.7</v>
      </c>
      <c r="G123" s="1">
        <v>55.7</v>
      </c>
      <c r="H123" s="1">
        <v>58.1</v>
      </c>
      <c r="I123" s="1">
        <v>6.7000000000000004E-2</v>
      </c>
    </row>
    <row r="124" spans="1:9">
      <c r="A124" s="3" t="s">
        <v>258</v>
      </c>
      <c r="B124" s="1" t="s">
        <v>259</v>
      </c>
      <c r="C124" s="1">
        <v>74.599999999999994</v>
      </c>
      <c r="D124" s="1">
        <v>-0.6</v>
      </c>
      <c r="E124" s="1">
        <v>-0.8</v>
      </c>
      <c r="F124" s="1"/>
      <c r="G124" s="1"/>
      <c r="H124" s="1"/>
      <c r="I124" s="1"/>
    </row>
    <row r="125" spans="1:9">
      <c r="A125" s="3" t="s">
        <v>260</v>
      </c>
      <c r="B125" s="1" t="s">
        <v>261</v>
      </c>
      <c r="C125" s="1">
        <v>23.7</v>
      </c>
      <c r="D125" s="1">
        <v>-0.55000000000000004</v>
      </c>
      <c r="E125" s="1">
        <v>-2.27</v>
      </c>
      <c r="F125" s="1"/>
      <c r="G125" s="1"/>
      <c r="H125" s="1"/>
      <c r="I125" s="1"/>
    </row>
    <row r="126" spans="1:9">
      <c r="A126" s="3" t="s">
        <v>262</v>
      </c>
      <c r="B126" s="1" t="s">
        <v>263</v>
      </c>
      <c r="C126" s="1">
        <v>88.6</v>
      </c>
      <c r="D126" s="1">
        <v>-0.6</v>
      </c>
      <c r="E126" s="1">
        <v>-0.67</v>
      </c>
      <c r="F126" s="1">
        <v>81.5</v>
      </c>
      <c r="G126" s="1">
        <v>81.5</v>
      </c>
      <c r="H126" s="1">
        <v>83</v>
      </c>
      <c r="I126" s="1">
        <v>0.33200000000000002</v>
      </c>
    </row>
    <row r="127" spans="1:9">
      <c r="A127" s="3" t="s">
        <v>264</v>
      </c>
      <c r="B127" s="1" t="s">
        <v>265</v>
      </c>
      <c r="C127" s="1">
        <v>38.15</v>
      </c>
      <c r="D127" s="1">
        <v>-0.75</v>
      </c>
      <c r="E127" s="1">
        <v>-1.93</v>
      </c>
      <c r="F127" s="1"/>
      <c r="G127" s="1"/>
      <c r="H127" s="1"/>
      <c r="I127" s="1"/>
    </row>
    <row r="128" spans="1:9">
      <c r="A128" s="3" t="s">
        <v>266</v>
      </c>
      <c r="B128" s="1" t="s">
        <v>267</v>
      </c>
      <c r="C128" s="1">
        <v>30.4</v>
      </c>
      <c r="D128" s="1">
        <v>0.15</v>
      </c>
      <c r="E128" s="1">
        <v>0.5</v>
      </c>
      <c r="F128" s="1"/>
      <c r="G128" s="1"/>
      <c r="H128" s="1"/>
      <c r="I128" s="1"/>
    </row>
    <row r="129" spans="1:9">
      <c r="A129" s="3" t="s">
        <v>268</v>
      </c>
      <c r="B129" s="1" t="s">
        <v>269</v>
      </c>
      <c r="C129" s="1">
        <v>53.4</v>
      </c>
      <c r="D129" s="1">
        <v>-0.3</v>
      </c>
      <c r="E129" s="1">
        <v>-0.56000000000000005</v>
      </c>
      <c r="F129" s="1"/>
      <c r="G129" s="1"/>
      <c r="H129" s="1"/>
      <c r="I129" s="1"/>
    </row>
    <row r="130" spans="1:9">
      <c r="A130" s="3" t="s">
        <v>270</v>
      </c>
      <c r="B130" s="1" t="s">
        <v>271</v>
      </c>
      <c r="C130" s="1">
        <v>18.45</v>
      </c>
      <c r="D130" s="1">
        <v>0.1</v>
      </c>
      <c r="E130" s="1">
        <v>0.54</v>
      </c>
      <c r="F130" s="1"/>
      <c r="G130" s="1"/>
      <c r="H130" s="1"/>
      <c r="I130" s="1"/>
    </row>
    <row r="131" spans="1:9">
      <c r="A131" s="3" t="s">
        <v>272</v>
      </c>
      <c r="B131" s="1" t="s">
        <v>273</v>
      </c>
      <c r="C131" s="1">
        <v>18.2</v>
      </c>
      <c r="D131" s="1">
        <v>0.15</v>
      </c>
      <c r="E131" s="1">
        <v>0.83</v>
      </c>
      <c r="F131" s="1"/>
      <c r="G131" s="1"/>
      <c r="H131" s="1"/>
      <c r="I131" s="1"/>
    </row>
    <row r="132" spans="1:9">
      <c r="A132" s="3" t="s">
        <v>274</v>
      </c>
      <c r="B132" s="1" t="s">
        <v>275</v>
      </c>
      <c r="C132" s="1">
        <v>26.4</v>
      </c>
      <c r="D132" s="1">
        <v>0.1</v>
      </c>
      <c r="E132" s="1">
        <v>0.38</v>
      </c>
      <c r="F132" s="1"/>
      <c r="G132" s="1"/>
      <c r="H132" s="1"/>
      <c r="I132" s="1"/>
    </row>
    <row r="133" spans="1:9">
      <c r="A133" s="3" t="s">
        <v>276</v>
      </c>
      <c r="B133" s="1" t="s">
        <v>277</v>
      </c>
      <c r="C133" s="1">
        <v>79.3</v>
      </c>
      <c r="D133" s="1">
        <v>0.9</v>
      </c>
      <c r="E133" s="1">
        <v>1.1499999999999999</v>
      </c>
      <c r="F133" s="1"/>
      <c r="G133" s="1"/>
      <c r="H133" s="1"/>
      <c r="I133" s="1"/>
    </row>
    <row r="134" spans="1:9">
      <c r="A134" s="3" t="s">
        <v>278</v>
      </c>
      <c r="B134" s="1" t="s">
        <v>279</v>
      </c>
      <c r="C134" s="1">
        <v>59</v>
      </c>
      <c r="D134" s="1">
        <v>-0.1</v>
      </c>
      <c r="E134" s="1">
        <v>-0.17</v>
      </c>
      <c r="F134" s="1">
        <v>57</v>
      </c>
      <c r="G134" s="1">
        <v>57</v>
      </c>
      <c r="H134" s="1">
        <v>59</v>
      </c>
      <c r="I134" s="1"/>
    </row>
    <row r="135" spans="1:9">
      <c r="A135" s="3" t="s">
        <v>280</v>
      </c>
      <c r="B135" s="1" t="s">
        <v>281</v>
      </c>
      <c r="C135" s="1">
        <v>15.1</v>
      </c>
      <c r="D135" s="1">
        <v>0.05</v>
      </c>
      <c r="E135" s="1">
        <v>0.33</v>
      </c>
      <c r="F135" s="1">
        <v>14.6</v>
      </c>
      <c r="G135" s="1">
        <v>14.59</v>
      </c>
      <c r="H135" s="1">
        <v>15.1</v>
      </c>
      <c r="I135" s="1"/>
    </row>
    <row r="136" spans="1:9">
      <c r="A136" s="3" t="s">
        <v>282</v>
      </c>
      <c r="B136" s="1" t="s">
        <v>283</v>
      </c>
      <c r="C136" s="1">
        <v>28.55</v>
      </c>
      <c r="D136" s="1">
        <v>-0.05</v>
      </c>
      <c r="E136" s="1">
        <v>-0.17</v>
      </c>
      <c r="F136" s="1"/>
      <c r="G136" s="1"/>
      <c r="H136" s="1"/>
      <c r="I136" s="1"/>
    </row>
    <row r="137" spans="1:9">
      <c r="A137" s="3" t="s">
        <v>284</v>
      </c>
      <c r="B137" s="1" t="s">
        <v>285</v>
      </c>
      <c r="C137" s="1">
        <v>32.049999999999997</v>
      </c>
      <c r="D137" s="1">
        <v>0.3</v>
      </c>
      <c r="E137" s="1">
        <v>0.94</v>
      </c>
      <c r="F137" s="1">
        <v>32.700000000000003</v>
      </c>
      <c r="G137" s="1">
        <v>32.700000000000003</v>
      </c>
      <c r="H137" s="1">
        <v>33.799999999999997</v>
      </c>
      <c r="I137" s="1">
        <v>0.58699999999999997</v>
      </c>
    </row>
    <row r="138" spans="1:9">
      <c r="A138" s="3" t="s">
        <v>286</v>
      </c>
      <c r="B138" s="1" t="s">
        <v>287</v>
      </c>
      <c r="C138" s="1">
        <v>40.4</v>
      </c>
      <c r="D138" s="1">
        <v>0.15</v>
      </c>
      <c r="E138" s="1">
        <v>0.37</v>
      </c>
      <c r="F138" s="1"/>
      <c r="G138" s="1"/>
      <c r="H138" s="1"/>
      <c r="I138" s="1"/>
    </row>
    <row r="139" spans="1:9">
      <c r="A139" s="3" t="s">
        <v>288</v>
      </c>
      <c r="B139" s="1" t="s">
        <v>289</v>
      </c>
      <c r="C139" s="1">
        <v>18.850000000000001</v>
      </c>
      <c r="D139" s="1">
        <v>0.1</v>
      </c>
      <c r="E139" s="1">
        <v>0.53</v>
      </c>
      <c r="F139" s="1"/>
      <c r="G139" s="1"/>
      <c r="H139" s="1"/>
      <c r="I139" s="1"/>
    </row>
    <row r="140" spans="1:9">
      <c r="A140" s="3" t="s">
        <v>290</v>
      </c>
      <c r="B140" s="1" t="s">
        <v>291</v>
      </c>
      <c r="C140" s="1">
        <v>9.84</v>
      </c>
      <c r="D140" s="1">
        <v>0.22</v>
      </c>
      <c r="E140" s="1">
        <v>2.29</v>
      </c>
      <c r="F140" s="1"/>
      <c r="G140" s="1"/>
      <c r="H140" s="1"/>
      <c r="I140" s="1"/>
    </row>
    <row r="141" spans="1:9">
      <c r="A141" s="3" t="s">
        <v>292</v>
      </c>
      <c r="B141" s="1" t="s">
        <v>293</v>
      </c>
      <c r="C141" s="1">
        <v>25.4</v>
      </c>
      <c r="D141" s="1">
        <v>0.15</v>
      </c>
      <c r="E141" s="1">
        <v>0.59</v>
      </c>
      <c r="F141" s="1"/>
      <c r="G141" s="1"/>
      <c r="H141" s="1"/>
      <c r="I141" s="1"/>
    </row>
    <row r="142" spans="1:9">
      <c r="A142" s="3" t="s">
        <v>294</v>
      </c>
      <c r="B142" s="1" t="s">
        <v>295</v>
      </c>
      <c r="C142" s="1">
        <v>37.85</v>
      </c>
      <c r="D142" s="1">
        <v>0.15</v>
      </c>
      <c r="E142" s="1">
        <v>0.4</v>
      </c>
      <c r="F142" s="1"/>
      <c r="G142" s="1"/>
      <c r="H142" s="1"/>
      <c r="I142" s="1"/>
    </row>
    <row r="143" spans="1:9">
      <c r="A143" s="3" t="s">
        <v>296</v>
      </c>
      <c r="B143" s="1" t="s">
        <v>297</v>
      </c>
      <c r="C143" s="1">
        <v>28.1</v>
      </c>
      <c r="D143" s="1">
        <v>0.1</v>
      </c>
      <c r="E143" s="1">
        <v>0.36</v>
      </c>
      <c r="F143" s="1"/>
      <c r="G143" s="1"/>
      <c r="H143" s="1"/>
      <c r="I143" s="1"/>
    </row>
    <row r="144" spans="1:9">
      <c r="A144" s="3" t="s">
        <v>298</v>
      </c>
      <c r="B144" s="1" t="s">
        <v>299</v>
      </c>
      <c r="C144" s="1">
        <v>21.95</v>
      </c>
      <c r="D144" s="1">
        <v>0.25</v>
      </c>
      <c r="E144" s="1">
        <v>1.1499999999999999</v>
      </c>
      <c r="F144" s="1"/>
      <c r="G144" s="1"/>
      <c r="H144" s="1"/>
      <c r="I144" s="1"/>
    </row>
    <row r="145" spans="1:9">
      <c r="A145" s="3" t="s">
        <v>300</v>
      </c>
      <c r="B145" s="1" t="s">
        <v>301</v>
      </c>
      <c r="C145" s="1">
        <v>68.2</v>
      </c>
      <c r="D145" s="1">
        <v>0.3</v>
      </c>
      <c r="E145" s="1">
        <v>0.44</v>
      </c>
      <c r="F145" s="1"/>
      <c r="G145" s="1"/>
      <c r="H145" s="1"/>
      <c r="I145" s="1"/>
    </row>
    <row r="146" spans="1:9">
      <c r="A146" s="3" t="s">
        <v>302</v>
      </c>
      <c r="B146" s="1" t="s">
        <v>303</v>
      </c>
      <c r="C146" s="1">
        <v>114</v>
      </c>
      <c r="D146" s="1">
        <v>-1</v>
      </c>
      <c r="E146" s="1">
        <v>-0.87</v>
      </c>
      <c r="F146" s="1">
        <v>144.5</v>
      </c>
      <c r="G146" s="1">
        <v>144.5</v>
      </c>
      <c r="H146" s="1">
        <v>149.5</v>
      </c>
      <c r="I146" s="1">
        <v>0.14299999999999999</v>
      </c>
    </row>
    <row r="147" spans="1:9">
      <c r="A147" s="3" t="s">
        <v>304</v>
      </c>
      <c r="B147" s="1" t="s">
        <v>305</v>
      </c>
      <c r="C147" s="1">
        <v>100.5</v>
      </c>
      <c r="D147" s="1">
        <v>0.9</v>
      </c>
      <c r="E147" s="1">
        <v>0.9</v>
      </c>
      <c r="F147" s="1"/>
      <c r="G147" s="1"/>
      <c r="H147" s="1"/>
      <c r="I147" s="1"/>
    </row>
    <row r="148" spans="1:9">
      <c r="A148" s="3" t="s">
        <v>306</v>
      </c>
      <c r="B148" s="1" t="s">
        <v>307</v>
      </c>
      <c r="C148" s="1">
        <v>2745</v>
      </c>
      <c r="D148" s="1">
        <v>35</v>
      </c>
      <c r="E148" s="1">
        <v>1.29</v>
      </c>
      <c r="F148" s="1">
        <v>2530</v>
      </c>
      <c r="G148" s="1">
        <v>2529</v>
      </c>
      <c r="H148" s="1">
        <v>2570</v>
      </c>
      <c r="I148" s="1">
        <v>0.54700000000000004</v>
      </c>
    </row>
    <row r="149" spans="1:9">
      <c r="A149" s="3" t="s">
        <v>308</v>
      </c>
      <c r="B149" s="1" t="s">
        <v>309</v>
      </c>
      <c r="C149" s="1">
        <v>765</v>
      </c>
      <c r="D149" s="1">
        <v>29</v>
      </c>
      <c r="E149" s="1">
        <v>3.94</v>
      </c>
      <c r="F149" s="1"/>
      <c r="G149" s="1"/>
      <c r="H149" s="1"/>
      <c r="I149" s="1"/>
    </row>
    <row r="150" spans="1:9">
      <c r="A150" s="3" t="s">
        <v>310</v>
      </c>
      <c r="B150" s="1" t="s">
        <v>311</v>
      </c>
      <c r="C150" s="1">
        <v>69.599999999999994</v>
      </c>
      <c r="D150" s="1">
        <v>1</v>
      </c>
      <c r="E150" s="1">
        <v>1.46</v>
      </c>
      <c r="F150" s="1">
        <v>69.099999999999994</v>
      </c>
      <c r="G150" s="1">
        <v>69.099999999999994</v>
      </c>
      <c r="H150" s="1">
        <v>70.900000000000006</v>
      </c>
      <c r="I150" s="1">
        <v>2.7E-2</v>
      </c>
    </row>
    <row r="151" spans="1:9">
      <c r="A151" s="3" t="s">
        <v>312</v>
      </c>
      <c r="B151" s="1" t="s">
        <v>313</v>
      </c>
      <c r="C151" s="1">
        <v>606</v>
      </c>
      <c r="D151" s="1">
        <v>0</v>
      </c>
      <c r="E151" s="1">
        <v>0</v>
      </c>
      <c r="F151" s="1"/>
      <c r="G151" s="1"/>
      <c r="H151" s="1"/>
      <c r="I151" s="1"/>
    </row>
    <row r="152" spans="1:9">
      <c r="A152" s="3" t="s">
        <v>314</v>
      </c>
      <c r="B152" s="1" t="s">
        <v>315</v>
      </c>
      <c r="C152" s="1">
        <v>336</v>
      </c>
      <c r="D152" s="1">
        <v>7</v>
      </c>
      <c r="E152" s="1">
        <v>2.13</v>
      </c>
      <c r="F152" s="1">
        <v>309.5</v>
      </c>
      <c r="G152" s="1">
        <v>309.7</v>
      </c>
      <c r="H152" s="1">
        <v>314</v>
      </c>
      <c r="I152" s="1">
        <v>0.112</v>
      </c>
    </row>
    <row r="153" spans="1:9">
      <c r="A153" s="3" t="s">
        <v>316</v>
      </c>
      <c r="B153" s="1" t="s">
        <v>317</v>
      </c>
      <c r="C153" s="1">
        <v>124</v>
      </c>
      <c r="D153" s="1">
        <v>1.5</v>
      </c>
      <c r="E153" s="1">
        <v>1.22</v>
      </c>
      <c r="F153" s="1"/>
      <c r="G153" s="1"/>
      <c r="H153" s="1"/>
      <c r="I153" s="1"/>
    </row>
    <row r="154" spans="1:9">
      <c r="A154" s="3" t="s">
        <v>318</v>
      </c>
      <c r="B154" s="1" t="s">
        <v>319</v>
      </c>
      <c r="C154" s="1">
        <v>180</v>
      </c>
      <c r="D154" s="1">
        <v>1.5</v>
      </c>
      <c r="E154" s="1">
        <v>0.84</v>
      </c>
      <c r="F154" s="1"/>
      <c r="G154" s="1"/>
      <c r="H154" s="1"/>
      <c r="I154" s="1"/>
    </row>
    <row r="155" spans="1:9">
      <c r="A155" s="3" t="s">
        <v>320</v>
      </c>
      <c r="B155" s="1" t="s">
        <v>321</v>
      </c>
      <c r="C155" s="1">
        <v>115</v>
      </c>
      <c r="D155" s="1">
        <v>0</v>
      </c>
      <c r="E155" s="1">
        <v>0</v>
      </c>
      <c r="F155" s="1">
        <v>111</v>
      </c>
      <c r="G155" s="1">
        <v>111</v>
      </c>
      <c r="H155" s="1">
        <v>115.5</v>
      </c>
      <c r="I155" s="1">
        <v>4.8000000000000001E-2</v>
      </c>
    </row>
    <row r="156" spans="1:9">
      <c r="A156" s="3" t="s">
        <v>322</v>
      </c>
      <c r="B156" s="1" t="s">
        <v>323</v>
      </c>
      <c r="C156" s="1">
        <v>218.5</v>
      </c>
      <c r="D156" s="1">
        <v>0</v>
      </c>
      <c r="E156" s="1">
        <v>0</v>
      </c>
      <c r="F156" s="1"/>
      <c r="G156" s="1"/>
      <c r="H156" s="1"/>
      <c r="I156" s="1"/>
    </row>
    <row r="157" spans="1:9">
      <c r="A157" s="3" t="s">
        <v>324</v>
      </c>
      <c r="B157" s="1" t="s">
        <v>325</v>
      </c>
      <c r="C157" s="1">
        <v>107</v>
      </c>
      <c r="D157" s="1">
        <v>1</v>
      </c>
      <c r="E157" s="1">
        <v>0.94</v>
      </c>
      <c r="F157" s="1"/>
      <c r="G157" s="1"/>
      <c r="H157" s="1"/>
      <c r="I157" s="1"/>
    </row>
    <row r="158" spans="1:9">
      <c r="A158" s="3" t="s">
        <v>326</v>
      </c>
      <c r="B158" s="1" t="s">
        <v>327</v>
      </c>
      <c r="C158" s="1">
        <v>75.3</v>
      </c>
      <c r="D158" s="1">
        <v>-0.2</v>
      </c>
      <c r="E158" s="1">
        <v>-0.26</v>
      </c>
      <c r="F158" s="1"/>
      <c r="G158" s="1"/>
      <c r="H158" s="1"/>
      <c r="I158" s="1"/>
    </row>
    <row r="159" spans="1:9">
      <c r="A159" s="3" t="s">
        <v>328</v>
      </c>
      <c r="B159" s="1" t="s">
        <v>329</v>
      </c>
      <c r="C159" s="1">
        <v>168</v>
      </c>
      <c r="D159" s="1">
        <v>5</v>
      </c>
      <c r="E159" s="1">
        <v>3.07</v>
      </c>
      <c r="F159" s="1"/>
      <c r="G159" s="1"/>
      <c r="H159" s="1"/>
      <c r="I159" s="1"/>
    </row>
    <row r="160" spans="1:9">
      <c r="A160" s="3" t="s">
        <v>330</v>
      </c>
      <c r="B160" s="1" t="s">
        <v>331</v>
      </c>
      <c r="C160" s="1">
        <v>174.5</v>
      </c>
      <c r="D160" s="1">
        <v>15</v>
      </c>
      <c r="E160" s="1">
        <v>9.4</v>
      </c>
      <c r="F160" s="1"/>
      <c r="G160" s="1"/>
      <c r="H160" s="1"/>
      <c r="I160" s="1"/>
    </row>
    <row r="161" spans="1:9">
      <c r="A161" s="3" t="s">
        <v>332</v>
      </c>
      <c r="B161" s="1" t="s">
        <v>333</v>
      </c>
      <c r="C161" s="1">
        <v>206</v>
      </c>
      <c r="D161" s="1">
        <v>4</v>
      </c>
      <c r="E161" s="1">
        <v>1.98</v>
      </c>
      <c r="F161" s="1"/>
      <c r="G161" s="1"/>
      <c r="H161" s="1"/>
      <c r="I161" s="1"/>
    </row>
    <row r="162" spans="1:9">
      <c r="A162" s="3" t="s">
        <v>334</v>
      </c>
      <c r="B162" s="1" t="s">
        <v>335</v>
      </c>
      <c r="C162" s="1">
        <v>92.4</v>
      </c>
      <c r="D162" s="1">
        <v>0.6</v>
      </c>
      <c r="E162" s="1">
        <v>0.65</v>
      </c>
      <c r="F162" s="1"/>
      <c r="G162" s="1"/>
      <c r="H162" s="1"/>
      <c r="I162" s="1"/>
    </row>
    <row r="163" spans="1:9">
      <c r="A163" s="3" t="s">
        <v>336</v>
      </c>
      <c r="B163" s="1" t="s">
        <v>337</v>
      </c>
      <c r="C163" s="1">
        <v>170</v>
      </c>
      <c r="D163" s="1">
        <v>-2</v>
      </c>
      <c r="E163" s="1">
        <v>-1.1599999999999999</v>
      </c>
      <c r="F163" s="1"/>
      <c r="G163" s="1"/>
      <c r="H163" s="1"/>
      <c r="I163" s="1"/>
    </row>
    <row r="164" spans="1:9">
      <c r="A164" s="3" t="s">
        <v>338</v>
      </c>
      <c r="B164" s="1" t="s">
        <v>339</v>
      </c>
      <c r="C164" s="1">
        <v>106</v>
      </c>
      <c r="D164" s="1">
        <v>-0.5</v>
      </c>
      <c r="E164" s="1">
        <v>-0.47</v>
      </c>
      <c r="F164" s="1">
        <v>107.5</v>
      </c>
      <c r="G164" s="1">
        <v>107.4</v>
      </c>
      <c r="H164" s="1">
        <v>110</v>
      </c>
      <c r="I164" s="1">
        <v>0.439</v>
      </c>
    </row>
    <row r="165" spans="1:9">
      <c r="A165" s="3" t="s">
        <v>340</v>
      </c>
      <c r="B165" s="1" t="s">
        <v>341</v>
      </c>
      <c r="C165" s="1">
        <v>108</v>
      </c>
      <c r="D165" s="1">
        <v>0</v>
      </c>
      <c r="E165" s="1">
        <v>0</v>
      </c>
      <c r="F165" s="1">
        <v>105.5</v>
      </c>
      <c r="G165" s="1">
        <v>105.5</v>
      </c>
      <c r="H165" s="1">
        <v>108.5</v>
      </c>
      <c r="I165" s="1">
        <v>0.47499999999999998</v>
      </c>
    </row>
    <row r="166" spans="1:9">
      <c r="A166" s="3" t="s">
        <v>342</v>
      </c>
      <c r="B166" s="1" t="s">
        <v>343</v>
      </c>
      <c r="C166" s="1">
        <v>68.5</v>
      </c>
      <c r="D166" s="1">
        <v>-1.3</v>
      </c>
      <c r="E166" s="1">
        <v>-1.86</v>
      </c>
      <c r="F166" s="1">
        <v>69.8</v>
      </c>
      <c r="G166" s="1">
        <v>69.8</v>
      </c>
      <c r="H166" s="1">
        <v>73.099999999999994</v>
      </c>
      <c r="I166" s="1">
        <v>0.53300000000000003</v>
      </c>
    </row>
    <row r="167" spans="1:9">
      <c r="A167" s="3" t="s">
        <v>344</v>
      </c>
      <c r="B167" s="1" t="s">
        <v>345</v>
      </c>
      <c r="C167" s="1">
        <v>1355</v>
      </c>
      <c r="D167" s="1">
        <v>55</v>
      </c>
      <c r="E167" s="1">
        <v>4.2300000000000004</v>
      </c>
      <c r="F167" s="1"/>
      <c r="G167" s="1"/>
      <c r="H167" s="1"/>
      <c r="I167" s="1"/>
    </row>
    <row r="168" spans="1:9">
      <c r="A168" s="3" t="s">
        <v>346</v>
      </c>
      <c r="B168" s="1" t="s">
        <v>347</v>
      </c>
      <c r="C168" s="1">
        <v>807</v>
      </c>
      <c r="D168" s="1">
        <v>30</v>
      </c>
      <c r="E168" s="1">
        <v>3.86</v>
      </c>
      <c r="F168" s="1"/>
      <c r="G168" s="1"/>
      <c r="H168" s="1"/>
      <c r="I168" s="1"/>
    </row>
    <row r="169" spans="1:9">
      <c r="A169" s="3" t="s">
        <v>348</v>
      </c>
      <c r="B169" s="1" t="s">
        <v>349</v>
      </c>
      <c r="C169" s="1">
        <v>180</v>
      </c>
      <c r="D169" s="1">
        <v>4</v>
      </c>
      <c r="E169" s="1">
        <v>2.27</v>
      </c>
      <c r="F169" s="1">
        <v>177</v>
      </c>
      <c r="G169" s="1">
        <v>177</v>
      </c>
      <c r="H169" s="1">
        <v>179</v>
      </c>
      <c r="I169" s="1">
        <v>0.71899999999999997</v>
      </c>
    </row>
    <row r="170" spans="1:9">
      <c r="A170" s="3" t="s">
        <v>350</v>
      </c>
      <c r="B170" s="1" t="s">
        <v>351</v>
      </c>
      <c r="C170" s="1">
        <v>245</v>
      </c>
      <c r="D170" s="1">
        <v>8.5</v>
      </c>
      <c r="E170" s="1">
        <v>3.59</v>
      </c>
      <c r="F170" s="1"/>
      <c r="G170" s="1"/>
      <c r="H170" s="1"/>
      <c r="I170" s="1"/>
    </row>
    <row r="171" spans="1:9">
      <c r="A171" s="3" t="s">
        <v>352</v>
      </c>
      <c r="B171" s="1" t="s">
        <v>353</v>
      </c>
      <c r="C171" s="1">
        <v>34.799999999999997</v>
      </c>
      <c r="D171" s="1">
        <v>0.15</v>
      </c>
      <c r="E171" s="1">
        <v>0.43</v>
      </c>
      <c r="F171" s="1"/>
      <c r="G171" s="1"/>
      <c r="H171" s="1"/>
      <c r="I171" s="1"/>
    </row>
    <row r="172" spans="1:9">
      <c r="A172" s="3" t="s">
        <v>354</v>
      </c>
      <c r="B172" s="1" t="s">
        <v>355</v>
      </c>
      <c r="C172" s="1">
        <v>662</v>
      </c>
      <c r="D172" s="1">
        <v>-1</v>
      </c>
      <c r="E172" s="1">
        <v>-0.15</v>
      </c>
      <c r="F172" s="1"/>
      <c r="G172" s="1"/>
      <c r="H172" s="1"/>
      <c r="I172" s="1"/>
    </row>
    <row r="173" spans="1:9">
      <c r="A173" s="3" t="s">
        <v>356</v>
      </c>
      <c r="B173" s="1" t="s">
        <v>357</v>
      </c>
      <c r="C173" s="1">
        <v>1605</v>
      </c>
      <c r="D173" s="1">
        <v>65</v>
      </c>
      <c r="E173" s="1">
        <v>4.22</v>
      </c>
      <c r="F173" s="1">
        <v>1440</v>
      </c>
      <c r="G173" s="1">
        <v>1441</v>
      </c>
      <c r="H173" s="1">
        <v>1455</v>
      </c>
      <c r="I173" s="1">
        <v>0.28999999999999998</v>
      </c>
    </row>
    <row r="174" spans="1:9">
      <c r="A174" s="3" t="s">
        <v>358</v>
      </c>
      <c r="B174" s="1" t="s">
        <v>359</v>
      </c>
      <c r="C174" s="1">
        <v>14.35</v>
      </c>
      <c r="D174" s="1">
        <v>-0.05</v>
      </c>
      <c r="E174" s="1">
        <v>-0.35</v>
      </c>
      <c r="F174" s="1"/>
      <c r="G174" s="1"/>
      <c r="H174" s="1"/>
      <c r="I174" s="1"/>
    </row>
    <row r="175" spans="1:9">
      <c r="A175" s="3" t="s">
        <v>360</v>
      </c>
      <c r="B175" s="1" t="s">
        <v>361</v>
      </c>
      <c r="C175" s="1">
        <v>2570</v>
      </c>
      <c r="D175" s="1">
        <v>40</v>
      </c>
      <c r="E175" s="1">
        <v>1.58</v>
      </c>
      <c r="F175" s="1"/>
      <c r="G175" s="1"/>
      <c r="H175" s="1"/>
      <c r="I175" s="1"/>
    </row>
    <row r="176" spans="1:9">
      <c r="A176" s="3" t="s">
        <v>362</v>
      </c>
      <c r="B176" s="1" t="s">
        <v>363</v>
      </c>
      <c r="C176" s="1">
        <v>174</v>
      </c>
      <c r="D176" s="1">
        <v>-2</v>
      </c>
      <c r="E176" s="1">
        <v>-1.1399999999999999</v>
      </c>
      <c r="F176" s="1"/>
      <c r="G176" s="1"/>
      <c r="H176" s="1"/>
      <c r="I176" s="1"/>
    </row>
    <row r="177" spans="1:9">
      <c r="A177" s="3" t="s">
        <v>364</v>
      </c>
      <c r="B177" s="1" t="s">
        <v>365</v>
      </c>
      <c r="C177" s="1">
        <v>1630</v>
      </c>
      <c r="D177" s="1">
        <v>45</v>
      </c>
      <c r="E177" s="1">
        <v>2.84</v>
      </c>
      <c r="F177" s="1"/>
      <c r="G177" s="1"/>
      <c r="H177" s="1"/>
      <c r="I177" s="1"/>
    </row>
    <row r="178" spans="1:9">
      <c r="A178" s="3" t="s">
        <v>366</v>
      </c>
      <c r="B178" s="1" t="s">
        <v>367</v>
      </c>
      <c r="C178" s="1">
        <v>105.5</v>
      </c>
      <c r="D178" s="1">
        <v>-0.5</v>
      </c>
      <c r="E178" s="1">
        <v>-0.47</v>
      </c>
      <c r="F178" s="1"/>
      <c r="G178" s="1"/>
      <c r="H178" s="1"/>
      <c r="I178" s="1"/>
    </row>
    <row r="179" spans="1:9">
      <c r="A179" s="3" t="s">
        <v>368</v>
      </c>
      <c r="B179" s="1" t="s">
        <v>369</v>
      </c>
      <c r="C179" s="1">
        <v>1200</v>
      </c>
      <c r="D179" s="1">
        <v>40</v>
      </c>
      <c r="E179" s="1">
        <v>3.45</v>
      </c>
      <c r="F179" s="1"/>
      <c r="G179" s="1"/>
      <c r="H179" s="1"/>
      <c r="I179" s="1"/>
    </row>
    <row r="180" spans="1:9">
      <c r="A180" s="3" t="s">
        <v>370</v>
      </c>
      <c r="B180" s="1" t="s">
        <v>371</v>
      </c>
      <c r="C180" s="1">
        <v>40.35</v>
      </c>
      <c r="D180" s="1">
        <v>-0.1</v>
      </c>
      <c r="E180" s="1">
        <v>-0.25</v>
      </c>
      <c r="F180" s="1"/>
      <c r="G180" s="1"/>
      <c r="H180" s="1"/>
      <c r="I180" s="1"/>
    </row>
    <row r="181" spans="1:9">
      <c r="A181" s="3" t="s">
        <v>372</v>
      </c>
      <c r="B181" s="1" t="s">
        <v>373</v>
      </c>
      <c r="C181" s="1">
        <v>145.5</v>
      </c>
      <c r="D181" s="1">
        <v>1.5</v>
      </c>
      <c r="E181" s="1">
        <v>1.04</v>
      </c>
      <c r="F181" s="1"/>
      <c r="G181" s="1"/>
      <c r="H181" s="1"/>
      <c r="I181" s="1"/>
    </row>
    <row r="182" spans="1:9">
      <c r="A182" s="3" t="s">
        <v>374</v>
      </c>
      <c r="B182" s="1" t="s">
        <v>375</v>
      </c>
      <c r="C182" s="1">
        <v>89.8</v>
      </c>
      <c r="D182" s="1">
        <v>0.1</v>
      </c>
      <c r="E182" s="1">
        <v>0.11</v>
      </c>
      <c r="F182" s="1"/>
      <c r="G182" s="1"/>
      <c r="H182" s="1"/>
      <c r="I182" s="1"/>
    </row>
    <row r="183" spans="1:9">
      <c r="A183" s="3" t="s">
        <v>376</v>
      </c>
      <c r="B183" s="1" t="s">
        <v>377</v>
      </c>
      <c r="C183" s="1">
        <v>44.3</v>
      </c>
      <c r="D183" s="1">
        <v>0.4</v>
      </c>
      <c r="E183" s="1">
        <v>0.91</v>
      </c>
      <c r="F183" s="1">
        <v>55.4</v>
      </c>
      <c r="G183" s="1">
        <v>55.4</v>
      </c>
      <c r="H183" s="1">
        <v>56.7</v>
      </c>
      <c r="I183" s="1">
        <v>0.107</v>
      </c>
    </row>
    <row r="184" spans="1:9">
      <c r="A184" s="3" t="s">
        <v>378</v>
      </c>
      <c r="B184" s="1" t="s">
        <v>379</v>
      </c>
      <c r="C184" s="1">
        <v>168.5</v>
      </c>
      <c r="D184" s="1">
        <v>-3.5</v>
      </c>
      <c r="E184" s="1">
        <v>-2.0299999999999998</v>
      </c>
      <c r="F184" s="1">
        <v>163.5</v>
      </c>
      <c r="G184" s="1">
        <v>163.29</v>
      </c>
      <c r="H184" s="1">
        <v>168.5</v>
      </c>
      <c r="I184" s="1"/>
    </row>
    <row r="185" spans="1:9">
      <c r="A185" s="3" t="s">
        <v>380</v>
      </c>
      <c r="B185" s="1" t="s">
        <v>381</v>
      </c>
      <c r="C185" s="1">
        <v>43.45</v>
      </c>
      <c r="D185" s="1">
        <v>0.35</v>
      </c>
      <c r="E185" s="1">
        <v>0.81</v>
      </c>
      <c r="F185" s="1">
        <v>42.95</v>
      </c>
      <c r="G185" s="1">
        <v>42.93</v>
      </c>
      <c r="H185" s="1">
        <v>43.85</v>
      </c>
      <c r="I185" s="1">
        <v>4.4999999999999998E-2</v>
      </c>
    </row>
    <row r="186" spans="1:9">
      <c r="A186" s="3" t="s">
        <v>382</v>
      </c>
      <c r="B186" s="1" t="s">
        <v>383</v>
      </c>
      <c r="C186" s="1">
        <v>54.4</v>
      </c>
      <c r="D186" s="1">
        <v>1.5</v>
      </c>
      <c r="E186" s="1">
        <v>2.84</v>
      </c>
      <c r="F186" s="1"/>
      <c r="G186" s="1"/>
      <c r="H186" s="1"/>
      <c r="I186" s="1"/>
    </row>
    <row r="187" spans="1:9">
      <c r="A187" s="3" t="s">
        <v>384</v>
      </c>
      <c r="B187" s="1" t="s">
        <v>385</v>
      </c>
      <c r="C187" s="1">
        <v>41.45</v>
      </c>
      <c r="D187" s="1">
        <v>1.1000000000000001</v>
      </c>
      <c r="E187" s="1">
        <v>2.73</v>
      </c>
      <c r="F187" s="1"/>
      <c r="G187" s="1"/>
      <c r="H187" s="1"/>
      <c r="I187" s="1"/>
    </row>
    <row r="188" spans="1:9">
      <c r="A188" s="3" t="s">
        <v>386</v>
      </c>
      <c r="B188" s="1" t="s">
        <v>387</v>
      </c>
      <c r="C188" s="1">
        <v>97.5</v>
      </c>
      <c r="D188" s="1">
        <v>1.8</v>
      </c>
      <c r="E188" s="1">
        <v>1.88</v>
      </c>
      <c r="F188" s="1"/>
      <c r="G188" s="1"/>
      <c r="H188" s="1"/>
      <c r="I188" s="1"/>
    </row>
    <row r="189" spans="1:9">
      <c r="A189" s="3" t="s">
        <v>388</v>
      </c>
      <c r="B189" s="1" t="s">
        <v>389</v>
      </c>
      <c r="C189" s="1">
        <v>169</v>
      </c>
      <c r="D189" s="1">
        <v>0.5</v>
      </c>
      <c r="E189" s="1">
        <v>0.3</v>
      </c>
      <c r="F189" s="1"/>
      <c r="G189" s="1"/>
      <c r="H189" s="1"/>
      <c r="I189" s="1"/>
    </row>
    <row r="190" spans="1:9">
      <c r="A190" s="3" t="s">
        <v>390</v>
      </c>
      <c r="B190" s="1" t="s">
        <v>391</v>
      </c>
      <c r="C190" s="1">
        <v>164</v>
      </c>
      <c r="D190" s="1">
        <v>6.5</v>
      </c>
      <c r="E190" s="1">
        <v>4.13</v>
      </c>
      <c r="F190" s="1"/>
      <c r="G190" s="1"/>
      <c r="H190" s="1"/>
      <c r="I190" s="1"/>
    </row>
    <row r="191" spans="1:9">
      <c r="A191" s="3" t="s">
        <v>392</v>
      </c>
      <c r="B191" s="1" t="s">
        <v>393</v>
      </c>
      <c r="C191" s="1">
        <v>84.1</v>
      </c>
      <c r="D191" s="1">
        <v>0.2</v>
      </c>
      <c r="E191" s="1">
        <v>0.24</v>
      </c>
      <c r="F191" s="1"/>
      <c r="G191" s="1"/>
      <c r="H191" s="1"/>
      <c r="I191" s="1"/>
    </row>
    <row r="192" spans="1:9">
      <c r="A192" s="3" t="s">
        <v>394</v>
      </c>
      <c r="B192" s="1" t="s">
        <v>395</v>
      </c>
      <c r="C192" s="1">
        <v>128</v>
      </c>
      <c r="D192" s="1">
        <v>-4</v>
      </c>
      <c r="E192" s="1">
        <v>-3.03</v>
      </c>
      <c r="F192" s="1"/>
      <c r="G192" s="1"/>
      <c r="H192" s="1"/>
      <c r="I192" s="1"/>
    </row>
    <row r="193" spans="1:9">
      <c r="A193" s="3" t="s">
        <v>396</v>
      </c>
      <c r="B193" s="1" t="s">
        <v>397</v>
      </c>
      <c r="C193" s="1">
        <v>104.5</v>
      </c>
      <c r="D193" s="1">
        <v>2</v>
      </c>
      <c r="E193" s="1">
        <v>1.95</v>
      </c>
      <c r="F193" s="1">
        <v>110.5</v>
      </c>
      <c r="G193" s="1">
        <v>110.49</v>
      </c>
      <c r="H193" s="1">
        <v>114.5</v>
      </c>
      <c r="I193" s="1">
        <v>0.41699999999999998</v>
      </c>
    </row>
    <row r="194" spans="1:9">
      <c r="A194" s="3" t="s">
        <v>398</v>
      </c>
      <c r="B194" s="1" t="s">
        <v>399</v>
      </c>
      <c r="C194" s="1">
        <v>129.5</v>
      </c>
      <c r="D194" s="1">
        <v>0</v>
      </c>
      <c r="E194" s="1">
        <v>0</v>
      </c>
      <c r="F194" s="1">
        <v>115</v>
      </c>
      <c r="G194" s="1">
        <v>115.22</v>
      </c>
      <c r="H194" s="1">
        <v>118.5</v>
      </c>
      <c r="I194" s="1">
        <v>0.16400000000000001</v>
      </c>
    </row>
    <row r="195" spans="1:9">
      <c r="A195" s="3" t="s">
        <v>400</v>
      </c>
      <c r="B195" s="1" t="s">
        <v>401</v>
      </c>
      <c r="C195" s="1">
        <v>48.4</v>
      </c>
      <c r="D195" s="1">
        <v>-0.3</v>
      </c>
      <c r="E195" s="1">
        <v>-0.62</v>
      </c>
      <c r="F195" s="1">
        <v>49.9</v>
      </c>
      <c r="G195" s="1">
        <v>49.9</v>
      </c>
      <c r="H195" s="1">
        <v>52.4</v>
      </c>
      <c r="I195" s="1">
        <v>0.47199999999999998</v>
      </c>
    </row>
    <row r="196" spans="1:9">
      <c r="A196" s="3" t="s">
        <v>402</v>
      </c>
      <c r="B196" s="1" t="s">
        <v>403</v>
      </c>
      <c r="C196" s="1">
        <v>2240</v>
      </c>
      <c r="D196" s="1">
        <v>90</v>
      </c>
      <c r="E196" s="1">
        <v>4.1900000000000004</v>
      </c>
      <c r="F196" s="1"/>
      <c r="G196" s="1"/>
      <c r="H196" s="1"/>
      <c r="I196" s="1"/>
    </row>
    <row r="197" spans="1:9">
      <c r="A197" s="3" t="s">
        <v>404</v>
      </c>
      <c r="B197" s="1" t="s">
        <v>405</v>
      </c>
      <c r="C197" s="1">
        <v>4840</v>
      </c>
      <c r="D197" s="1">
        <v>40</v>
      </c>
      <c r="E197" s="1">
        <v>0.83</v>
      </c>
      <c r="F197" s="1">
        <v>4750</v>
      </c>
      <c r="G197" s="1">
        <v>4750</v>
      </c>
      <c r="H197" s="1">
        <v>4770</v>
      </c>
      <c r="I197" s="1">
        <v>2.6949999999999998</v>
      </c>
    </row>
    <row r="198" spans="1:9">
      <c r="A198" s="3" t="s">
        <v>406</v>
      </c>
      <c r="B198" s="1" t="s">
        <v>407</v>
      </c>
      <c r="C198" s="1">
        <v>129.5</v>
      </c>
      <c r="D198" s="1">
        <v>11.5</v>
      </c>
      <c r="E198" s="1">
        <v>9.75</v>
      </c>
      <c r="F198" s="1"/>
      <c r="G198" s="1"/>
      <c r="H198" s="1"/>
      <c r="I198" s="1"/>
    </row>
    <row r="199" spans="1:9">
      <c r="A199" s="3" t="s">
        <v>408</v>
      </c>
      <c r="B199" s="1" t="s">
        <v>409</v>
      </c>
      <c r="C199" s="1">
        <v>91</v>
      </c>
      <c r="D199" s="1">
        <v>0.8</v>
      </c>
      <c r="E199" s="1">
        <v>0.89</v>
      </c>
      <c r="F199" s="1"/>
      <c r="G199" s="1"/>
      <c r="H199" s="1"/>
      <c r="I199" s="1"/>
    </row>
    <row r="200" spans="1:9">
      <c r="A200" s="3" t="s">
        <v>410</v>
      </c>
      <c r="B200" s="1" t="s">
        <v>411</v>
      </c>
      <c r="C200" s="1">
        <v>118</v>
      </c>
      <c r="D200" s="1">
        <v>2</v>
      </c>
      <c r="E200" s="1">
        <v>1.72</v>
      </c>
      <c r="F200" s="1">
        <v>139</v>
      </c>
      <c r="G200" s="1">
        <v>139</v>
      </c>
      <c r="H200" s="1">
        <v>144</v>
      </c>
      <c r="I200" s="1">
        <v>6.7000000000000004E-2</v>
      </c>
    </row>
    <row r="201" spans="1:9">
      <c r="A201" s="3" t="s">
        <v>412</v>
      </c>
      <c r="B201" s="1" t="s">
        <v>413</v>
      </c>
      <c r="C201" s="1">
        <v>75.8</v>
      </c>
      <c r="D201" s="1">
        <v>0.8</v>
      </c>
      <c r="E201" s="1">
        <v>1.07</v>
      </c>
      <c r="F201" s="1"/>
      <c r="G201" s="1"/>
      <c r="H201" s="1"/>
      <c r="I201" s="1"/>
    </row>
    <row r="202" spans="1:9">
      <c r="A202" s="3" t="s">
        <v>414</v>
      </c>
      <c r="B202" s="1" t="s">
        <v>415</v>
      </c>
      <c r="C202" s="1">
        <v>56.8</v>
      </c>
      <c r="D202" s="1">
        <v>0.5</v>
      </c>
      <c r="E202" s="1">
        <v>0.89</v>
      </c>
      <c r="F202" s="1"/>
      <c r="G202" s="1"/>
      <c r="H202" s="1"/>
      <c r="I202" s="1"/>
    </row>
    <row r="203" spans="1:9">
      <c r="A203" s="3" t="s">
        <v>416</v>
      </c>
      <c r="B203" s="1" t="s">
        <v>417</v>
      </c>
      <c r="C203" s="1">
        <v>217.5</v>
      </c>
      <c r="D203" s="1">
        <v>-0.5</v>
      </c>
      <c r="E203" s="1">
        <v>-0.23</v>
      </c>
      <c r="F203" s="1"/>
      <c r="G203" s="1"/>
      <c r="H203" s="1"/>
      <c r="I203" s="1"/>
    </row>
    <row r="204" spans="1:9">
      <c r="A204" s="3" t="s">
        <v>418</v>
      </c>
      <c r="B204" s="1" t="s">
        <v>419</v>
      </c>
      <c r="C204" s="1">
        <v>109.5</v>
      </c>
      <c r="D204" s="1">
        <v>-3</v>
      </c>
      <c r="E204" s="1">
        <v>-2.67</v>
      </c>
      <c r="F204" s="1"/>
      <c r="G204" s="1"/>
      <c r="H204" s="1"/>
      <c r="I204" s="1"/>
    </row>
    <row r="205" spans="1:9">
      <c r="A205" s="3" t="s">
        <v>420</v>
      </c>
      <c r="B205" s="1" t="s">
        <v>421</v>
      </c>
      <c r="C205" s="1">
        <v>153.5</v>
      </c>
      <c r="D205" s="1">
        <v>1</v>
      </c>
      <c r="E205" s="1">
        <v>0.66</v>
      </c>
      <c r="F205" s="1"/>
      <c r="G205" s="1"/>
      <c r="H205" s="1"/>
      <c r="I205" s="1"/>
    </row>
    <row r="206" spans="1:9">
      <c r="A206" s="3" t="s">
        <v>422</v>
      </c>
      <c r="B206" s="1" t="s">
        <v>423</v>
      </c>
      <c r="C206" s="1">
        <v>26</v>
      </c>
      <c r="D206" s="1">
        <v>0</v>
      </c>
      <c r="E206" s="1">
        <v>0</v>
      </c>
      <c r="F206" s="1"/>
      <c r="G206" s="1"/>
      <c r="H206" s="1"/>
      <c r="I206" s="1"/>
    </row>
    <row r="207" spans="1:9">
      <c r="A207" s="3" t="s">
        <v>424</v>
      </c>
      <c r="B207" s="1" t="s">
        <v>425</v>
      </c>
      <c r="C207" s="1">
        <v>492</v>
      </c>
      <c r="D207" s="1">
        <v>-1.5</v>
      </c>
      <c r="E207" s="1">
        <v>-0.3</v>
      </c>
      <c r="F207" s="1">
        <v>500</v>
      </c>
      <c r="G207" s="1">
        <v>500</v>
      </c>
      <c r="H207" s="1">
        <v>526</v>
      </c>
      <c r="I207" s="1">
        <v>0.80300000000000005</v>
      </c>
    </row>
    <row r="208" spans="1:9">
      <c r="A208" s="3" t="s">
        <v>426</v>
      </c>
      <c r="B208" s="1" t="s">
        <v>427</v>
      </c>
      <c r="C208" s="1">
        <v>9.82</v>
      </c>
      <c r="D208" s="1">
        <v>0.05</v>
      </c>
      <c r="E208" s="1">
        <v>0.51</v>
      </c>
      <c r="F208" s="1"/>
      <c r="G208" s="1"/>
      <c r="H208" s="1"/>
      <c r="I208" s="1"/>
    </row>
    <row r="209" spans="1:9">
      <c r="A209" s="3" t="s">
        <v>428</v>
      </c>
      <c r="B209" s="1" t="s">
        <v>429</v>
      </c>
      <c r="C209" s="1">
        <v>427.5</v>
      </c>
      <c r="D209" s="1">
        <v>-7</v>
      </c>
      <c r="E209" s="1">
        <v>-1.61</v>
      </c>
      <c r="F209" s="1"/>
      <c r="G209" s="1"/>
      <c r="H209" s="1"/>
      <c r="I209" s="1"/>
    </row>
    <row r="210" spans="1:9">
      <c r="A210" s="3" t="s">
        <v>430</v>
      </c>
      <c r="B210" s="1" t="s">
        <v>431</v>
      </c>
      <c r="C210" s="1">
        <v>67.099999999999994</v>
      </c>
      <c r="D210" s="1">
        <v>-0.2</v>
      </c>
      <c r="E210" s="1">
        <v>-0.3</v>
      </c>
      <c r="F210" s="1">
        <v>75.8</v>
      </c>
      <c r="G210" s="1">
        <v>75.75</v>
      </c>
      <c r="H210" s="1">
        <v>79.5</v>
      </c>
      <c r="I210" s="1">
        <v>0.94199999999999995</v>
      </c>
    </row>
    <row r="211" spans="1:9">
      <c r="A211" s="3" t="s">
        <v>432</v>
      </c>
      <c r="B211" s="1" t="s">
        <v>433</v>
      </c>
      <c r="C211" s="1">
        <v>21.55</v>
      </c>
      <c r="D211" s="1">
        <v>0.1</v>
      </c>
      <c r="E211" s="1">
        <v>0.47</v>
      </c>
      <c r="F211" s="1"/>
      <c r="G211" s="1"/>
      <c r="H211" s="1"/>
      <c r="I211" s="1"/>
    </row>
    <row r="212" spans="1:9">
      <c r="A212" s="3" t="s">
        <v>434</v>
      </c>
      <c r="B212" s="1" t="s">
        <v>435</v>
      </c>
      <c r="C212" s="1">
        <v>54.9</v>
      </c>
      <c r="D212" s="1">
        <v>1.9</v>
      </c>
      <c r="E212" s="1">
        <v>3.58</v>
      </c>
      <c r="F212" s="1"/>
      <c r="G212" s="1"/>
      <c r="H212" s="1"/>
      <c r="I212" s="1"/>
    </row>
    <row r="213" spans="1:9">
      <c r="A213" s="3" t="s">
        <v>436</v>
      </c>
      <c r="B213" s="1" t="s">
        <v>437</v>
      </c>
      <c r="C213" s="1">
        <v>189.5</v>
      </c>
      <c r="D213" s="1">
        <v>1.5</v>
      </c>
      <c r="E213" s="1">
        <v>0.8</v>
      </c>
      <c r="F213" s="1">
        <v>197</v>
      </c>
      <c r="G213" s="1">
        <v>197</v>
      </c>
      <c r="H213" s="1">
        <v>207</v>
      </c>
      <c r="I213" s="1">
        <v>0.13</v>
      </c>
    </row>
    <row r="214" spans="1:9">
      <c r="A214" s="3" t="s">
        <v>438</v>
      </c>
      <c r="B214" s="1" t="s">
        <v>439</v>
      </c>
      <c r="C214" s="1">
        <v>37.85</v>
      </c>
      <c r="D214" s="1">
        <v>-0.5</v>
      </c>
      <c r="E214" s="1">
        <v>-1.3</v>
      </c>
      <c r="F214" s="1"/>
      <c r="G214" s="1"/>
      <c r="H214" s="1"/>
      <c r="I214" s="1"/>
    </row>
    <row r="215" spans="1:9">
      <c r="A215" s="3" t="s">
        <v>440</v>
      </c>
      <c r="B215" s="1" t="s">
        <v>441</v>
      </c>
      <c r="C215" s="1">
        <v>116</v>
      </c>
      <c r="D215" s="1">
        <v>1.5</v>
      </c>
      <c r="E215" s="1">
        <v>1.31</v>
      </c>
      <c r="F215" s="1"/>
      <c r="G215" s="1"/>
      <c r="H215" s="1"/>
      <c r="I215" s="1"/>
    </row>
    <row r="216" spans="1:9">
      <c r="A216" s="3" t="s">
        <v>442</v>
      </c>
      <c r="B216" s="1" t="s">
        <v>443</v>
      </c>
      <c r="C216" s="1">
        <v>188</v>
      </c>
      <c r="D216" s="1">
        <v>-2</v>
      </c>
      <c r="E216" s="1">
        <v>-1.05</v>
      </c>
      <c r="F216" s="1"/>
      <c r="G216" s="1"/>
      <c r="H216" s="1"/>
      <c r="I216" s="1"/>
    </row>
    <row r="217" spans="1:9">
      <c r="A217" s="3" t="s">
        <v>444</v>
      </c>
      <c r="B217" s="1" t="s">
        <v>445</v>
      </c>
      <c r="C217" s="1">
        <v>95.3</v>
      </c>
      <c r="D217" s="1">
        <v>0.5</v>
      </c>
      <c r="E217" s="1">
        <v>0.53</v>
      </c>
      <c r="F217" s="1"/>
      <c r="G217" s="1"/>
      <c r="H217" s="1"/>
      <c r="I217" s="1"/>
    </row>
    <row r="218" spans="1:9">
      <c r="A218" s="3" t="s">
        <v>446</v>
      </c>
      <c r="B218" s="1" t="s">
        <v>447</v>
      </c>
      <c r="C218" s="1">
        <v>76.8</v>
      </c>
      <c r="D218" s="1">
        <v>0.1</v>
      </c>
      <c r="E218" s="1">
        <v>0.13</v>
      </c>
      <c r="F218" s="1">
        <v>75.8</v>
      </c>
      <c r="G218" s="1">
        <v>75.8</v>
      </c>
      <c r="H218" s="1">
        <v>78.400000000000006</v>
      </c>
      <c r="I218" s="1">
        <v>0.05</v>
      </c>
    </row>
    <row r="219" spans="1:9">
      <c r="A219" s="3" t="s">
        <v>448</v>
      </c>
      <c r="B219" s="1" t="s">
        <v>449</v>
      </c>
      <c r="C219" s="1">
        <v>90.7</v>
      </c>
      <c r="D219" s="1">
        <v>0.1</v>
      </c>
      <c r="E219" s="1">
        <v>0.11</v>
      </c>
      <c r="F219" s="1">
        <v>92.3</v>
      </c>
      <c r="G219" s="1">
        <v>92.3</v>
      </c>
      <c r="H219" s="1">
        <v>97.3</v>
      </c>
      <c r="I219" s="1">
        <v>4.5999999999999999E-2</v>
      </c>
    </row>
    <row r="220" spans="1:9">
      <c r="A220" s="3" t="s">
        <v>450</v>
      </c>
      <c r="B220" s="1" t="s">
        <v>451</v>
      </c>
      <c r="C220" s="1">
        <v>150</v>
      </c>
      <c r="D220" s="1">
        <v>2</v>
      </c>
      <c r="E220" s="1">
        <v>1.35</v>
      </c>
      <c r="F220" s="1">
        <v>150</v>
      </c>
      <c r="G220" s="1">
        <v>150.1</v>
      </c>
      <c r="H220" s="1">
        <v>152.5</v>
      </c>
      <c r="I220" s="1">
        <v>4.3999999999999997E-2</v>
      </c>
    </row>
    <row r="221" spans="1:9">
      <c r="A221" s="3" t="s">
        <v>452</v>
      </c>
      <c r="B221" s="1" t="s">
        <v>453</v>
      </c>
      <c r="C221" s="1">
        <v>162.5</v>
      </c>
      <c r="D221" s="1">
        <v>1.5</v>
      </c>
      <c r="E221" s="1">
        <v>0.93</v>
      </c>
      <c r="F221" s="1">
        <v>164</v>
      </c>
      <c r="G221" s="1">
        <v>163.99</v>
      </c>
      <c r="H221" s="1">
        <v>168</v>
      </c>
      <c r="I221" s="1">
        <v>0.748</v>
      </c>
    </row>
    <row r="222" spans="1:9">
      <c r="A222" s="3" t="s">
        <v>454</v>
      </c>
      <c r="B222" s="1" t="s">
        <v>455</v>
      </c>
      <c r="C222" s="1">
        <v>120</v>
      </c>
      <c r="D222" s="1">
        <v>-2.5</v>
      </c>
      <c r="E222" s="1">
        <v>-2.04</v>
      </c>
      <c r="F222" s="1"/>
      <c r="G222" s="1"/>
      <c r="H222" s="1"/>
      <c r="I222" s="1"/>
    </row>
    <row r="223" spans="1:9">
      <c r="A223" s="3" t="s">
        <v>456</v>
      </c>
      <c r="B223" s="1" t="s">
        <v>457</v>
      </c>
      <c r="C223" s="1">
        <v>163</v>
      </c>
      <c r="D223" s="1">
        <v>1</v>
      </c>
      <c r="E223" s="1">
        <v>0.62</v>
      </c>
      <c r="F223" s="1"/>
      <c r="G223" s="1"/>
      <c r="H223" s="1"/>
      <c r="I223" s="1"/>
    </row>
    <row r="224" spans="1:9">
      <c r="A224" s="3" t="s">
        <v>458</v>
      </c>
      <c r="B224" s="1" t="s">
        <v>459</v>
      </c>
      <c r="C224" s="1">
        <v>38.85</v>
      </c>
      <c r="D224" s="1">
        <v>0.15</v>
      </c>
      <c r="E224" s="1">
        <v>0.39</v>
      </c>
      <c r="F224" s="1"/>
      <c r="G224" s="1"/>
      <c r="H224" s="1"/>
      <c r="I224" s="1"/>
    </row>
    <row r="225" spans="1:9">
      <c r="A225" s="3" t="s">
        <v>460</v>
      </c>
      <c r="B225" s="1" t="s">
        <v>461</v>
      </c>
      <c r="C225" s="1">
        <v>161</v>
      </c>
      <c r="D225" s="1">
        <v>-1</v>
      </c>
      <c r="E225" s="1">
        <v>-0.62</v>
      </c>
      <c r="F225" s="1"/>
      <c r="G225" s="1"/>
      <c r="H225" s="1"/>
      <c r="I225" s="1"/>
    </row>
    <row r="226" spans="1:9">
      <c r="A226" s="3" t="s">
        <v>462</v>
      </c>
      <c r="B226" s="1" t="s">
        <v>463</v>
      </c>
      <c r="C226" s="1">
        <v>335.5</v>
      </c>
      <c r="D226" s="1">
        <v>-6.5</v>
      </c>
      <c r="E226" s="1">
        <v>-1.9</v>
      </c>
      <c r="F226" s="1"/>
      <c r="G226" s="1"/>
      <c r="H226" s="1"/>
      <c r="I226" s="1"/>
    </row>
    <row r="227" spans="1:9">
      <c r="A227" s="3" t="s">
        <v>464</v>
      </c>
      <c r="B227" s="1" t="s">
        <v>465</v>
      </c>
      <c r="C227" s="1">
        <v>28.95</v>
      </c>
      <c r="D227" s="1">
        <v>-1</v>
      </c>
      <c r="E227" s="1">
        <v>-3.34</v>
      </c>
      <c r="F227" s="1"/>
      <c r="G227" s="1"/>
      <c r="H227" s="1"/>
      <c r="I227" s="1"/>
    </row>
    <row r="228" spans="1:9">
      <c r="A228" s="3" t="s">
        <v>466</v>
      </c>
      <c r="B228" s="1" t="s">
        <v>467</v>
      </c>
      <c r="C228" s="1">
        <v>539</v>
      </c>
      <c r="D228" s="1">
        <v>1</v>
      </c>
      <c r="E228" s="1">
        <v>0.19</v>
      </c>
      <c r="F228" s="1"/>
      <c r="G228" s="1"/>
      <c r="H228" s="1"/>
      <c r="I228" s="1"/>
    </row>
    <row r="229" spans="1:9">
      <c r="A229" s="3" t="s">
        <v>468</v>
      </c>
      <c r="B229" s="1" t="s">
        <v>469</v>
      </c>
      <c r="C229" s="1">
        <v>457</v>
      </c>
      <c r="D229" s="1">
        <v>3</v>
      </c>
      <c r="E229" s="1">
        <v>0.66</v>
      </c>
      <c r="F229" s="1"/>
      <c r="G229" s="1"/>
      <c r="H229" s="1"/>
      <c r="I229" s="1"/>
    </row>
    <row r="230" spans="1:9">
      <c r="A230" s="3" t="s">
        <v>470</v>
      </c>
      <c r="B230" s="1" t="s">
        <v>471</v>
      </c>
      <c r="C230" s="1">
        <v>55</v>
      </c>
      <c r="D230" s="1">
        <v>2</v>
      </c>
      <c r="E230" s="1">
        <v>3.77</v>
      </c>
      <c r="F230" s="1"/>
      <c r="G230" s="1"/>
      <c r="H230" s="1"/>
      <c r="I230" s="1"/>
    </row>
    <row r="231" spans="1:9">
      <c r="A231" s="3" t="s">
        <v>472</v>
      </c>
      <c r="B231" s="1" t="s">
        <v>473</v>
      </c>
      <c r="C231" s="1">
        <v>2645</v>
      </c>
      <c r="D231" s="1">
        <v>90</v>
      </c>
      <c r="E231" s="1">
        <v>3.52</v>
      </c>
      <c r="F231" s="1">
        <v>2590</v>
      </c>
      <c r="G231" s="1">
        <v>2588</v>
      </c>
      <c r="H231" s="1">
        <v>2630</v>
      </c>
      <c r="I231" s="1">
        <v>0.66200000000000003</v>
      </c>
    </row>
    <row r="232" spans="1:9">
      <c r="A232" s="3" t="s">
        <v>474</v>
      </c>
      <c r="B232" s="1" t="s">
        <v>475</v>
      </c>
      <c r="C232" s="1">
        <v>26.8</v>
      </c>
      <c r="D232" s="1">
        <v>0.7</v>
      </c>
      <c r="E232" s="1">
        <v>2.68</v>
      </c>
      <c r="F232" s="1"/>
      <c r="G232" s="1"/>
      <c r="H232" s="1"/>
      <c r="I232" s="1"/>
    </row>
    <row r="233" spans="1:9">
      <c r="A233" s="3" t="s">
        <v>476</v>
      </c>
      <c r="B233" s="1" t="s">
        <v>477</v>
      </c>
      <c r="C233" s="1">
        <v>58.2</v>
      </c>
      <c r="D233" s="1">
        <v>0.4</v>
      </c>
      <c r="E233" s="1">
        <v>0.69</v>
      </c>
      <c r="F233" s="1"/>
      <c r="G233" s="1"/>
      <c r="H233" s="1"/>
      <c r="I233" s="1"/>
    </row>
    <row r="234" spans="1:9">
      <c r="A234" s="3" t="s">
        <v>478</v>
      </c>
      <c r="B234" s="1" t="s">
        <v>479</v>
      </c>
      <c r="C234" s="1">
        <v>35.35</v>
      </c>
      <c r="D234" s="1">
        <v>0.7</v>
      </c>
      <c r="E234" s="1">
        <v>2.02</v>
      </c>
      <c r="F234" s="1"/>
      <c r="G234" s="1"/>
      <c r="H234" s="1"/>
      <c r="I234" s="1"/>
    </row>
    <row r="235" spans="1:9">
      <c r="A235" s="3" t="s">
        <v>480</v>
      </c>
      <c r="B235" s="1" t="s">
        <v>481</v>
      </c>
      <c r="C235" s="1">
        <v>186</v>
      </c>
      <c r="D235" s="1">
        <v>-0.5</v>
      </c>
      <c r="E235" s="1">
        <v>-0.27</v>
      </c>
      <c r="F235" s="1"/>
      <c r="G235" s="1"/>
      <c r="H235" s="1"/>
      <c r="I235" s="1"/>
    </row>
    <row r="236" spans="1:9">
      <c r="A236" s="3" t="s">
        <v>482</v>
      </c>
      <c r="B236" s="1" t="s">
        <v>483</v>
      </c>
      <c r="C236" s="1">
        <v>252</v>
      </c>
      <c r="D236" s="1">
        <v>1.5</v>
      </c>
      <c r="E236" s="1">
        <v>0.6</v>
      </c>
      <c r="F236" s="1"/>
      <c r="G236" s="1"/>
      <c r="H236" s="1"/>
      <c r="I236" s="1"/>
    </row>
    <row r="237" spans="1:9">
      <c r="A237" s="3" t="s">
        <v>484</v>
      </c>
      <c r="B237" s="1" t="s">
        <v>485</v>
      </c>
      <c r="C237" s="1">
        <v>139.5</v>
      </c>
      <c r="D237" s="1">
        <v>6.5</v>
      </c>
      <c r="E237" s="1">
        <v>4.8899999999999997</v>
      </c>
      <c r="F237" s="1"/>
      <c r="G237" s="1"/>
      <c r="H237" s="1"/>
      <c r="I237" s="1"/>
    </row>
    <row r="238" spans="1:9">
      <c r="A238" s="3" t="s">
        <v>486</v>
      </c>
      <c r="B238" s="1" t="s">
        <v>487</v>
      </c>
      <c r="C238" s="1">
        <v>81.8</v>
      </c>
      <c r="D238" s="1">
        <v>4.0999999999999996</v>
      </c>
      <c r="E238" s="1">
        <v>5.28</v>
      </c>
      <c r="F238" s="1">
        <v>77.7</v>
      </c>
      <c r="G238" s="1">
        <v>77.66</v>
      </c>
      <c r="H238" s="1">
        <v>81.7</v>
      </c>
      <c r="I238" s="1">
        <v>5.8000000000000003E-2</v>
      </c>
    </row>
    <row r="239" spans="1:9">
      <c r="A239" s="3" t="s">
        <v>488</v>
      </c>
      <c r="B239" s="1" t="s">
        <v>489</v>
      </c>
      <c r="C239" s="1">
        <v>42.9</v>
      </c>
      <c r="D239" s="1">
        <v>0.15</v>
      </c>
      <c r="E239" s="1">
        <v>0.35</v>
      </c>
      <c r="F239" s="1">
        <v>43.2</v>
      </c>
      <c r="G239" s="1">
        <v>43.2</v>
      </c>
      <c r="H239" s="1">
        <v>45</v>
      </c>
      <c r="I239" s="1">
        <v>4.4999999999999998E-2</v>
      </c>
    </row>
    <row r="240" spans="1:9">
      <c r="A240" s="3" t="s">
        <v>490</v>
      </c>
      <c r="B240" s="1" t="s">
        <v>491</v>
      </c>
      <c r="C240" s="1">
        <v>68.900000000000006</v>
      </c>
      <c r="D240" s="1">
        <v>-0.7</v>
      </c>
      <c r="E240" s="1">
        <v>-1.01</v>
      </c>
      <c r="F240" s="1"/>
      <c r="G240" s="1"/>
      <c r="H240" s="1"/>
      <c r="I240" s="1"/>
    </row>
    <row r="241" spans="1:9">
      <c r="A241" s="3" t="s">
        <v>492</v>
      </c>
      <c r="B241" s="1" t="s">
        <v>493</v>
      </c>
      <c r="C241" s="1">
        <v>617</v>
      </c>
      <c r="D241" s="1">
        <v>23</v>
      </c>
      <c r="E241" s="1">
        <v>3.87</v>
      </c>
      <c r="F241" s="1"/>
      <c r="G241" s="1"/>
      <c r="H241" s="1"/>
      <c r="I241" s="1"/>
    </row>
    <row r="242" spans="1:9">
      <c r="A242" s="3" t="s">
        <v>494</v>
      </c>
      <c r="B242" s="1" t="s">
        <v>495</v>
      </c>
      <c r="C242" s="1">
        <v>70.2</v>
      </c>
      <c r="D242" s="1">
        <v>-0.3</v>
      </c>
      <c r="E242" s="1">
        <v>-0.43</v>
      </c>
      <c r="F242" s="1"/>
      <c r="G242" s="1"/>
      <c r="H242" s="1"/>
      <c r="I242" s="1"/>
    </row>
    <row r="243" spans="1:9">
      <c r="A243" s="3" t="s">
        <v>496</v>
      </c>
      <c r="B243" s="1" t="s">
        <v>497</v>
      </c>
      <c r="C243" s="1">
        <v>156.5</v>
      </c>
      <c r="D243" s="1">
        <v>0</v>
      </c>
      <c r="E243" s="1">
        <v>0</v>
      </c>
      <c r="F243" s="1"/>
      <c r="G243" s="1"/>
      <c r="H243" s="1"/>
      <c r="I243" s="1"/>
    </row>
    <row r="244" spans="1:9">
      <c r="A244" s="3" t="s">
        <v>498</v>
      </c>
      <c r="B244" s="1" t="s">
        <v>499</v>
      </c>
      <c r="C244" s="1">
        <v>429.5</v>
      </c>
      <c r="D244" s="1">
        <v>2</v>
      </c>
      <c r="E244" s="1">
        <v>0.47</v>
      </c>
      <c r="F244" s="1"/>
      <c r="G244" s="1"/>
      <c r="H244" s="1"/>
      <c r="I244" s="1"/>
    </row>
    <row r="245" spans="1:9">
      <c r="A245" s="3" t="s">
        <v>500</v>
      </c>
      <c r="B245" s="1" t="s">
        <v>501</v>
      </c>
      <c r="C245" s="1">
        <v>35</v>
      </c>
      <c r="D245" s="1">
        <v>-0.05</v>
      </c>
      <c r="E245" s="1">
        <v>-0.14000000000000001</v>
      </c>
      <c r="F245" s="1">
        <v>35.65</v>
      </c>
      <c r="G245" s="1">
        <v>35.65</v>
      </c>
      <c r="H245" s="1">
        <v>36.75</v>
      </c>
      <c r="I245" s="1">
        <v>0.14799999999999999</v>
      </c>
    </row>
    <row r="246" spans="1:9">
      <c r="A246" s="3" t="s">
        <v>502</v>
      </c>
      <c r="B246" s="1" t="s">
        <v>503</v>
      </c>
      <c r="C246" s="1">
        <v>216.5</v>
      </c>
      <c r="D246" s="1">
        <v>-2</v>
      </c>
      <c r="E246" s="1">
        <v>-0.92</v>
      </c>
      <c r="F246" s="1"/>
      <c r="G246" s="1"/>
      <c r="H246" s="1"/>
      <c r="I246" s="1"/>
    </row>
    <row r="247" spans="1:9">
      <c r="A247" s="3" t="s">
        <v>504</v>
      </c>
      <c r="B247" s="1" t="s">
        <v>505</v>
      </c>
      <c r="C247" s="1">
        <v>63.9</v>
      </c>
      <c r="D247" s="1">
        <v>-0.4</v>
      </c>
      <c r="E247" s="1">
        <v>-0.62</v>
      </c>
      <c r="F247" s="1"/>
      <c r="G247" s="1"/>
      <c r="H247" s="1"/>
      <c r="I247" s="1"/>
    </row>
    <row r="248" spans="1:9">
      <c r="A248" s="3" t="s">
        <v>506</v>
      </c>
      <c r="B248" s="1" t="s">
        <v>507</v>
      </c>
      <c r="C248" s="1">
        <v>171.5</v>
      </c>
      <c r="D248" s="1">
        <v>4.5</v>
      </c>
      <c r="E248" s="1">
        <v>2.69</v>
      </c>
      <c r="F248" s="1"/>
      <c r="G248" s="1"/>
      <c r="H248" s="1"/>
      <c r="I248" s="1"/>
    </row>
    <row r="249" spans="1:9">
      <c r="A249" s="3" t="s">
        <v>508</v>
      </c>
      <c r="B249" s="1" t="s">
        <v>509</v>
      </c>
      <c r="C249" s="1">
        <v>43.6</v>
      </c>
      <c r="D249" s="1">
        <v>0.3</v>
      </c>
      <c r="E249" s="1">
        <v>0.69</v>
      </c>
      <c r="F249" s="1"/>
      <c r="G249" s="1"/>
      <c r="H249" s="1"/>
      <c r="I249" s="1"/>
    </row>
    <row r="250" spans="1:9">
      <c r="A250" s="3" t="s">
        <v>510</v>
      </c>
      <c r="B250" s="1" t="s">
        <v>511</v>
      </c>
      <c r="C250" s="1">
        <v>302</v>
      </c>
      <c r="D250" s="1">
        <v>-23</v>
      </c>
      <c r="E250" s="1">
        <v>-7.08</v>
      </c>
      <c r="F250" s="1"/>
      <c r="G250" s="1"/>
      <c r="H250" s="1"/>
      <c r="I25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8DE9-7F57-45ED-937B-8204F5D155C8}">
  <dimension ref="A1:AM251"/>
  <sheetViews>
    <sheetView topLeftCell="D1" workbookViewId="0">
      <selection activeCell="AD6" sqref="AD6"/>
    </sheetView>
  </sheetViews>
  <sheetFormatPr defaultColWidth="8" defaultRowHeight="16.5"/>
  <cols>
    <col min="1" max="2" width="8" style="11"/>
    <col min="3" max="6" width="8" style="13"/>
    <col min="7" max="8" width="8" style="14"/>
    <col min="9" max="9" width="8" style="15"/>
    <col min="10" max="10" width="8" style="14"/>
    <col min="11" max="14" width="8" style="16"/>
    <col min="15" max="34" width="8" style="17"/>
    <col min="35" max="35" width="8.375" style="10" bestFit="1" customWidth="1"/>
    <col min="36" max="36" width="8" style="11"/>
    <col min="37" max="37" width="9.625" style="11" bestFit="1" customWidth="1"/>
    <col min="38" max="16384" width="8" style="11"/>
  </cols>
  <sheetData>
    <row r="1" spans="1:39">
      <c r="A1" s="4" t="s">
        <v>0</v>
      </c>
      <c r="B1" s="4" t="s">
        <v>512</v>
      </c>
      <c r="C1" s="5" t="s">
        <v>513</v>
      </c>
      <c r="D1" s="5" t="s">
        <v>514</v>
      </c>
      <c r="E1" s="5" t="s">
        <v>514</v>
      </c>
      <c r="F1" s="5" t="s">
        <v>514</v>
      </c>
      <c r="G1" s="6" t="s">
        <v>515</v>
      </c>
      <c r="H1" s="6" t="s">
        <v>516</v>
      </c>
      <c r="I1" s="6" t="s">
        <v>517</v>
      </c>
      <c r="J1" s="7" t="s">
        <v>517</v>
      </c>
      <c r="K1" s="8" t="s">
        <v>518</v>
      </c>
      <c r="L1" s="8" t="s">
        <v>519</v>
      </c>
      <c r="M1" s="8" t="s">
        <v>519</v>
      </c>
      <c r="N1" s="8" t="s">
        <v>519</v>
      </c>
      <c r="O1" s="9" t="s">
        <v>520</v>
      </c>
      <c r="P1" s="9" t="s">
        <v>521</v>
      </c>
      <c r="Q1" s="9" t="s">
        <v>521</v>
      </c>
      <c r="R1" s="9" t="s">
        <v>521</v>
      </c>
      <c r="S1" s="9" t="s">
        <v>521</v>
      </c>
      <c r="T1" s="9" t="s">
        <v>521</v>
      </c>
      <c r="U1" s="9" t="s">
        <v>521</v>
      </c>
      <c r="V1" s="9" t="s">
        <v>521</v>
      </c>
      <c r="W1" s="9" t="s">
        <v>521</v>
      </c>
      <c r="X1" s="9" t="s">
        <v>521</v>
      </c>
      <c r="Y1" s="9" t="s">
        <v>521</v>
      </c>
      <c r="Z1" s="9" t="s">
        <v>521</v>
      </c>
      <c r="AA1" s="9" t="s">
        <v>521</v>
      </c>
      <c r="AB1" s="9" t="s">
        <v>521</v>
      </c>
      <c r="AC1" s="9" t="s">
        <v>521</v>
      </c>
      <c r="AD1" s="9" t="s">
        <v>521</v>
      </c>
      <c r="AE1" s="9" t="s">
        <v>521</v>
      </c>
      <c r="AF1" s="9" t="s">
        <v>521</v>
      </c>
      <c r="AG1" s="9" t="s">
        <v>521</v>
      </c>
      <c r="AH1" s="9" t="s">
        <v>521</v>
      </c>
    </row>
    <row r="2" spans="1:39">
      <c r="A2" s="4" t="s">
        <v>9</v>
      </c>
      <c r="B2" s="4" t="s">
        <v>10</v>
      </c>
      <c r="C2" s="5"/>
      <c r="D2" s="5"/>
      <c r="E2" s="5"/>
      <c r="F2" s="5"/>
      <c r="G2" s="6"/>
      <c r="H2" s="6"/>
      <c r="I2" s="6"/>
      <c r="J2" s="7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9">
      <c r="A3" s="4" t="s">
        <v>522</v>
      </c>
      <c r="B3" s="4" t="s">
        <v>12</v>
      </c>
      <c r="C3" s="5" t="s">
        <v>523</v>
      </c>
      <c r="D3" s="5" t="s">
        <v>524</v>
      </c>
      <c r="E3" s="5" t="s">
        <v>525</v>
      </c>
      <c r="F3" s="5" t="s">
        <v>526</v>
      </c>
      <c r="G3" s="6" t="s">
        <v>527</v>
      </c>
      <c r="H3" s="6" t="s">
        <v>528</v>
      </c>
      <c r="I3" s="6" t="s">
        <v>529</v>
      </c>
      <c r="J3" s="7" t="s">
        <v>530</v>
      </c>
      <c r="K3" s="8" t="s">
        <v>531</v>
      </c>
      <c r="L3" s="8" t="s">
        <v>532</v>
      </c>
      <c r="M3" s="8" t="s">
        <v>533</v>
      </c>
      <c r="N3" s="8" t="s">
        <v>534</v>
      </c>
      <c r="O3" s="9" t="s">
        <v>535</v>
      </c>
      <c r="P3" s="9" t="s">
        <v>536</v>
      </c>
      <c r="Q3" s="9" t="s">
        <v>537</v>
      </c>
      <c r="R3" s="9" t="s">
        <v>538</v>
      </c>
      <c r="S3" s="9" t="s">
        <v>539</v>
      </c>
      <c r="T3" s="9" t="s">
        <v>540</v>
      </c>
      <c r="U3" s="9" t="s">
        <v>541</v>
      </c>
      <c r="V3" s="9" t="s">
        <v>542</v>
      </c>
      <c r="W3" s="9" t="s">
        <v>543</v>
      </c>
      <c r="X3" s="9" t="s">
        <v>544</v>
      </c>
      <c r="Y3" s="9" t="s">
        <v>545</v>
      </c>
      <c r="Z3" s="9" t="s">
        <v>546</v>
      </c>
      <c r="AA3" s="9" t="s">
        <v>547</v>
      </c>
      <c r="AB3" s="9" t="s">
        <v>548</v>
      </c>
      <c r="AC3" s="9" t="s">
        <v>549</v>
      </c>
      <c r="AD3" s="9" t="s">
        <v>550</v>
      </c>
      <c r="AE3" s="9" t="s">
        <v>551</v>
      </c>
      <c r="AF3" s="9" t="s">
        <v>552</v>
      </c>
      <c r="AG3" s="9" t="s">
        <v>553</v>
      </c>
      <c r="AH3" s="9" t="s">
        <v>554</v>
      </c>
    </row>
    <row r="5" spans="1:39">
      <c r="A5" s="11" t="s">
        <v>20</v>
      </c>
      <c r="B5" s="11" t="s">
        <v>21</v>
      </c>
      <c r="C5" s="12"/>
      <c r="D5" s="12"/>
      <c r="AI5" s="11" t="s">
        <v>555</v>
      </c>
      <c r="AJ5" s="11" t="s">
        <v>556</v>
      </c>
      <c r="AK5" s="11" t="s">
        <v>557</v>
      </c>
      <c r="AL5" s="11" t="s">
        <v>558</v>
      </c>
      <c r="AM5" s="11" t="s">
        <v>559</v>
      </c>
    </row>
    <row r="6" spans="1:39">
      <c r="A6" s="18" t="s">
        <v>22</v>
      </c>
      <c r="B6" s="11" t="s">
        <v>23</v>
      </c>
      <c r="C6" s="12"/>
      <c r="D6" s="12">
        <v>45308</v>
      </c>
      <c r="E6" s="12"/>
      <c r="F6" s="12"/>
      <c r="H6" s="14">
        <v>44.93</v>
      </c>
      <c r="L6" s="16">
        <v>2.2787999999999999</v>
      </c>
      <c r="P6" s="17">
        <v>5</v>
      </c>
      <c r="R6" s="17">
        <v>1</v>
      </c>
      <c r="V6" s="17">
        <v>2</v>
      </c>
      <c r="Z6" s="17">
        <v>4</v>
      </c>
      <c r="AB6" s="17">
        <v>1</v>
      </c>
      <c r="AD6" s="17">
        <v>87</v>
      </c>
      <c r="AF6" s="17">
        <v>3</v>
      </c>
      <c r="AI6" s="19">
        <f>IFERROR(AVERAGE(O6:AH6),"--")</f>
        <v>14.714285714285714</v>
      </c>
      <c r="AJ6" s="11">
        <f>IF(ISNUMBER(N6),N6,IF(ISNUMBER(M6),M6,IF(ISNUMBER(L6),L6,IF(ISNUMBER(K6),K6,"--"))))</f>
        <v>2.2787999999999999</v>
      </c>
      <c r="AK6" s="20">
        <f>IF(ISNUMBER(F6),F6,IF(ISNUMBER(E6),E6,IF(ISNUMBER(D6),D6,IF(ISNUMBER(C6),C6,"--"))))</f>
        <v>45308</v>
      </c>
      <c r="AL6" s="11">
        <f>IF(ISNUMBER(J6),J6,IF(ISNUMBER(I6),I6,IF(ISNUMBER(H6),H6,IF(ISNUMBER(G6),G6,"--"))))</f>
        <v>44.93</v>
      </c>
      <c r="AM6" s="11">
        <f>IF(ISNUMBER(AH6),AH6,IF(ISNUMBER(AG6),AG6,IF(ISNUMBER(AF6),AF6,IF(ISNUMBER(AE6),AE6,"--"))))</f>
        <v>3</v>
      </c>
    </row>
    <row r="7" spans="1:39">
      <c r="A7" s="18" t="s">
        <v>24</v>
      </c>
      <c r="B7" s="11" t="s">
        <v>25</v>
      </c>
      <c r="C7" s="12">
        <v>45218</v>
      </c>
      <c r="D7" s="12">
        <v>45308</v>
      </c>
      <c r="E7" s="12">
        <v>45400</v>
      </c>
      <c r="F7" s="12"/>
      <c r="G7" s="14">
        <v>10.98</v>
      </c>
      <c r="H7" s="14">
        <v>15.28</v>
      </c>
      <c r="I7" s="15">
        <v>7.79</v>
      </c>
      <c r="K7" s="16">
        <v>3.4384000000000001</v>
      </c>
      <c r="L7" s="16">
        <v>1.9247000000000001</v>
      </c>
      <c r="M7" s="16">
        <v>2.0287999999999999</v>
      </c>
      <c r="O7" s="17">
        <v>51</v>
      </c>
      <c r="S7" s="17">
        <v>29</v>
      </c>
      <c r="W7" s="17">
        <v>17</v>
      </c>
      <c r="AA7" s="17">
        <v>34</v>
      </c>
      <c r="AD7" s="17">
        <v>5</v>
      </c>
      <c r="AE7" s="17">
        <v>23</v>
      </c>
      <c r="AF7" s="17">
        <v>13</v>
      </c>
      <c r="AG7" s="17">
        <v>13</v>
      </c>
      <c r="AI7" s="19">
        <f t="shared" ref="AI7:AI70" si="0">IFERROR(AVERAGE(O7:AH7),"--")</f>
        <v>23.125</v>
      </c>
      <c r="AJ7" s="11">
        <f t="shared" ref="AJ7:AJ70" si="1">IF(ISNUMBER(N7),N7,IF(ISNUMBER(M7),M7,IF(ISNUMBER(L7),L7,IF(ISNUMBER(K7),K7,"--"))))</f>
        <v>2.0287999999999999</v>
      </c>
      <c r="AK7" s="20">
        <f t="shared" ref="AK7:AK70" si="2">IF(ISNUMBER(F7),F7,IF(ISNUMBER(E7),E7,IF(ISNUMBER(D7),D7,IF(ISNUMBER(C7),C7,"--"))))</f>
        <v>45400</v>
      </c>
      <c r="AL7" s="11">
        <f t="shared" ref="AL7:AL70" si="3">IF(ISNUMBER(J7),J7,IF(ISNUMBER(I7),I7,IF(ISNUMBER(H7),H7,IF(ISNUMBER(G7),G7,"--"))))</f>
        <v>7.79</v>
      </c>
      <c r="AM7" s="11">
        <f t="shared" ref="AM7:AM70" si="4">IF(ISNUMBER(AH7),AH7,IF(ISNUMBER(AG7),AG7,IF(ISNUMBER(AF7),AF7,IF(ISNUMBER(AE7),AE7,"--"))))</f>
        <v>13</v>
      </c>
    </row>
    <row r="8" spans="1:39">
      <c r="A8" s="18" t="s">
        <v>26</v>
      </c>
      <c r="B8" s="11" t="s">
        <v>27</v>
      </c>
      <c r="C8" s="12"/>
      <c r="D8" s="12"/>
      <c r="E8" s="12"/>
      <c r="F8" s="12"/>
      <c r="AI8" s="19" t="str">
        <f t="shared" si="0"/>
        <v>--</v>
      </c>
      <c r="AJ8" s="11" t="str">
        <f t="shared" si="1"/>
        <v>--</v>
      </c>
      <c r="AK8" s="20" t="str">
        <f t="shared" si="2"/>
        <v>--</v>
      </c>
      <c r="AL8" s="11" t="str">
        <f t="shared" si="3"/>
        <v>--</v>
      </c>
      <c r="AM8" s="11" t="str">
        <f t="shared" si="4"/>
        <v>--</v>
      </c>
    </row>
    <row r="9" spans="1:39">
      <c r="A9" s="18" t="s">
        <v>28</v>
      </c>
      <c r="B9" s="11" t="s">
        <v>29</v>
      </c>
      <c r="C9" s="12"/>
      <c r="D9" s="12"/>
      <c r="E9" s="12"/>
      <c r="F9" s="12"/>
      <c r="AI9" s="19" t="str">
        <f t="shared" si="0"/>
        <v>--</v>
      </c>
      <c r="AJ9" s="11" t="str">
        <f t="shared" si="1"/>
        <v>--</v>
      </c>
      <c r="AK9" s="20" t="str">
        <f t="shared" si="2"/>
        <v>--</v>
      </c>
      <c r="AL9" s="11" t="str">
        <f t="shared" si="3"/>
        <v>--</v>
      </c>
      <c r="AM9" s="11" t="str">
        <f t="shared" si="4"/>
        <v>--</v>
      </c>
    </row>
    <row r="10" spans="1:39">
      <c r="A10" s="18" t="s">
        <v>30</v>
      </c>
      <c r="B10" s="11" t="s">
        <v>31</v>
      </c>
      <c r="C10" s="12"/>
      <c r="D10" s="12"/>
      <c r="E10" s="12"/>
      <c r="F10" s="12"/>
      <c r="AI10" s="19" t="str">
        <f t="shared" si="0"/>
        <v>--</v>
      </c>
      <c r="AJ10" s="11" t="str">
        <f t="shared" si="1"/>
        <v>--</v>
      </c>
      <c r="AK10" s="20" t="str">
        <f t="shared" si="2"/>
        <v>--</v>
      </c>
      <c r="AL10" s="11" t="str">
        <f t="shared" si="3"/>
        <v>--</v>
      </c>
      <c r="AM10" s="11" t="str">
        <f t="shared" si="4"/>
        <v>--</v>
      </c>
    </row>
    <row r="11" spans="1:39">
      <c r="A11" s="18" t="s">
        <v>32</v>
      </c>
      <c r="B11" s="11" t="s">
        <v>33</v>
      </c>
      <c r="C11" s="12"/>
      <c r="D11" s="12"/>
      <c r="E11" s="12"/>
      <c r="F11" s="12"/>
      <c r="AI11" s="19" t="str">
        <f t="shared" si="0"/>
        <v>--</v>
      </c>
      <c r="AJ11" s="11" t="str">
        <f t="shared" si="1"/>
        <v>--</v>
      </c>
      <c r="AK11" s="20" t="str">
        <f t="shared" si="2"/>
        <v>--</v>
      </c>
      <c r="AL11" s="11" t="str">
        <f t="shared" si="3"/>
        <v>--</v>
      </c>
      <c r="AM11" s="11" t="str">
        <f t="shared" si="4"/>
        <v>--</v>
      </c>
    </row>
    <row r="12" spans="1:39">
      <c r="A12" s="18" t="s">
        <v>34</v>
      </c>
      <c r="B12" s="11" t="s">
        <v>35</v>
      </c>
      <c r="C12" s="12"/>
      <c r="D12" s="12"/>
      <c r="E12" s="12"/>
      <c r="F12" s="12"/>
      <c r="AI12" s="19" t="str">
        <f t="shared" si="0"/>
        <v>--</v>
      </c>
      <c r="AJ12" s="11" t="str">
        <f t="shared" si="1"/>
        <v>--</v>
      </c>
      <c r="AK12" s="20" t="str">
        <f t="shared" si="2"/>
        <v>--</v>
      </c>
      <c r="AL12" s="11" t="str">
        <f t="shared" si="3"/>
        <v>--</v>
      </c>
      <c r="AM12" s="11" t="str">
        <f t="shared" si="4"/>
        <v>--</v>
      </c>
    </row>
    <row r="13" spans="1:39">
      <c r="A13" s="18" t="s">
        <v>36</v>
      </c>
      <c r="B13" s="11" t="s">
        <v>37</v>
      </c>
      <c r="C13" s="12">
        <v>45246</v>
      </c>
      <c r="D13" s="12">
        <v>45349</v>
      </c>
      <c r="E13" s="12">
        <v>45429</v>
      </c>
      <c r="F13" s="12"/>
      <c r="G13" s="14">
        <v>7.3</v>
      </c>
      <c r="H13" s="14">
        <v>0.98</v>
      </c>
      <c r="I13" s="15">
        <v>2.15</v>
      </c>
      <c r="K13" s="16">
        <v>0.99860000000000004</v>
      </c>
      <c r="L13" s="16">
        <v>1.0350999999999999</v>
      </c>
      <c r="M13" s="16">
        <v>1.1306</v>
      </c>
      <c r="O13" s="17">
        <v>42</v>
      </c>
      <c r="P13" s="17">
        <v>1</v>
      </c>
      <c r="Q13" s="17">
        <v>47</v>
      </c>
      <c r="R13" s="17">
        <v>2</v>
      </c>
      <c r="S13" s="17">
        <v>2</v>
      </c>
      <c r="U13" s="17">
        <v>7</v>
      </c>
      <c r="V13" s="17">
        <v>4</v>
      </c>
      <c r="W13" s="17">
        <v>9</v>
      </c>
      <c r="X13" s="17">
        <v>1</v>
      </c>
      <c r="Y13" s="17">
        <v>3</v>
      </c>
      <c r="AA13" s="17">
        <v>1</v>
      </c>
      <c r="AB13" s="17">
        <v>15</v>
      </c>
      <c r="AE13" s="17">
        <v>13</v>
      </c>
      <c r="AF13" s="17">
        <v>7</v>
      </c>
      <c r="AG13" s="17">
        <v>15</v>
      </c>
      <c r="AI13" s="19">
        <f t="shared" si="0"/>
        <v>11.266666666666667</v>
      </c>
      <c r="AJ13" s="11">
        <f t="shared" si="1"/>
        <v>1.1306</v>
      </c>
      <c r="AK13" s="20">
        <f t="shared" si="2"/>
        <v>45429</v>
      </c>
      <c r="AL13" s="11">
        <f t="shared" si="3"/>
        <v>2.15</v>
      </c>
      <c r="AM13" s="11">
        <f t="shared" si="4"/>
        <v>15</v>
      </c>
    </row>
    <row r="14" spans="1:39">
      <c r="A14" s="18" t="s">
        <v>38</v>
      </c>
      <c r="B14" s="11" t="s">
        <v>39</v>
      </c>
      <c r="C14" s="12">
        <v>45218</v>
      </c>
      <c r="D14" s="12">
        <v>45308</v>
      </c>
      <c r="E14" s="12">
        <v>45400</v>
      </c>
      <c r="F14" s="12"/>
      <c r="G14" s="14">
        <v>-2.61</v>
      </c>
      <c r="H14" s="14">
        <v>3.13</v>
      </c>
      <c r="I14" s="15">
        <v>1.33</v>
      </c>
      <c r="K14" s="16">
        <v>1.2885</v>
      </c>
      <c r="L14" s="16">
        <v>1.0859000000000001</v>
      </c>
      <c r="M14" s="16">
        <v>1.1601999999999999</v>
      </c>
      <c r="O14" s="17">
        <v>1</v>
      </c>
      <c r="P14" s="17">
        <v>2</v>
      </c>
      <c r="R14" s="17">
        <v>1</v>
      </c>
      <c r="T14" s="17">
        <v>2</v>
      </c>
      <c r="V14" s="17">
        <v>2</v>
      </c>
      <c r="X14" s="17">
        <v>2</v>
      </c>
      <c r="Y14" s="17">
        <v>7</v>
      </c>
      <c r="Z14" s="17">
        <v>10</v>
      </c>
      <c r="AA14" s="17">
        <v>5</v>
      </c>
      <c r="AB14" s="17">
        <v>27</v>
      </c>
      <c r="AC14" s="17">
        <v>16</v>
      </c>
      <c r="AD14" s="17">
        <v>11</v>
      </c>
      <c r="AF14" s="17">
        <v>40</v>
      </c>
      <c r="AG14" s="17">
        <v>48</v>
      </c>
      <c r="AI14" s="19">
        <f t="shared" si="0"/>
        <v>12.428571428571429</v>
      </c>
      <c r="AJ14" s="11">
        <f t="shared" si="1"/>
        <v>1.1601999999999999</v>
      </c>
      <c r="AK14" s="20">
        <f t="shared" si="2"/>
        <v>45400</v>
      </c>
      <c r="AL14" s="11">
        <f t="shared" si="3"/>
        <v>1.33</v>
      </c>
      <c r="AM14" s="11">
        <f t="shared" si="4"/>
        <v>48</v>
      </c>
    </row>
    <row r="15" spans="1:39">
      <c r="A15" s="18" t="s">
        <v>40</v>
      </c>
      <c r="B15" s="11" t="s">
        <v>41</v>
      </c>
      <c r="C15" s="12">
        <v>45218</v>
      </c>
      <c r="D15" s="12">
        <v>45308</v>
      </c>
      <c r="E15" s="12">
        <v>45400</v>
      </c>
      <c r="F15" s="12"/>
      <c r="G15" s="14">
        <v>11.18</v>
      </c>
      <c r="H15" s="14">
        <v>-1.54</v>
      </c>
      <c r="I15" s="15">
        <v>3.53</v>
      </c>
      <c r="K15" s="16">
        <v>1.1833</v>
      </c>
      <c r="L15" s="16">
        <v>1.0904</v>
      </c>
      <c r="M15" s="16">
        <v>1.1376999999999999</v>
      </c>
      <c r="O15" s="17">
        <v>6</v>
      </c>
      <c r="P15" s="17">
        <v>10</v>
      </c>
      <c r="Q15" s="17">
        <v>3</v>
      </c>
      <c r="R15" s="17">
        <v>1</v>
      </c>
      <c r="S15" s="17">
        <v>12</v>
      </c>
      <c r="U15" s="17">
        <v>43</v>
      </c>
      <c r="V15" s="17">
        <v>1</v>
      </c>
      <c r="W15" s="17">
        <v>14</v>
      </c>
      <c r="X15" s="17">
        <v>5</v>
      </c>
      <c r="Y15" s="17">
        <v>6</v>
      </c>
      <c r="Z15" s="17">
        <v>1</v>
      </c>
      <c r="AA15" s="17">
        <v>8</v>
      </c>
      <c r="AC15" s="17">
        <v>3</v>
      </c>
      <c r="AD15" s="17">
        <v>2</v>
      </c>
      <c r="AE15" s="17">
        <v>11</v>
      </c>
      <c r="AG15" s="17">
        <v>1</v>
      </c>
      <c r="AI15" s="19">
        <f t="shared" si="0"/>
        <v>7.9375</v>
      </c>
      <c r="AJ15" s="11">
        <f t="shared" si="1"/>
        <v>1.1376999999999999</v>
      </c>
      <c r="AK15" s="20">
        <f t="shared" si="2"/>
        <v>45400</v>
      </c>
      <c r="AL15" s="11">
        <f t="shared" si="3"/>
        <v>3.53</v>
      </c>
      <c r="AM15" s="11">
        <f t="shared" si="4"/>
        <v>1</v>
      </c>
    </row>
    <row r="16" spans="1:39">
      <c r="A16" s="18" t="s">
        <v>42</v>
      </c>
      <c r="B16" s="11" t="s">
        <v>43</v>
      </c>
      <c r="C16" s="12">
        <v>45246</v>
      </c>
      <c r="D16" s="12">
        <v>45349</v>
      </c>
      <c r="E16" s="12">
        <v>45429</v>
      </c>
      <c r="F16" s="12"/>
      <c r="G16" s="14">
        <v>7.18</v>
      </c>
      <c r="H16" s="14">
        <v>7.63</v>
      </c>
      <c r="I16" s="15">
        <v>2.73</v>
      </c>
      <c r="K16" s="16">
        <v>1.6916</v>
      </c>
      <c r="L16" s="16">
        <v>1.7848999999999999</v>
      </c>
      <c r="M16" s="16">
        <v>2.1638000000000002</v>
      </c>
      <c r="S16" s="17">
        <v>1</v>
      </c>
      <c r="T16" s="17">
        <v>1</v>
      </c>
      <c r="U16" s="17">
        <v>1</v>
      </c>
      <c r="V16" s="17">
        <v>20</v>
      </c>
      <c r="W16" s="17">
        <v>23</v>
      </c>
      <c r="Y16" s="17">
        <v>11</v>
      </c>
      <c r="AA16" s="17">
        <v>45</v>
      </c>
      <c r="AB16" s="17">
        <v>6</v>
      </c>
      <c r="AC16" s="17">
        <v>3</v>
      </c>
      <c r="AE16" s="17">
        <v>20</v>
      </c>
      <c r="AF16" s="17">
        <v>10</v>
      </c>
      <c r="AG16" s="17">
        <v>23</v>
      </c>
      <c r="AI16" s="19">
        <f t="shared" si="0"/>
        <v>13.666666666666666</v>
      </c>
      <c r="AJ16" s="11">
        <f t="shared" si="1"/>
        <v>2.1638000000000002</v>
      </c>
      <c r="AK16" s="20">
        <f t="shared" si="2"/>
        <v>45429</v>
      </c>
      <c r="AL16" s="11">
        <f t="shared" si="3"/>
        <v>2.73</v>
      </c>
      <c r="AM16" s="11">
        <f t="shared" si="4"/>
        <v>23</v>
      </c>
    </row>
    <row r="17" spans="1:39">
      <c r="A17" s="18" t="s">
        <v>44</v>
      </c>
      <c r="B17" s="11" t="s">
        <v>45</v>
      </c>
      <c r="C17" s="12"/>
      <c r="D17" s="12"/>
      <c r="E17" s="12"/>
      <c r="F17" s="12"/>
      <c r="AI17" s="19" t="str">
        <f t="shared" si="0"/>
        <v>--</v>
      </c>
      <c r="AJ17" s="11" t="str">
        <f t="shared" si="1"/>
        <v>--</v>
      </c>
      <c r="AK17" s="20" t="str">
        <f t="shared" si="2"/>
        <v>--</v>
      </c>
      <c r="AL17" s="11" t="str">
        <f t="shared" si="3"/>
        <v>--</v>
      </c>
      <c r="AM17" s="11" t="str">
        <f t="shared" si="4"/>
        <v>--</v>
      </c>
    </row>
    <row r="18" spans="1:39">
      <c r="A18" s="18" t="s">
        <v>46</v>
      </c>
      <c r="B18" s="11" t="s">
        <v>47</v>
      </c>
      <c r="C18" s="12"/>
      <c r="D18" s="12"/>
      <c r="E18" s="12"/>
      <c r="F18" s="12"/>
      <c r="AI18" s="19" t="str">
        <f t="shared" si="0"/>
        <v>--</v>
      </c>
      <c r="AJ18" s="11" t="str">
        <f t="shared" si="1"/>
        <v>--</v>
      </c>
      <c r="AK18" s="20" t="str">
        <f t="shared" si="2"/>
        <v>--</v>
      </c>
      <c r="AL18" s="11" t="str">
        <f t="shared" si="3"/>
        <v>--</v>
      </c>
      <c r="AM18" s="11" t="str">
        <f t="shared" si="4"/>
        <v>--</v>
      </c>
    </row>
    <row r="19" spans="1:39">
      <c r="A19" s="18" t="s">
        <v>48</v>
      </c>
      <c r="B19" s="11" t="s">
        <v>49</v>
      </c>
      <c r="C19" s="12">
        <v>45187</v>
      </c>
      <c r="D19" s="12">
        <v>45278</v>
      </c>
      <c r="E19" s="12">
        <v>45369</v>
      </c>
      <c r="F19" s="12">
        <v>45467</v>
      </c>
      <c r="G19" s="14">
        <v>4.26</v>
      </c>
      <c r="H19" s="14">
        <v>-0.18</v>
      </c>
      <c r="I19" s="15">
        <v>2.7</v>
      </c>
      <c r="J19" s="14">
        <v>-1.49</v>
      </c>
      <c r="K19" s="16">
        <v>2.4668999999999999</v>
      </c>
      <c r="L19" s="16">
        <v>2.407</v>
      </c>
      <c r="M19" s="16">
        <v>2.5552000000000001</v>
      </c>
      <c r="N19" s="16">
        <v>2.5983999999999998</v>
      </c>
      <c r="AD19" s="17">
        <v>21</v>
      </c>
      <c r="AE19" s="17">
        <v>53</v>
      </c>
      <c r="AF19" s="17">
        <v>39</v>
      </c>
      <c r="AG19" s="17">
        <v>2</v>
      </c>
      <c r="AI19" s="19">
        <f t="shared" si="0"/>
        <v>28.75</v>
      </c>
      <c r="AJ19" s="11">
        <f t="shared" si="1"/>
        <v>2.5983999999999998</v>
      </c>
      <c r="AK19" s="20">
        <f t="shared" si="2"/>
        <v>45467</v>
      </c>
      <c r="AL19" s="11">
        <f t="shared" si="3"/>
        <v>-1.49</v>
      </c>
      <c r="AM19" s="11">
        <f t="shared" si="4"/>
        <v>2</v>
      </c>
    </row>
    <row r="20" spans="1:39">
      <c r="A20" s="18" t="s">
        <v>50</v>
      </c>
      <c r="B20" s="11" t="s">
        <v>51</v>
      </c>
      <c r="C20" s="12"/>
      <c r="D20" s="12">
        <v>45349</v>
      </c>
      <c r="E20" s="12"/>
      <c r="F20" s="12"/>
      <c r="H20" s="14">
        <v>24.9</v>
      </c>
      <c r="L20" s="16">
        <v>1.2405999999999999</v>
      </c>
      <c r="AD20" s="17">
        <v>58</v>
      </c>
      <c r="AF20" s="17">
        <v>4</v>
      </c>
      <c r="AI20" s="19">
        <f t="shared" si="0"/>
        <v>31</v>
      </c>
      <c r="AJ20" s="11">
        <f t="shared" si="1"/>
        <v>1.2405999999999999</v>
      </c>
      <c r="AK20" s="20">
        <f t="shared" si="2"/>
        <v>45349</v>
      </c>
      <c r="AL20" s="11">
        <f t="shared" si="3"/>
        <v>24.9</v>
      </c>
      <c r="AM20" s="11">
        <f t="shared" si="4"/>
        <v>4</v>
      </c>
    </row>
    <row r="21" spans="1:39">
      <c r="A21" s="18" t="s">
        <v>52</v>
      </c>
      <c r="B21" s="11" t="s">
        <v>53</v>
      </c>
      <c r="C21" s="12">
        <v>45223</v>
      </c>
      <c r="D21" s="12">
        <v>45309</v>
      </c>
      <c r="E21" s="12">
        <v>45405</v>
      </c>
      <c r="F21" s="12"/>
      <c r="G21" s="14">
        <v>11.79</v>
      </c>
      <c r="H21" s="14">
        <v>13.79</v>
      </c>
      <c r="I21" s="15">
        <v>7.91</v>
      </c>
      <c r="K21" s="16">
        <v>1.9141999999999999</v>
      </c>
      <c r="L21" s="16">
        <v>1.8938999999999999</v>
      </c>
      <c r="M21" s="16">
        <v>2.3529</v>
      </c>
      <c r="AD21" s="17">
        <v>9</v>
      </c>
      <c r="AE21" s="17">
        <v>2</v>
      </c>
      <c r="AF21" s="17">
        <v>3</v>
      </c>
      <c r="AG21" s="17">
        <v>2</v>
      </c>
      <c r="AI21" s="19">
        <f t="shared" si="0"/>
        <v>4</v>
      </c>
      <c r="AJ21" s="11">
        <f t="shared" si="1"/>
        <v>2.3529</v>
      </c>
      <c r="AK21" s="20">
        <f t="shared" si="2"/>
        <v>45405</v>
      </c>
      <c r="AL21" s="11">
        <f t="shared" si="3"/>
        <v>7.91</v>
      </c>
      <c r="AM21" s="11">
        <f t="shared" si="4"/>
        <v>2</v>
      </c>
    </row>
    <row r="22" spans="1:39">
      <c r="A22" s="18" t="s">
        <v>54</v>
      </c>
      <c r="B22" s="11" t="s">
        <v>55</v>
      </c>
      <c r="C22" s="12"/>
      <c r="D22" s="12">
        <v>45474</v>
      </c>
      <c r="E22" s="12"/>
      <c r="F22" s="12"/>
      <c r="L22" s="16">
        <v>2.9239999999999999</v>
      </c>
      <c r="P22" s="17">
        <v>152</v>
      </c>
      <c r="T22" s="17">
        <v>24</v>
      </c>
      <c r="AB22" s="17">
        <v>4</v>
      </c>
      <c r="AI22" s="19">
        <f t="shared" si="0"/>
        <v>60</v>
      </c>
      <c r="AJ22" s="11">
        <f t="shared" si="1"/>
        <v>2.9239999999999999</v>
      </c>
      <c r="AK22" s="20">
        <f t="shared" si="2"/>
        <v>45474</v>
      </c>
      <c r="AL22" s="11" t="str">
        <f t="shared" si="3"/>
        <v>--</v>
      </c>
      <c r="AM22" s="11" t="str">
        <f t="shared" si="4"/>
        <v>--</v>
      </c>
    </row>
    <row r="23" spans="1:39">
      <c r="A23" s="18" t="s">
        <v>56</v>
      </c>
      <c r="B23" s="11" t="s">
        <v>57</v>
      </c>
      <c r="C23" s="12"/>
      <c r="D23" s="12">
        <v>45491</v>
      </c>
      <c r="E23" s="12"/>
      <c r="F23" s="12"/>
      <c r="K23" s="16">
        <v>0</v>
      </c>
      <c r="L23" s="16">
        <v>4.7891000000000004</v>
      </c>
      <c r="M23" s="16">
        <v>0</v>
      </c>
      <c r="P23" s="17">
        <v>165</v>
      </c>
      <c r="X23" s="17">
        <v>33</v>
      </c>
      <c r="AB23" s="17">
        <v>196</v>
      </c>
      <c r="AI23" s="19">
        <f t="shared" si="0"/>
        <v>131.33333333333334</v>
      </c>
      <c r="AJ23" s="11">
        <f t="shared" si="1"/>
        <v>0</v>
      </c>
      <c r="AK23" s="20">
        <f t="shared" si="2"/>
        <v>45491</v>
      </c>
      <c r="AL23" s="11" t="str">
        <f t="shared" si="3"/>
        <v>--</v>
      </c>
      <c r="AM23" s="11" t="str">
        <f t="shared" si="4"/>
        <v>--</v>
      </c>
    </row>
    <row r="24" spans="1:39">
      <c r="A24" s="18" t="s">
        <v>58</v>
      </c>
      <c r="B24" s="11" t="s">
        <v>59</v>
      </c>
      <c r="C24" s="12"/>
      <c r="D24" s="12">
        <v>45505</v>
      </c>
      <c r="E24" s="12"/>
      <c r="F24" s="12"/>
      <c r="L24" s="16">
        <v>3.8462000000000001</v>
      </c>
      <c r="P24" s="17">
        <v>84</v>
      </c>
      <c r="T24" s="17">
        <v>10</v>
      </c>
      <c r="X24" s="17">
        <v>1</v>
      </c>
      <c r="AB24" s="17">
        <v>4</v>
      </c>
      <c r="AI24" s="19">
        <f t="shared" si="0"/>
        <v>24.75</v>
      </c>
      <c r="AJ24" s="11">
        <f t="shared" si="1"/>
        <v>3.8462000000000001</v>
      </c>
      <c r="AK24" s="20">
        <f t="shared" si="2"/>
        <v>45505</v>
      </c>
      <c r="AL24" s="11" t="str">
        <f t="shared" si="3"/>
        <v>--</v>
      </c>
      <c r="AM24" s="11" t="str">
        <f t="shared" si="4"/>
        <v>--</v>
      </c>
    </row>
    <row r="25" spans="1:39">
      <c r="A25" s="18" t="s">
        <v>60</v>
      </c>
      <c r="B25" s="11" t="s">
        <v>61</v>
      </c>
      <c r="C25" s="12"/>
      <c r="D25" s="12">
        <v>45505</v>
      </c>
      <c r="E25" s="12"/>
      <c r="F25" s="12"/>
      <c r="L25" s="16">
        <v>3.69</v>
      </c>
      <c r="P25" s="17">
        <v>155</v>
      </c>
      <c r="X25" s="17">
        <v>140</v>
      </c>
      <c r="AB25" s="17">
        <v>133</v>
      </c>
      <c r="AI25" s="19">
        <f t="shared" si="0"/>
        <v>142.66666666666666</v>
      </c>
      <c r="AJ25" s="11">
        <f t="shared" si="1"/>
        <v>3.69</v>
      </c>
      <c r="AK25" s="20">
        <f t="shared" si="2"/>
        <v>45505</v>
      </c>
      <c r="AL25" s="11" t="str">
        <f t="shared" si="3"/>
        <v>--</v>
      </c>
      <c r="AM25" s="11" t="str">
        <f t="shared" si="4"/>
        <v>--</v>
      </c>
    </row>
    <row r="26" spans="1:39">
      <c r="A26" s="18" t="s">
        <v>62</v>
      </c>
      <c r="B26" s="11" t="s">
        <v>63</v>
      </c>
      <c r="C26" s="12"/>
      <c r="D26" s="12">
        <v>45496</v>
      </c>
      <c r="E26" s="12"/>
      <c r="F26" s="12"/>
      <c r="L26" s="16">
        <v>1.7391000000000001</v>
      </c>
      <c r="P26" s="17">
        <v>92</v>
      </c>
      <c r="T26" s="17">
        <v>2</v>
      </c>
      <c r="AI26" s="19">
        <f t="shared" si="0"/>
        <v>47</v>
      </c>
      <c r="AJ26" s="11">
        <f t="shared" si="1"/>
        <v>1.7391000000000001</v>
      </c>
      <c r="AK26" s="20">
        <f t="shared" si="2"/>
        <v>45496</v>
      </c>
      <c r="AL26" s="11" t="str">
        <f t="shared" si="3"/>
        <v>--</v>
      </c>
      <c r="AM26" s="11" t="str">
        <f t="shared" si="4"/>
        <v>--</v>
      </c>
    </row>
    <row r="27" spans="1:39">
      <c r="A27" s="18" t="s">
        <v>64</v>
      </c>
      <c r="B27" s="11" t="s">
        <v>65</v>
      </c>
      <c r="C27" s="12"/>
      <c r="D27" s="12">
        <v>45490</v>
      </c>
      <c r="E27" s="12"/>
      <c r="F27" s="12"/>
      <c r="L27" s="16">
        <v>1.4198999999999999</v>
      </c>
      <c r="P27" s="17">
        <v>106</v>
      </c>
      <c r="T27" s="17">
        <v>2</v>
      </c>
      <c r="X27" s="17">
        <v>211</v>
      </c>
      <c r="AI27" s="19">
        <f t="shared" si="0"/>
        <v>106.33333333333333</v>
      </c>
      <c r="AJ27" s="11">
        <f t="shared" si="1"/>
        <v>1.4198999999999999</v>
      </c>
      <c r="AK27" s="20">
        <f t="shared" si="2"/>
        <v>45490</v>
      </c>
      <c r="AL27" s="11" t="str">
        <f t="shared" si="3"/>
        <v>--</v>
      </c>
      <c r="AM27" s="11" t="str">
        <f t="shared" si="4"/>
        <v>--</v>
      </c>
    </row>
    <row r="28" spans="1:39">
      <c r="A28" s="18" t="s">
        <v>66</v>
      </c>
      <c r="B28" s="11" t="s">
        <v>67</v>
      </c>
      <c r="C28" s="12"/>
      <c r="D28" s="12"/>
      <c r="E28" s="12"/>
      <c r="F28" s="12"/>
      <c r="L28" s="16">
        <v>0</v>
      </c>
      <c r="T28" s="17">
        <v>1</v>
      </c>
      <c r="X28" s="17">
        <v>98</v>
      </c>
      <c r="AB28" s="17">
        <v>3</v>
      </c>
      <c r="AI28" s="19">
        <f t="shared" si="0"/>
        <v>34</v>
      </c>
      <c r="AJ28" s="11">
        <f t="shared" si="1"/>
        <v>0</v>
      </c>
      <c r="AK28" s="20" t="str">
        <f t="shared" si="2"/>
        <v>--</v>
      </c>
      <c r="AL28" s="11" t="str">
        <f t="shared" si="3"/>
        <v>--</v>
      </c>
      <c r="AM28" s="11" t="str">
        <f t="shared" si="4"/>
        <v>--</v>
      </c>
    </row>
    <row r="29" spans="1:39">
      <c r="A29" s="18" t="s">
        <v>68</v>
      </c>
      <c r="B29" s="11" t="s">
        <v>69</v>
      </c>
      <c r="C29" s="12"/>
      <c r="D29" s="12"/>
      <c r="E29" s="12"/>
      <c r="F29" s="12"/>
      <c r="L29" s="16">
        <v>0</v>
      </c>
      <c r="P29" s="17">
        <v>5</v>
      </c>
      <c r="X29" s="17">
        <v>2</v>
      </c>
      <c r="AI29" s="19">
        <f t="shared" si="0"/>
        <v>3.5</v>
      </c>
      <c r="AJ29" s="11">
        <f t="shared" si="1"/>
        <v>0</v>
      </c>
      <c r="AK29" s="20" t="str">
        <f t="shared" si="2"/>
        <v>--</v>
      </c>
      <c r="AL29" s="11" t="str">
        <f t="shared" si="3"/>
        <v>--</v>
      </c>
      <c r="AM29" s="11" t="str">
        <f t="shared" si="4"/>
        <v>--</v>
      </c>
    </row>
    <row r="30" spans="1:39">
      <c r="A30" s="18" t="s">
        <v>70</v>
      </c>
      <c r="B30" s="11" t="s">
        <v>71</v>
      </c>
      <c r="C30" s="12"/>
      <c r="D30" s="12">
        <v>45463</v>
      </c>
      <c r="E30" s="12"/>
      <c r="F30" s="12"/>
      <c r="H30" s="14">
        <v>-8.86</v>
      </c>
      <c r="L30" s="16">
        <v>3.2652999999999999</v>
      </c>
      <c r="P30" s="17">
        <v>110</v>
      </c>
      <c r="T30" s="17">
        <v>3</v>
      </c>
      <c r="X30" s="17">
        <v>1</v>
      </c>
      <c r="AB30" s="17">
        <v>24</v>
      </c>
      <c r="AI30" s="19">
        <f t="shared" si="0"/>
        <v>34.5</v>
      </c>
      <c r="AJ30" s="11">
        <f t="shared" si="1"/>
        <v>3.2652999999999999</v>
      </c>
      <c r="AK30" s="20">
        <f t="shared" si="2"/>
        <v>45463</v>
      </c>
      <c r="AL30" s="11">
        <f t="shared" si="3"/>
        <v>-8.86</v>
      </c>
      <c r="AM30" s="11" t="str">
        <f t="shared" si="4"/>
        <v>--</v>
      </c>
    </row>
    <row r="31" spans="1:39">
      <c r="A31" s="18" t="s">
        <v>72</v>
      </c>
      <c r="B31" s="11" t="s">
        <v>73</v>
      </c>
      <c r="C31" s="12"/>
      <c r="D31" s="12">
        <v>45483</v>
      </c>
      <c r="E31" s="12"/>
      <c r="F31" s="12"/>
      <c r="L31" s="16">
        <v>2.4802</v>
      </c>
      <c r="P31" s="17">
        <v>93</v>
      </c>
      <c r="T31" s="17">
        <v>5</v>
      </c>
      <c r="AI31" s="19">
        <f t="shared" si="0"/>
        <v>49</v>
      </c>
      <c r="AJ31" s="11">
        <f t="shared" si="1"/>
        <v>2.4802</v>
      </c>
      <c r="AK31" s="20">
        <f t="shared" si="2"/>
        <v>45483</v>
      </c>
      <c r="AL31" s="11" t="str">
        <f t="shared" si="3"/>
        <v>--</v>
      </c>
      <c r="AM31" s="11" t="str">
        <f t="shared" si="4"/>
        <v>--</v>
      </c>
    </row>
    <row r="32" spans="1:39">
      <c r="A32" s="18" t="s">
        <v>74</v>
      </c>
      <c r="B32" s="11" t="s">
        <v>75</v>
      </c>
      <c r="C32" s="12"/>
      <c r="D32" s="12"/>
      <c r="E32" s="12"/>
      <c r="F32" s="12"/>
      <c r="L32" s="16">
        <v>3.8298000000000001</v>
      </c>
      <c r="P32" s="17">
        <v>143</v>
      </c>
      <c r="T32" s="17">
        <v>194</v>
      </c>
      <c r="X32" s="17">
        <v>24</v>
      </c>
      <c r="AB32" s="17">
        <v>151</v>
      </c>
      <c r="AI32" s="19">
        <f t="shared" si="0"/>
        <v>128</v>
      </c>
      <c r="AJ32" s="11">
        <f t="shared" si="1"/>
        <v>3.8298000000000001</v>
      </c>
      <c r="AK32" s="20" t="str">
        <f t="shared" si="2"/>
        <v>--</v>
      </c>
      <c r="AL32" s="11" t="str">
        <f t="shared" si="3"/>
        <v>--</v>
      </c>
      <c r="AM32" s="11" t="str">
        <f t="shared" si="4"/>
        <v>--</v>
      </c>
    </row>
    <row r="33" spans="1:39">
      <c r="A33" s="18" t="s">
        <v>76</v>
      </c>
      <c r="B33" s="11" t="s">
        <v>77</v>
      </c>
      <c r="C33" s="12"/>
      <c r="D33" s="12">
        <v>45517</v>
      </c>
      <c r="E33" s="12"/>
      <c r="F33" s="12"/>
      <c r="L33" s="16">
        <v>2.0289999999999999</v>
      </c>
      <c r="P33" s="17">
        <v>1</v>
      </c>
      <c r="T33" s="17">
        <v>39</v>
      </c>
      <c r="X33" s="17">
        <v>4</v>
      </c>
      <c r="AB33" s="17">
        <v>94</v>
      </c>
      <c r="AI33" s="19">
        <f t="shared" si="0"/>
        <v>34.5</v>
      </c>
      <c r="AJ33" s="11">
        <f t="shared" si="1"/>
        <v>2.0289999999999999</v>
      </c>
      <c r="AK33" s="20">
        <f t="shared" si="2"/>
        <v>45517</v>
      </c>
      <c r="AL33" s="11" t="str">
        <f t="shared" si="3"/>
        <v>--</v>
      </c>
      <c r="AM33" s="11" t="str">
        <f t="shared" si="4"/>
        <v>--</v>
      </c>
    </row>
    <row r="34" spans="1:39">
      <c r="A34" s="18" t="s">
        <v>78</v>
      </c>
      <c r="B34" s="11" t="s">
        <v>79</v>
      </c>
      <c r="C34" s="12"/>
      <c r="D34" s="12">
        <v>45393</v>
      </c>
      <c r="E34" s="12"/>
      <c r="F34" s="12"/>
      <c r="H34" s="14">
        <v>-2.13</v>
      </c>
      <c r="L34" s="16">
        <v>2.4367999999999999</v>
      </c>
      <c r="P34" s="17">
        <v>16</v>
      </c>
      <c r="T34" s="17">
        <v>16</v>
      </c>
      <c r="X34" s="17">
        <v>3</v>
      </c>
      <c r="AB34" s="17">
        <v>1</v>
      </c>
      <c r="AI34" s="19">
        <f t="shared" si="0"/>
        <v>9</v>
      </c>
      <c r="AJ34" s="11">
        <f t="shared" si="1"/>
        <v>2.4367999999999999</v>
      </c>
      <c r="AK34" s="20">
        <f t="shared" si="2"/>
        <v>45393</v>
      </c>
      <c r="AL34" s="11">
        <f t="shared" si="3"/>
        <v>-2.13</v>
      </c>
      <c r="AM34" s="11" t="str">
        <f t="shared" si="4"/>
        <v>--</v>
      </c>
    </row>
    <row r="35" spans="1:39">
      <c r="A35" s="18" t="s">
        <v>80</v>
      </c>
      <c r="B35" s="11" t="s">
        <v>81</v>
      </c>
      <c r="C35" s="12"/>
      <c r="D35" s="12">
        <v>45379</v>
      </c>
      <c r="E35" s="12"/>
      <c r="F35" s="12"/>
      <c r="H35" s="14">
        <v>10.61</v>
      </c>
      <c r="L35" s="16">
        <v>4.1310000000000002</v>
      </c>
      <c r="P35" s="17">
        <v>1</v>
      </c>
      <c r="T35" s="17">
        <v>3</v>
      </c>
      <c r="X35" s="17">
        <v>104</v>
      </c>
      <c r="AB35" s="17">
        <v>52</v>
      </c>
      <c r="AF35" s="17">
        <v>21</v>
      </c>
      <c r="AI35" s="19">
        <f t="shared" si="0"/>
        <v>36.200000000000003</v>
      </c>
      <c r="AJ35" s="11">
        <f t="shared" si="1"/>
        <v>4.1310000000000002</v>
      </c>
      <c r="AK35" s="20">
        <f t="shared" si="2"/>
        <v>45379</v>
      </c>
      <c r="AL35" s="11">
        <f t="shared" si="3"/>
        <v>10.61</v>
      </c>
      <c r="AM35" s="11">
        <f t="shared" si="4"/>
        <v>21</v>
      </c>
    </row>
    <row r="36" spans="1:39">
      <c r="A36" s="18" t="s">
        <v>82</v>
      </c>
      <c r="B36" s="11" t="s">
        <v>83</v>
      </c>
      <c r="C36" s="12"/>
      <c r="D36" s="12">
        <v>45461</v>
      </c>
      <c r="E36" s="12"/>
      <c r="F36" s="12"/>
      <c r="H36" s="14">
        <v>-3.43</v>
      </c>
      <c r="L36" s="16">
        <v>3.8193999999999999</v>
      </c>
      <c r="P36" s="17">
        <v>44</v>
      </c>
      <c r="T36" s="17">
        <v>2</v>
      </c>
      <c r="X36" s="17">
        <v>8</v>
      </c>
      <c r="AB36" s="17">
        <v>1</v>
      </c>
      <c r="AI36" s="19">
        <f t="shared" si="0"/>
        <v>13.75</v>
      </c>
      <c r="AJ36" s="11">
        <f t="shared" si="1"/>
        <v>3.8193999999999999</v>
      </c>
      <c r="AK36" s="20">
        <f t="shared" si="2"/>
        <v>45461</v>
      </c>
      <c r="AL36" s="11">
        <f t="shared" si="3"/>
        <v>-3.43</v>
      </c>
      <c r="AM36" s="11" t="str">
        <f t="shared" si="4"/>
        <v>--</v>
      </c>
    </row>
    <row r="37" spans="1:39">
      <c r="A37" s="18" t="s">
        <v>84</v>
      </c>
      <c r="B37" s="11" t="s">
        <v>85</v>
      </c>
      <c r="C37" s="12"/>
      <c r="D37" s="12">
        <v>45474</v>
      </c>
      <c r="E37" s="12"/>
      <c r="F37" s="12"/>
      <c r="L37" s="16">
        <v>1.9149</v>
      </c>
      <c r="P37" s="17">
        <v>1</v>
      </c>
      <c r="T37" s="17">
        <v>15</v>
      </c>
      <c r="X37" s="17">
        <v>4</v>
      </c>
      <c r="AB37" s="17">
        <v>1</v>
      </c>
      <c r="AI37" s="19">
        <f t="shared" si="0"/>
        <v>5.25</v>
      </c>
      <c r="AJ37" s="11">
        <f t="shared" si="1"/>
        <v>1.9149</v>
      </c>
      <c r="AK37" s="20">
        <f t="shared" si="2"/>
        <v>45474</v>
      </c>
      <c r="AL37" s="11" t="str">
        <f t="shared" si="3"/>
        <v>--</v>
      </c>
      <c r="AM37" s="11" t="str">
        <f t="shared" si="4"/>
        <v>--</v>
      </c>
    </row>
    <row r="38" spans="1:39">
      <c r="A38" s="18" t="s">
        <v>86</v>
      </c>
      <c r="B38" s="11" t="s">
        <v>87</v>
      </c>
      <c r="C38" s="12"/>
      <c r="D38" s="12">
        <v>45474</v>
      </c>
      <c r="E38" s="12"/>
      <c r="F38" s="12"/>
      <c r="L38" s="16">
        <v>1.8083</v>
      </c>
      <c r="P38" s="17">
        <v>7</v>
      </c>
      <c r="T38" s="17">
        <v>1</v>
      </c>
      <c r="X38" s="17">
        <v>11</v>
      </c>
      <c r="AI38" s="19">
        <f t="shared" si="0"/>
        <v>6.333333333333333</v>
      </c>
      <c r="AJ38" s="11">
        <f t="shared" si="1"/>
        <v>1.8083</v>
      </c>
      <c r="AK38" s="20">
        <f t="shared" si="2"/>
        <v>45474</v>
      </c>
      <c r="AL38" s="11" t="str">
        <f t="shared" si="3"/>
        <v>--</v>
      </c>
      <c r="AM38" s="11" t="str">
        <f t="shared" si="4"/>
        <v>--</v>
      </c>
    </row>
    <row r="39" spans="1:39">
      <c r="A39" s="18" t="s">
        <v>88</v>
      </c>
      <c r="B39" s="11" t="s">
        <v>89</v>
      </c>
      <c r="C39" s="12"/>
      <c r="D39" s="12"/>
      <c r="E39" s="12"/>
      <c r="F39" s="12"/>
      <c r="L39" s="16">
        <v>3.7233999999999998</v>
      </c>
      <c r="P39" s="17">
        <v>18</v>
      </c>
      <c r="T39" s="17">
        <v>11</v>
      </c>
      <c r="AI39" s="19">
        <f t="shared" si="0"/>
        <v>14.5</v>
      </c>
      <c r="AJ39" s="11">
        <f t="shared" si="1"/>
        <v>3.7233999999999998</v>
      </c>
      <c r="AK39" s="20" t="str">
        <f t="shared" si="2"/>
        <v>--</v>
      </c>
      <c r="AL39" s="11" t="str">
        <f t="shared" si="3"/>
        <v>--</v>
      </c>
      <c r="AM39" s="11" t="str">
        <f t="shared" si="4"/>
        <v>--</v>
      </c>
    </row>
    <row r="40" spans="1:39">
      <c r="A40" s="18" t="s">
        <v>90</v>
      </c>
      <c r="B40" s="11" t="s">
        <v>91</v>
      </c>
      <c r="C40" s="12"/>
      <c r="D40" s="12">
        <v>45561</v>
      </c>
      <c r="E40" s="12"/>
      <c r="F40" s="12"/>
      <c r="L40" s="16">
        <v>1.7898000000000001</v>
      </c>
      <c r="P40" s="17">
        <v>10</v>
      </c>
      <c r="T40" s="17">
        <v>2</v>
      </c>
      <c r="X40" s="17">
        <v>4</v>
      </c>
      <c r="AB40" s="17">
        <v>2</v>
      </c>
      <c r="AI40" s="19">
        <f t="shared" si="0"/>
        <v>4.5</v>
      </c>
      <c r="AJ40" s="11">
        <f t="shared" si="1"/>
        <v>1.7898000000000001</v>
      </c>
      <c r="AK40" s="20">
        <f t="shared" si="2"/>
        <v>45561</v>
      </c>
      <c r="AL40" s="11" t="str">
        <f t="shared" si="3"/>
        <v>--</v>
      </c>
      <c r="AM40" s="11" t="str">
        <f t="shared" si="4"/>
        <v>--</v>
      </c>
    </row>
    <row r="41" spans="1:39">
      <c r="A41" s="18" t="s">
        <v>92</v>
      </c>
      <c r="B41" s="11" t="s">
        <v>93</v>
      </c>
      <c r="C41" s="12"/>
      <c r="D41" s="12">
        <v>45463</v>
      </c>
      <c r="E41" s="12"/>
      <c r="F41" s="12"/>
      <c r="H41" s="14">
        <v>-0.7</v>
      </c>
      <c r="L41" s="16">
        <v>2.9851000000000001</v>
      </c>
      <c r="P41" s="17">
        <v>29</v>
      </c>
      <c r="T41" s="17">
        <v>2</v>
      </c>
      <c r="X41" s="17">
        <v>60</v>
      </c>
      <c r="AI41" s="19">
        <f t="shared" si="0"/>
        <v>30.333333333333332</v>
      </c>
      <c r="AJ41" s="11">
        <f t="shared" si="1"/>
        <v>2.9851000000000001</v>
      </c>
      <c r="AK41" s="20">
        <f t="shared" si="2"/>
        <v>45463</v>
      </c>
      <c r="AL41" s="11">
        <f t="shared" si="3"/>
        <v>-0.7</v>
      </c>
      <c r="AM41" s="11" t="str">
        <f t="shared" si="4"/>
        <v>--</v>
      </c>
    </row>
    <row r="42" spans="1:39">
      <c r="A42" s="18" t="s">
        <v>94</v>
      </c>
      <c r="B42" s="11" t="s">
        <v>95</v>
      </c>
      <c r="C42" s="12"/>
      <c r="D42" s="12"/>
      <c r="E42" s="12"/>
      <c r="F42" s="12"/>
      <c r="L42" s="16">
        <v>2.1505000000000001</v>
      </c>
      <c r="P42" s="17">
        <v>13</v>
      </c>
      <c r="T42" s="17">
        <v>3</v>
      </c>
      <c r="X42" s="17">
        <v>102</v>
      </c>
      <c r="AB42" s="17">
        <v>3</v>
      </c>
      <c r="AI42" s="19">
        <f t="shared" si="0"/>
        <v>30.25</v>
      </c>
      <c r="AJ42" s="11">
        <f t="shared" si="1"/>
        <v>2.1505000000000001</v>
      </c>
      <c r="AK42" s="20" t="str">
        <f t="shared" si="2"/>
        <v>--</v>
      </c>
      <c r="AL42" s="11" t="str">
        <f t="shared" si="3"/>
        <v>--</v>
      </c>
      <c r="AM42" s="11" t="str">
        <f t="shared" si="4"/>
        <v>--</v>
      </c>
    </row>
    <row r="43" spans="1:39">
      <c r="A43" s="18" t="s">
        <v>96</v>
      </c>
      <c r="B43" s="11" t="s">
        <v>97</v>
      </c>
      <c r="C43" s="12"/>
      <c r="D43" s="12">
        <v>45463</v>
      </c>
      <c r="E43" s="12"/>
      <c r="F43" s="12"/>
      <c r="H43" s="14">
        <v>-7.0000000000000007E-2</v>
      </c>
      <c r="L43" s="16">
        <v>4.2991000000000001</v>
      </c>
      <c r="X43" s="17">
        <v>55</v>
      </c>
      <c r="AB43" s="17">
        <v>24</v>
      </c>
      <c r="AI43" s="19">
        <f t="shared" si="0"/>
        <v>39.5</v>
      </c>
      <c r="AJ43" s="11">
        <f t="shared" si="1"/>
        <v>4.2991000000000001</v>
      </c>
      <c r="AK43" s="20">
        <f t="shared" si="2"/>
        <v>45463</v>
      </c>
      <c r="AL43" s="11">
        <f t="shared" si="3"/>
        <v>-7.0000000000000007E-2</v>
      </c>
      <c r="AM43" s="11" t="str">
        <f t="shared" si="4"/>
        <v>--</v>
      </c>
    </row>
    <row r="44" spans="1:39">
      <c r="A44" s="18" t="s">
        <v>98</v>
      </c>
      <c r="B44" s="11" t="s">
        <v>99</v>
      </c>
      <c r="C44" s="12"/>
      <c r="D44" s="12">
        <v>45407</v>
      </c>
      <c r="E44" s="12"/>
      <c r="F44" s="12"/>
      <c r="H44" s="14">
        <v>1.48</v>
      </c>
      <c r="L44" s="16">
        <v>2.56</v>
      </c>
      <c r="P44" s="17">
        <v>19</v>
      </c>
      <c r="T44" s="17">
        <v>109</v>
      </c>
      <c r="X44" s="17">
        <v>22</v>
      </c>
      <c r="AB44" s="17">
        <v>11</v>
      </c>
      <c r="AF44" s="17">
        <v>3</v>
      </c>
      <c r="AI44" s="19">
        <f t="shared" si="0"/>
        <v>32.799999999999997</v>
      </c>
      <c r="AJ44" s="11">
        <f t="shared" si="1"/>
        <v>2.56</v>
      </c>
      <c r="AK44" s="20">
        <f t="shared" si="2"/>
        <v>45407</v>
      </c>
      <c r="AL44" s="11">
        <f t="shared" si="3"/>
        <v>1.48</v>
      </c>
      <c r="AM44" s="11">
        <f t="shared" si="4"/>
        <v>3</v>
      </c>
    </row>
    <row r="45" spans="1:39">
      <c r="A45" s="18" t="s">
        <v>100</v>
      </c>
      <c r="B45" s="11" t="s">
        <v>101</v>
      </c>
      <c r="C45" s="12"/>
      <c r="D45" s="12"/>
      <c r="E45" s="12"/>
      <c r="F45" s="12"/>
      <c r="L45" s="16">
        <v>0</v>
      </c>
      <c r="AI45" s="19" t="str">
        <f t="shared" si="0"/>
        <v>--</v>
      </c>
      <c r="AJ45" s="11">
        <f t="shared" si="1"/>
        <v>0</v>
      </c>
      <c r="AK45" s="20" t="str">
        <f t="shared" si="2"/>
        <v>--</v>
      </c>
      <c r="AL45" s="11" t="str">
        <f t="shared" si="3"/>
        <v>--</v>
      </c>
      <c r="AM45" s="11" t="str">
        <f t="shared" si="4"/>
        <v>--</v>
      </c>
    </row>
    <row r="46" spans="1:39">
      <c r="A46" s="18" t="s">
        <v>102</v>
      </c>
      <c r="B46" s="11" t="s">
        <v>103</v>
      </c>
      <c r="C46" s="12"/>
      <c r="D46" s="12"/>
      <c r="E46" s="12"/>
      <c r="F46" s="12"/>
      <c r="L46" s="16">
        <v>4.0434999999999999</v>
      </c>
      <c r="P46" s="17">
        <v>145</v>
      </c>
      <c r="T46" s="17">
        <v>12</v>
      </c>
      <c r="AB46" s="17">
        <v>32</v>
      </c>
      <c r="AI46" s="19">
        <f t="shared" si="0"/>
        <v>63</v>
      </c>
      <c r="AJ46" s="11">
        <f t="shared" si="1"/>
        <v>4.0434999999999999</v>
      </c>
      <c r="AK46" s="20" t="str">
        <f t="shared" si="2"/>
        <v>--</v>
      </c>
      <c r="AL46" s="11" t="str">
        <f t="shared" si="3"/>
        <v>--</v>
      </c>
      <c r="AM46" s="11" t="str">
        <f t="shared" si="4"/>
        <v>--</v>
      </c>
    </row>
    <row r="47" spans="1:39">
      <c r="A47" s="18" t="s">
        <v>104</v>
      </c>
      <c r="B47" s="11" t="s">
        <v>105</v>
      </c>
      <c r="C47" s="12"/>
      <c r="D47" s="12"/>
      <c r="E47" s="12"/>
      <c r="F47" s="12"/>
      <c r="L47" s="16">
        <v>1.5057</v>
      </c>
      <c r="T47" s="17">
        <v>1</v>
      </c>
      <c r="X47" s="17">
        <v>1</v>
      </c>
      <c r="AB47" s="17">
        <v>14</v>
      </c>
      <c r="AI47" s="19">
        <f t="shared" si="0"/>
        <v>5.333333333333333</v>
      </c>
      <c r="AJ47" s="11">
        <f t="shared" si="1"/>
        <v>1.5057</v>
      </c>
      <c r="AK47" s="20" t="str">
        <f t="shared" si="2"/>
        <v>--</v>
      </c>
      <c r="AL47" s="11" t="str">
        <f t="shared" si="3"/>
        <v>--</v>
      </c>
      <c r="AM47" s="11" t="str">
        <f t="shared" si="4"/>
        <v>--</v>
      </c>
    </row>
    <row r="48" spans="1:39">
      <c r="A48" s="18" t="s">
        <v>106</v>
      </c>
      <c r="B48" s="11" t="s">
        <v>107</v>
      </c>
      <c r="C48" s="12"/>
      <c r="D48" s="12"/>
      <c r="E48" s="12"/>
      <c r="F48" s="12"/>
      <c r="L48" s="16">
        <v>0</v>
      </c>
      <c r="X48" s="17">
        <v>92</v>
      </c>
      <c r="AI48" s="19">
        <f t="shared" si="0"/>
        <v>92</v>
      </c>
      <c r="AJ48" s="11">
        <f t="shared" si="1"/>
        <v>0</v>
      </c>
      <c r="AK48" s="20" t="str">
        <f t="shared" si="2"/>
        <v>--</v>
      </c>
      <c r="AL48" s="11" t="str">
        <f t="shared" si="3"/>
        <v>--</v>
      </c>
      <c r="AM48" s="11" t="str">
        <f t="shared" si="4"/>
        <v>--</v>
      </c>
    </row>
    <row r="49" spans="1:39">
      <c r="A49" s="18" t="s">
        <v>108</v>
      </c>
      <c r="B49" s="11" t="s">
        <v>109</v>
      </c>
      <c r="C49" s="12"/>
      <c r="D49" s="12">
        <v>45467</v>
      </c>
      <c r="E49" s="12"/>
      <c r="F49" s="12"/>
      <c r="H49" s="14">
        <v>-0.17</v>
      </c>
      <c r="L49" s="16">
        <v>1.7181999999999999</v>
      </c>
      <c r="P49" s="17">
        <v>11</v>
      </c>
      <c r="X49" s="17">
        <v>198</v>
      </c>
      <c r="AB49" s="17">
        <v>23</v>
      </c>
      <c r="AI49" s="19">
        <f t="shared" si="0"/>
        <v>77.333333333333329</v>
      </c>
      <c r="AJ49" s="11">
        <f t="shared" si="1"/>
        <v>1.7181999999999999</v>
      </c>
      <c r="AK49" s="20">
        <f t="shared" si="2"/>
        <v>45467</v>
      </c>
      <c r="AL49" s="11">
        <f t="shared" si="3"/>
        <v>-0.17</v>
      </c>
      <c r="AM49" s="11" t="str">
        <f t="shared" si="4"/>
        <v>--</v>
      </c>
    </row>
    <row r="50" spans="1:39">
      <c r="A50" s="18" t="s">
        <v>110</v>
      </c>
      <c r="B50" s="11" t="s">
        <v>111</v>
      </c>
      <c r="C50" s="12"/>
      <c r="D50" s="12"/>
      <c r="E50" s="12"/>
      <c r="F50" s="12"/>
      <c r="L50" s="16">
        <v>0</v>
      </c>
      <c r="X50" s="17">
        <v>4</v>
      </c>
      <c r="AB50" s="17">
        <v>1</v>
      </c>
      <c r="AI50" s="19">
        <f t="shared" si="0"/>
        <v>2.5</v>
      </c>
      <c r="AJ50" s="11">
        <f t="shared" si="1"/>
        <v>0</v>
      </c>
      <c r="AK50" s="20" t="str">
        <f t="shared" si="2"/>
        <v>--</v>
      </c>
      <c r="AL50" s="11" t="str">
        <f t="shared" si="3"/>
        <v>--</v>
      </c>
      <c r="AM50" s="11" t="str">
        <f t="shared" si="4"/>
        <v>--</v>
      </c>
    </row>
    <row r="51" spans="1:39">
      <c r="A51" s="18" t="s">
        <v>112</v>
      </c>
      <c r="B51" s="11" t="s">
        <v>113</v>
      </c>
      <c r="C51" s="12"/>
      <c r="D51" s="12">
        <v>45484</v>
      </c>
      <c r="E51" s="12"/>
      <c r="F51" s="12"/>
      <c r="L51" s="16">
        <v>2.9268000000000001</v>
      </c>
      <c r="P51" s="17">
        <v>22</v>
      </c>
      <c r="X51" s="17">
        <v>12</v>
      </c>
      <c r="AB51" s="17">
        <v>3</v>
      </c>
      <c r="AI51" s="19">
        <f t="shared" si="0"/>
        <v>12.333333333333334</v>
      </c>
      <c r="AJ51" s="11">
        <f t="shared" si="1"/>
        <v>2.9268000000000001</v>
      </c>
      <c r="AK51" s="20">
        <f t="shared" si="2"/>
        <v>45484</v>
      </c>
      <c r="AL51" s="11" t="str">
        <f t="shared" si="3"/>
        <v>--</v>
      </c>
      <c r="AM51" s="11" t="str">
        <f t="shared" si="4"/>
        <v>--</v>
      </c>
    </row>
    <row r="52" spans="1:39">
      <c r="A52" s="18" t="s">
        <v>114</v>
      </c>
      <c r="B52" s="11" t="s">
        <v>115</v>
      </c>
      <c r="C52" s="12"/>
      <c r="D52" s="12"/>
      <c r="E52" s="12"/>
      <c r="F52" s="12"/>
      <c r="L52" s="16">
        <v>0</v>
      </c>
      <c r="P52" s="17">
        <v>3</v>
      </c>
      <c r="T52" s="17">
        <v>1</v>
      </c>
      <c r="X52" s="17">
        <v>35</v>
      </c>
      <c r="AB52" s="17">
        <v>1</v>
      </c>
      <c r="AI52" s="19">
        <f t="shared" si="0"/>
        <v>10</v>
      </c>
      <c r="AJ52" s="11">
        <f t="shared" si="1"/>
        <v>0</v>
      </c>
      <c r="AK52" s="20" t="str">
        <f t="shared" si="2"/>
        <v>--</v>
      </c>
      <c r="AL52" s="11" t="str">
        <f t="shared" si="3"/>
        <v>--</v>
      </c>
      <c r="AM52" s="11" t="str">
        <f t="shared" si="4"/>
        <v>--</v>
      </c>
    </row>
    <row r="53" spans="1:39">
      <c r="A53" s="18" t="s">
        <v>116</v>
      </c>
      <c r="B53" s="11" t="s">
        <v>117</v>
      </c>
      <c r="C53" s="12"/>
      <c r="D53" s="12"/>
      <c r="E53" s="12"/>
      <c r="F53" s="12"/>
      <c r="L53" s="16">
        <v>1.5152000000000001</v>
      </c>
      <c r="P53" s="17">
        <v>32</v>
      </c>
      <c r="T53" s="17">
        <v>1</v>
      </c>
      <c r="X53" s="17">
        <v>124</v>
      </c>
      <c r="AI53" s="19">
        <f t="shared" si="0"/>
        <v>52.333333333333336</v>
      </c>
      <c r="AJ53" s="11">
        <f t="shared" si="1"/>
        <v>1.5152000000000001</v>
      </c>
      <c r="AK53" s="20" t="str">
        <f t="shared" si="2"/>
        <v>--</v>
      </c>
      <c r="AL53" s="11" t="str">
        <f t="shared" si="3"/>
        <v>--</v>
      </c>
      <c r="AM53" s="11" t="str">
        <f t="shared" si="4"/>
        <v>--</v>
      </c>
    </row>
    <row r="54" spans="1:39">
      <c r="A54" s="18" t="s">
        <v>118</v>
      </c>
      <c r="B54" s="11" t="s">
        <v>119</v>
      </c>
      <c r="C54" s="12"/>
      <c r="D54" s="12">
        <v>45373</v>
      </c>
      <c r="E54" s="12"/>
      <c r="F54" s="12"/>
      <c r="H54" s="14">
        <v>-5.31</v>
      </c>
      <c r="L54" s="16">
        <v>5.4054000000000002</v>
      </c>
      <c r="P54" s="17">
        <v>41</v>
      </c>
      <c r="T54" s="17">
        <v>2</v>
      </c>
      <c r="AB54" s="17">
        <v>87</v>
      </c>
      <c r="AI54" s="19">
        <f t="shared" si="0"/>
        <v>43.333333333333336</v>
      </c>
      <c r="AJ54" s="11">
        <f t="shared" si="1"/>
        <v>5.4054000000000002</v>
      </c>
      <c r="AK54" s="20">
        <f t="shared" si="2"/>
        <v>45373</v>
      </c>
      <c r="AL54" s="11">
        <f t="shared" si="3"/>
        <v>-5.31</v>
      </c>
      <c r="AM54" s="11" t="str">
        <f t="shared" si="4"/>
        <v>--</v>
      </c>
    </row>
    <row r="55" spans="1:39">
      <c r="A55" s="18" t="s">
        <v>120</v>
      </c>
      <c r="B55" s="11" t="s">
        <v>121</v>
      </c>
      <c r="C55" s="12"/>
      <c r="D55" s="12"/>
      <c r="E55" s="12"/>
      <c r="F55" s="12"/>
      <c r="L55" s="16">
        <v>0.46510000000000001</v>
      </c>
      <c r="T55" s="17">
        <v>1</v>
      </c>
      <c r="X55" s="17">
        <v>124</v>
      </c>
      <c r="AB55" s="17">
        <v>2</v>
      </c>
      <c r="AI55" s="19">
        <f t="shared" si="0"/>
        <v>42.333333333333336</v>
      </c>
      <c r="AJ55" s="11">
        <f t="shared" si="1"/>
        <v>0.46510000000000001</v>
      </c>
      <c r="AK55" s="20" t="str">
        <f t="shared" si="2"/>
        <v>--</v>
      </c>
      <c r="AL55" s="11" t="str">
        <f t="shared" si="3"/>
        <v>--</v>
      </c>
      <c r="AM55" s="11" t="str">
        <f t="shared" si="4"/>
        <v>--</v>
      </c>
    </row>
    <row r="56" spans="1:39">
      <c r="A56" s="18" t="s">
        <v>122</v>
      </c>
      <c r="B56" s="11" t="s">
        <v>123</v>
      </c>
      <c r="C56" s="12"/>
      <c r="D56" s="12"/>
      <c r="E56" s="12"/>
      <c r="F56" s="12"/>
      <c r="L56" s="16">
        <v>3.3426</v>
      </c>
      <c r="P56" s="17">
        <v>94</v>
      </c>
      <c r="T56" s="17">
        <v>1</v>
      </c>
      <c r="X56" s="17">
        <v>9</v>
      </c>
      <c r="AI56" s="19">
        <f t="shared" si="0"/>
        <v>34.666666666666664</v>
      </c>
      <c r="AJ56" s="11">
        <f t="shared" si="1"/>
        <v>3.3426</v>
      </c>
      <c r="AK56" s="20" t="str">
        <f t="shared" si="2"/>
        <v>--</v>
      </c>
      <c r="AL56" s="11" t="str">
        <f t="shared" si="3"/>
        <v>--</v>
      </c>
      <c r="AM56" s="11" t="str">
        <f t="shared" si="4"/>
        <v>--</v>
      </c>
    </row>
    <row r="57" spans="1:39">
      <c r="A57" s="18" t="s">
        <v>124</v>
      </c>
      <c r="B57" s="11" t="s">
        <v>125</v>
      </c>
      <c r="C57" s="12"/>
      <c r="D57" s="12">
        <v>45483</v>
      </c>
      <c r="E57" s="12"/>
      <c r="F57" s="12"/>
      <c r="L57" s="16">
        <v>1.1737</v>
      </c>
      <c r="P57" s="17">
        <v>2</v>
      </c>
      <c r="X57" s="17">
        <v>5</v>
      </c>
      <c r="AB57" s="17">
        <v>98</v>
      </c>
      <c r="AI57" s="19">
        <f t="shared" si="0"/>
        <v>35</v>
      </c>
      <c r="AJ57" s="11">
        <f t="shared" si="1"/>
        <v>1.1737</v>
      </c>
      <c r="AK57" s="20">
        <f t="shared" si="2"/>
        <v>45483</v>
      </c>
      <c r="AL57" s="11" t="str">
        <f t="shared" si="3"/>
        <v>--</v>
      </c>
      <c r="AM57" s="11" t="str">
        <f t="shared" si="4"/>
        <v>--</v>
      </c>
    </row>
    <row r="58" spans="1:39">
      <c r="A58" s="18" t="s">
        <v>126</v>
      </c>
      <c r="B58" s="11" t="s">
        <v>127</v>
      </c>
      <c r="C58" s="12"/>
      <c r="D58" s="12"/>
      <c r="E58" s="12"/>
      <c r="F58" s="12"/>
      <c r="L58" s="16">
        <v>1.1444000000000001</v>
      </c>
      <c r="P58" s="17">
        <v>116</v>
      </c>
      <c r="T58" s="17">
        <v>1</v>
      </c>
      <c r="X58" s="17">
        <v>12</v>
      </c>
      <c r="AB58" s="17">
        <v>2</v>
      </c>
      <c r="AI58" s="19">
        <f t="shared" si="0"/>
        <v>32.75</v>
      </c>
      <c r="AJ58" s="11">
        <f t="shared" si="1"/>
        <v>1.1444000000000001</v>
      </c>
      <c r="AK58" s="20" t="str">
        <f t="shared" si="2"/>
        <v>--</v>
      </c>
      <c r="AL58" s="11" t="str">
        <f t="shared" si="3"/>
        <v>--</v>
      </c>
      <c r="AM58" s="11" t="str">
        <f t="shared" si="4"/>
        <v>--</v>
      </c>
    </row>
    <row r="59" spans="1:39">
      <c r="A59" s="18" t="s">
        <v>128</v>
      </c>
      <c r="B59" s="11" t="s">
        <v>129</v>
      </c>
      <c r="C59" s="12"/>
      <c r="D59" s="12">
        <v>45448</v>
      </c>
      <c r="E59" s="12"/>
      <c r="F59" s="12"/>
      <c r="H59" s="14">
        <v>-16.89</v>
      </c>
      <c r="L59" s="16">
        <v>3.2519999999999998</v>
      </c>
      <c r="P59" s="17">
        <v>10</v>
      </c>
      <c r="X59" s="17">
        <v>6</v>
      </c>
      <c r="AB59" s="17">
        <v>2</v>
      </c>
      <c r="AI59" s="19">
        <f t="shared" si="0"/>
        <v>6</v>
      </c>
      <c r="AJ59" s="11">
        <f t="shared" si="1"/>
        <v>3.2519999999999998</v>
      </c>
      <c r="AK59" s="20">
        <f t="shared" si="2"/>
        <v>45448</v>
      </c>
      <c r="AL59" s="11">
        <f t="shared" si="3"/>
        <v>-16.89</v>
      </c>
      <c r="AM59" s="11" t="str">
        <f t="shared" si="4"/>
        <v>--</v>
      </c>
    </row>
    <row r="60" spans="1:39">
      <c r="A60" s="18" t="s">
        <v>130</v>
      </c>
      <c r="B60" s="11" t="s">
        <v>131</v>
      </c>
      <c r="C60" s="12"/>
      <c r="D60" s="12">
        <v>45526</v>
      </c>
      <c r="E60" s="12"/>
      <c r="F60" s="12"/>
      <c r="L60" s="16">
        <v>2.0958000000000001</v>
      </c>
      <c r="T60" s="17">
        <v>4</v>
      </c>
      <c r="X60" s="17">
        <v>2</v>
      </c>
      <c r="AB60" s="17">
        <v>2</v>
      </c>
      <c r="AI60" s="19">
        <f t="shared" si="0"/>
        <v>2.6666666666666665</v>
      </c>
      <c r="AJ60" s="11">
        <f t="shared" si="1"/>
        <v>2.0958000000000001</v>
      </c>
      <c r="AK60" s="20">
        <f t="shared" si="2"/>
        <v>45526</v>
      </c>
      <c r="AL60" s="11" t="str">
        <f t="shared" si="3"/>
        <v>--</v>
      </c>
      <c r="AM60" s="11" t="str">
        <f t="shared" si="4"/>
        <v>--</v>
      </c>
    </row>
    <row r="61" spans="1:39">
      <c r="A61" s="18" t="s">
        <v>132</v>
      </c>
      <c r="B61" s="11" t="s">
        <v>133</v>
      </c>
      <c r="C61" s="12"/>
      <c r="D61" s="12">
        <v>45461</v>
      </c>
      <c r="E61" s="12"/>
      <c r="F61" s="12"/>
      <c r="H61" s="14">
        <v>-5.95</v>
      </c>
      <c r="L61" s="16">
        <v>2.3256000000000001</v>
      </c>
      <c r="P61" s="17">
        <v>35</v>
      </c>
      <c r="T61" s="17">
        <v>8</v>
      </c>
      <c r="X61" s="17">
        <v>4</v>
      </c>
      <c r="AI61" s="19">
        <f t="shared" si="0"/>
        <v>15.666666666666666</v>
      </c>
      <c r="AJ61" s="11">
        <f t="shared" si="1"/>
        <v>2.3256000000000001</v>
      </c>
      <c r="AK61" s="20">
        <f t="shared" si="2"/>
        <v>45461</v>
      </c>
      <c r="AL61" s="11">
        <f t="shared" si="3"/>
        <v>-5.95</v>
      </c>
      <c r="AM61" s="11" t="str">
        <f t="shared" si="4"/>
        <v>--</v>
      </c>
    </row>
    <row r="62" spans="1:39">
      <c r="A62" s="18" t="s">
        <v>134</v>
      </c>
      <c r="B62" s="11" t="s">
        <v>135</v>
      </c>
      <c r="C62" s="12"/>
      <c r="D62" s="12">
        <v>45378</v>
      </c>
      <c r="E62" s="12"/>
      <c r="F62" s="12"/>
      <c r="H62" s="14">
        <v>-10.16</v>
      </c>
      <c r="K62" s="16">
        <v>0</v>
      </c>
      <c r="L62" s="16">
        <v>2.0796999999999999</v>
      </c>
      <c r="M62" s="16">
        <v>0</v>
      </c>
      <c r="P62" s="17">
        <v>139</v>
      </c>
      <c r="T62" s="17">
        <v>24</v>
      </c>
      <c r="V62" s="17">
        <v>23</v>
      </c>
      <c r="Z62" s="17">
        <v>18</v>
      </c>
      <c r="AB62" s="17">
        <v>13</v>
      </c>
      <c r="AD62" s="17">
        <v>1</v>
      </c>
      <c r="AF62" s="17">
        <v>41</v>
      </c>
      <c r="AI62" s="19">
        <f t="shared" si="0"/>
        <v>37</v>
      </c>
      <c r="AJ62" s="11">
        <f t="shared" si="1"/>
        <v>0</v>
      </c>
      <c r="AK62" s="20">
        <f t="shared" si="2"/>
        <v>45378</v>
      </c>
      <c r="AL62" s="11">
        <f t="shared" si="3"/>
        <v>-10.16</v>
      </c>
      <c r="AM62" s="11">
        <f t="shared" si="4"/>
        <v>41</v>
      </c>
    </row>
    <row r="63" spans="1:39">
      <c r="A63" s="18" t="s">
        <v>136</v>
      </c>
      <c r="B63" s="11" t="s">
        <v>137</v>
      </c>
      <c r="C63" s="12"/>
      <c r="D63" s="12">
        <v>45475</v>
      </c>
      <c r="E63" s="12"/>
      <c r="F63" s="12"/>
      <c r="L63" s="16">
        <v>5.3861999999999997</v>
      </c>
      <c r="P63" s="17">
        <v>5</v>
      </c>
      <c r="T63" s="17">
        <v>1</v>
      </c>
      <c r="X63" s="17">
        <v>151</v>
      </c>
      <c r="AB63" s="17">
        <v>128</v>
      </c>
      <c r="AI63" s="19">
        <f t="shared" si="0"/>
        <v>71.25</v>
      </c>
      <c r="AJ63" s="11">
        <f t="shared" si="1"/>
        <v>5.3861999999999997</v>
      </c>
      <c r="AK63" s="20">
        <f t="shared" si="2"/>
        <v>45475</v>
      </c>
      <c r="AL63" s="11" t="str">
        <f t="shared" si="3"/>
        <v>--</v>
      </c>
      <c r="AM63" s="11" t="str">
        <f t="shared" si="4"/>
        <v>--</v>
      </c>
    </row>
    <row r="64" spans="1:39">
      <c r="A64" s="18" t="s">
        <v>138</v>
      </c>
      <c r="B64" s="11" t="s">
        <v>139</v>
      </c>
      <c r="C64" s="12"/>
      <c r="D64" s="12">
        <v>45461</v>
      </c>
      <c r="E64" s="12"/>
      <c r="F64" s="12"/>
      <c r="H64" s="14">
        <v>12.13</v>
      </c>
      <c r="L64" s="16">
        <v>1.8267</v>
      </c>
      <c r="P64" s="17">
        <v>2</v>
      </c>
      <c r="X64" s="17">
        <v>11</v>
      </c>
      <c r="AB64" s="17">
        <v>2</v>
      </c>
      <c r="AF64" s="17">
        <v>2</v>
      </c>
      <c r="AI64" s="19">
        <f t="shared" si="0"/>
        <v>4.25</v>
      </c>
      <c r="AJ64" s="11">
        <f t="shared" si="1"/>
        <v>1.8267</v>
      </c>
      <c r="AK64" s="20">
        <f t="shared" si="2"/>
        <v>45461</v>
      </c>
      <c r="AL64" s="11">
        <f t="shared" si="3"/>
        <v>12.13</v>
      </c>
      <c r="AM64" s="11">
        <f t="shared" si="4"/>
        <v>2</v>
      </c>
    </row>
    <row r="65" spans="1:39">
      <c r="A65" s="18" t="s">
        <v>140</v>
      </c>
      <c r="B65" s="11" t="s">
        <v>141</v>
      </c>
      <c r="C65" s="12"/>
      <c r="D65" s="12">
        <v>45477</v>
      </c>
      <c r="E65" s="12"/>
      <c r="F65" s="12"/>
      <c r="L65" s="16">
        <v>1.6747000000000001</v>
      </c>
      <c r="P65" s="17">
        <v>35</v>
      </c>
      <c r="T65" s="17">
        <v>3</v>
      </c>
      <c r="X65" s="17">
        <v>7</v>
      </c>
      <c r="AB65" s="17">
        <v>3</v>
      </c>
      <c r="AI65" s="19">
        <f t="shared" si="0"/>
        <v>12</v>
      </c>
      <c r="AJ65" s="11">
        <f t="shared" si="1"/>
        <v>1.6747000000000001</v>
      </c>
      <c r="AK65" s="20">
        <f t="shared" si="2"/>
        <v>45477</v>
      </c>
      <c r="AL65" s="11" t="str">
        <f t="shared" si="3"/>
        <v>--</v>
      </c>
      <c r="AM65" s="11" t="str">
        <f t="shared" si="4"/>
        <v>--</v>
      </c>
    </row>
    <row r="66" spans="1:39">
      <c r="A66" s="18" t="s">
        <v>142</v>
      </c>
      <c r="B66" s="11" t="s">
        <v>143</v>
      </c>
      <c r="C66" s="12"/>
      <c r="D66" s="12">
        <v>45446</v>
      </c>
      <c r="E66" s="12"/>
      <c r="F66" s="12"/>
      <c r="H66" s="14">
        <v>13.53</v>
      </c>
      <c r="L66" s="16">
        <v>2.0491999999999999</v>
      </c>
      <c r="P66" s="17">
        <v>11</v>
      </c>
      <c r="T66" s="17">
        <v>1</v>
      </c>
      <c r="X66" s="17">
        <v>42</v>
      </c>
      <c r="AB66" s="17">
        <v>65</v>
      </c>
      <c r="AF66" s="17">
        <v>11</v>
      </c>
      <c r="AI66" s="19">
        <f t="shared" si="0"/>
        <v>26</v>
      </c>
      <c r="AJ66" s="11">
        <f t="shared" si="1"/>
        <v>2.0491999999999999</v>
      </c>
      <c r="AK66" s="20">
        <f t="shared" si="2"/>
        <v>45446</v>
      </c>
      <c r="AL66" s="11">
        <f t="shared" si="3"/>
        <v>13.53</v>
      </c>
      <c r="AM66" s="11">
        <f t="shared" si="4"/>
        <v>11</v>
      </c>
    </row>
    <row r="67" spans="1:39">
      <c r="A67" s="18" t="s">
        <v>144</v>
      </c>
      <c r="B67" s="11" t="s">
        <v>145</v>
      </c>
      <c r="C67" s="12"/>
      <c r="D67" s="12">
        <v>45475</v>
      </c>
      <c r="E67" s="12"/>
      <c r="F67" s="12"/>
      <c r="L67" s="16">
        <v>2.5234000000000001</v>
      </c>
      <c r="P67" s="17">
        <v>95</v>
      </c>
      <c r="T67" s="17">
        <v>8</v>
      </c>
      <c r="X67" s="17">
        <v>15</v>
      </c>
      <c r="AB67" s="17">
        <v>168</v>
      </c>
      <c r="AI67" s="19">
        <f t="shared" si="0"/>
        <v>71.5</v>
      </c>
      <c r="AJ67" s="11">
        <f t="shared" si="1"/>
        <v>2.5234000000000001</v>
      </c>
      <c r="AK67" s="20">
        <f t="shared" si="2"/>
        <v>45475</v>
      </c>
      <c r="AL67" s="11" t="str">
        <f t="shared" si="3"/>
        <v>--</v>
      </c>
      <c r="AM67" s="11" t="str">
        <f t="shared" si="4"/>
        <v>--</v>
      </c>
    </row>
    <row r="68" spans="1:39">
      <c r="A68" s="18" t="s">
        <v>146</v>
      </c>
      <c r="B68" s="11" t="s">
        <v>147</v>
      </c>
      <c r="C68" s="12"/>
      <c r="D68" s="12"/>
      <c r="E68" s="12"/>
      <c r="F68" s="12"/>
      <c r="L68" s="16">
        <v>5.3754999999999997</v>
      </c>
      <c r="P68" s="17">
        <v>4</v>
      </c>
      <c r="T68" s="17">
        <v>80</v>
      </c>
      <c r="AI68" s="19">
        <f t="shared" si="0"/>
        <v>42</v>
      </c>
      <c r="AJ68" s="11">
        <f t="shared" si="1"/>
        <v>5.3754999999999997</v>
      </c>
      <c r="AK68" s="20" t="str">
        <f t="shared" si="2"/>
        <v>--</v>
      </c>
      <c r="AL68" s="11" t="str">
        <f t="shared" si="3"/>
        <v>--</v>
      </c>
      <c r="AM68" s="11" t="str">
        <f t="shared" si="4"/>
        <v>--</v>
      </c>
    </row>
    <row r="69" spans="1:39">
      <c r="A69" s="18" t="s">
        <v>148</v>
      </c>
      <c r="B69" s="11" t="s">
        <v>149</v>
      </c>
      <c r="C69" s="12"/>
      <c r="D69" s="12">
        <v>45380</v>
      </c>
      <c r="E69" s="12"/>
      <c r="F69" s="12"/>
      <c r="H69" s="14">
        <v>-6.47</v>
      </c>
      <c r="L69" s="16">
        <v>3.1332</v>
      </c>
      <c r="P69" s="17">
        <v>99</v>
      </c>
      <c r="X69" s="17">
        <v>232</v>
      </c>
      <c r="AB69" s="17">
        <v>15</v>
      </c>
      <c r="AF69" s="17">
        <v>36</v>
      </c>
      <c r="AI69" s="19">
        <f t="shared" si="0"/>
        <v>95.5</v>
      </c>
      <c r="AJ69" s="11">
        <f t="shared" si="1"/>
        <v>3.1332</v>
      </c>
      <c r="AK69" s="20">
        <f t="shared" si="2"/>
        <v>45380</v>
      </c>
      <c r="AL69" s="11">
        <f t="shared" si="3"/>
        <v>-6.47</v>
      </c>
      <c r="AM69" s="11">
        <f t="shared" si="4"/>
        <v>36</v>
      </c>
    </row>
    <row r="70" spans="1:39">
      <c r="A70" s="18" t="s">
        <v>150</v>
      </c>
      <c r="B70" s="11" t="s">
        <v>151</v>
      </c>
      <c r="C70" s="12"/>
      <c r="D70" s="12">
        <v>45470</v>
      </c>
      <c r="E70" s="12"/>
      <c r="F70" s="12"/>
      <c r="H70" s="14">
        <v>-1.75</v>
      </c>
      <c r="L70" s="16">
        <v>2.6175999999999999</v>
      </c>
      <c r="P70" s="17">
        <v>2</v>
      </c>
      <c r="X70" s="17">
        <v>2</v>
      </c>
      <c r="AB70" s="17">
        <v>9</v>
      </c>
      <c r="AI70" s="19">
        <f t="shared" si="0"/>
        <v>4.333333333333333</v>
      </c>
      <c r="AJ70" s="11">
        <f t="shared" si="1"/>
        <v>2.6175999999999999</v>
      </c>
      <c r="AK70" s="20">
        <f t="shared" si="2"/>
        <v>45470</v>
      </c>
      <c r="AL70" s="11">
        <f t="shared" si="3"/>
        <v>-1.75</v>
      </c>
      <c r="AM70" s="11" t="str">
        <f t="shared" si="4"/>
        <v>--</v>
      </c>
    </row>
    <row r="71" spans="1:39">
      <c r="A71" s="18" t="s">
        <v>152</v>
      </c>
      <c r="B71" s="11" t="s">
        <v>153</v>
      </c>
      <c r="C71" s="12"/>
      <c r="D71" s="12"/>
      <c r="E71" s="12"/>
      <c r="F71" s="12"/>
      <c r="L71" s="16">
        <v>3.2458999999999998</v>
      </c>
      <c r="P71" s="17">
        <v>55</v>
      </c>
      <c r="T71" s="17">
        <v>3</v>
      </c>
      <c r="X71" s="17">
        <v>4</v>
      </c>
      <c r="AB71" s="17">
        <v>184</v>
      </c>
      <c r="AI71" s="19">
        <f t="shared" ref="AI71:AI134" si="5">IFERROR(AVERAGE(O71:AH71),"--")</f>
        <v>61.5</v>
      </c>
      <c r="AJ71" s="11">
        <f t="shared" ref="AJ71:AJ134" si="6">IF(ISNUMBER(N71),N71,IF(ISNUMBER(M71),M71,IF(ISNUMBER(L71),L71,IF(ISNUMBER(K71),K71,"--"))))</f>
        <v>3.2458999999999998</v>
      </c>
      <c r="AK71" s="20" t="str">
        <f t="shared" ref="AK71:AK134" si="7">IF(ISNUMBER(F71),F71,IF(ISNUMBER(E71),E71,IF(ISNUMBER(D71),D71,IF(ISNUMBER(C71),C71,"--"))))</f>
        <v>--</v>
      </c>
      <c r="AL71" s="11" t="str">
        <f t="shared" ref="AL71:AL134" si="8">IF(ISNUMBER(J71),J71,IF(ISNUMBER(I71),I71,IF(ISNUMBER(H71),H71,IF(ISNUMBER(G71),G71,"--"))))</f>
        <v>--</v>
      </c>
      <c r="AM71" s="11" t="str">
        <f t="shared" ref="AM71:AM134" si="9">IF(ISNUMBER(AH71),AH71,IF(ISNUMBER(AG71),AG71,IF(ISNUMBER(AF71),AF71,IF(ISNUMBER(AE71),AE71,"--"))))</f>
        <v>--</v>
      </c>
    </row>
    <row r="72" spans="1:39">
      <c r="A72" s="18" t="s">
        <v>154</v>
      </c>
      <c r="B72" s="11" t="s">
        <v>155</v>
      </c>
      <c r="C72" s="12">
        <v>45369</v>
      </c>
      <c r="D72" s="12">
        <v>45456</v>
      </c>
      <c r="E72" s="12">
        <v>45547</v>
      </c>
      <c r="F72" s="12"/>
      <c r="G72" s="14">
        <v>28.89</v>
      </c>
      <c r="H72" s="14">
        <v>6.68</v>
      </c>
      <c r="K72" s="16">
        <v>0.46479999999999999</v>
      </c>
      <c r="L72" s="16">
        <v>0.38500000000000001</v>
      </c>
      <c r="M72" s="16">
        <v>0.41410000000000002</v>
      </c>
      <c r="O72" s="17">
        <v>2</v>
      </c>
      <c r="P72" s="17">
        <v>4</v>
      </c>
      <c r="Q72" s="17">
        <v>15</v>
      </c>
      <c r="R72" s="17">
        <v>3</v>
      </c>
      <c r="S72" s="17">
        <v>15</v>
      </c>
      <c r="T72" s="17">
        <v>1</v>
      </c>
      <c r="U72" s="17">
        <v>36</v>
      </c>
      <c r="V72" s="17">
        <v>1</v>
      </c>
      <c r="W72" s="17">
        <v>1</v>
      </c>
      <c r="X72" s="17">
        <v>32</v>
      </c>
      <c r="Y72" s="17">
        <v>43</v>
      </c>
      <c r="Z72" s="17">
        <v>1</v>
      </c>
      <c r="AA72" s="17">
        <v>2</v>
      </c>
      <c r="AB72" s="17">
        <v>1</v>
      </c>
      <c r="AC72" s="17">
        <v>1</v>
      </c>
      <c r="AD72" s="17">
        <v>1</v>
      </c>
      <c r="AE72" s="17">
        <v>1</v>
      </c>
      <c r="AF72" s="17">
        <v>1</v>
      </c>
      <c r="AI72" s="19">
        <f t="shared" si="5"/>
        <v>8.9444444444444446</v>
      </c>
      <c r="AJ72" s="11">
        <f t="shared" si="6"/>
        <v>0.41410000000000002</v>
      </c>
      <c r="AK72" s="20">
        <f t="shared" si="7"/>
        <v>45547</v>
      </c>
      <c r="AL72" s="11">
        <f t="shared" si="8"/>
        <v>6.68</v>
      </c>
      <c r="AM72" s="11">
        <f t="shared" si="9"/>
        <v>1</v>
      </c>
    </row>
    <row r="73" spans="1:39">
      <c r="A73" s="18" t="s">
        <v>156</v>
      </c>
      <c r="B73" s="11" t="s">
        <v>157</v>
      </c>
      <c r="C73" s="12"/>
      <c r="D73" s="12">
        <v>45502</v>
      </c>
      <c r="E73" s="12"/>
      <c r="F73" s="12"/>
      <c r="L73" s="16">
        <v>3.0303</v>
      </c>
      <c r="T73" s="17">
        <v>3</v>
      </c>
      <c r="AB73" s="17">
        <v>7</v>
      </c>
      <c r="AI73" s="19">
        <f t="shared" si="5"/>
        <v>5</v>
      </c>
      <c r="AJ73" s="11">
        <f t="shared" si="6"/>
        <v>3.0303</v>
      </c>
      <c r="AK73" s="20">
        <f t="shared" si="7"/>
        <v>45502</v>
      </c>
      <c r="AL73" s="11" t="str">
        <f t="shared" si="8"/>
        <v>--</v>
      </c>
      <c r="AM73" s="11" t="str">
        <f t="shared" si="9"/>
        <v>--</v>
      </c>
    </row>
    <row r="74" spans="1:39">
      <c r="A74" s="18" t="s">
        <v>158</v>
      </c>
      <c r="B74" s="11" t="s">
        <v>159</v>
      </c>
      <c r="C74" s="12"/>
      <c r="D74" s="12">
        <v>45441</v>
      </c>
      <c r="E74" s="12"/>
      <c r="F74" s="12"/>
      <c r="H74" s="14">
        <v>-0.05</v>
      </c>
      <c r="L74" s="16">
        <v>2.8408000000000002</v>
      </c>
      <c r="T74" s="17">
        <v>1</v>
      </c>
      <c r="X74" s="17">
        <v>1</v>
      </c>
      <c r="AB74" s="17">
        <v>4</v>
      </c>
      <c r="AI74" s="19">
        <f t="shared" si="5"/>
        <v>2</v>
      </c>
      <c r="AJ74" s="11">
        <f t="shared" si="6"/>
        <v>2.8408000000000002</v>
      </c>
      <c r="AK74" s="20">
        <f t="shared" si="7"/>
        <v>45441</v>
      </c>
      <c r="AL74" s="11">
        <f t="shared" si="8"/>
        <v>-0.05</v>
      </c>
      <c r="AM74" s="11" t="str">
        <f t="shared" si="9"/>
        <v>--</v>
      </c>
    </row>
    <row r="75" spans="1:39">
      <c r="A75" s="18" t="s">
        <v>160</v>
      </c>
      <c r="B75" s="11" t="s">
        <v>161</v>
      </c>
      <c r="C75" s="12"/>
      <c r="D75" s="12">
        <v>45467</v>
      </c>
      <c r="E75" s="12"/>
      <c r="F75" s="12"/>
      <c r="H75" s="14">
        <v>-3.34</v>
      </c>
      <c r="L75" s="16">
        <v>1.8214999999999999</v>
      </c>
      <c r="P75" s="17">
        <v>32</v>
      </c>
      <c r="T75" s="17">
        <v>43</v>
      </c>
      <c r="X75" s="17">
        <v>3</v>
      </c>
      <c r="AB75" s="17">
        <v>61</v>
      </c>
      <c r="AI75" s="19">
        <f t="shared" si="5"/>
        <v>34.75</v>
      </c>
      <c r="AJ75" s="11">
        <f t="shared" si="6"/>
        <v>1.8214999999999999</v>
      </c>
      <c r="AK75" s="20">
        <f t="shared" si="7"/>
        <v>45467</v>
      </c>
      <c r="AL75" s="11">
        <f t="shared" si="8"/>
        <v>-3.34</v>
      </c>
      <c r="AM75" s="11" t="str">
        <f t="shared" si="9"/>
        <v>--</v>
      </c>
    </row>
    <row r="76" spans="1:39">
      <c r="A76" s="18" t="s">
        <v>162</v>
      </c>
      <c r="B76" s="11" t="s">
        <v>163</v>
      </c>
      <c r="C76" s="12"/>
      <c r="D76" s="12"/>
      <c r="E76" s="12"/>
      <c r="F76" s="12"/>
      <c r="L76" s="16">
        <v>1.9711000000000001</v>
      </c>
      <c r="P76" s="17">
        <v>4</v>
      </c>
      <c r="T76" s="17">
        <v>94</v>
      </c>
      <c r="X76" s="17">
        <v>69</v>
      </c>
      <c r="AB76" s="17">
        <v>224</v>
      </c>
      <c r="AI76" s="19">
        <f t="shared" si="5"/>
        <v>97.75</v>
      </c>
      <c r="AJ76" s="11">
        <f t="shared" si="6"/>
        <v>1.9711000000000001</v>
      </c>
      <c r="AK76" s="20" t="str">
        <f t="shared" si="7"/>
        <v>--</v>
      </c>
      <c r="AL76" s="11" t="str">
        <f t="shared" si="8"/>
        <v>--</v>
      </c>
      <c r="AM76" s="11" t="str">
        <f t="shared" si="9"/>
        <v>--</v>
      </c>
    </row>
    <row r="77" spans="1:39">
      <c r="A77" s="18" t="s">
        <v>164</v>
      </c>
      <c r="B77" s="11" t="s">
        <v>165</v>
      </c>
      <c r="C77" s="12"/>
      <c r="D77" s="12">
        <v>45484</v>
      </c>
      <c r="E77" s="12"/>
      <c r="F77" s="12"/>
      <c r="L77" s="16">
        <v>1.1947000000000001</v>
      </c>
      <c r="T77" s="17">
        <v>6</v>
      </c>
      <c r="X77" s="17">
        <v>224</v>
      </c>
      <c r="AI77" s="19">
        <f t="shared" si="5"/>
        <v>115</v>
      </c>
      <c r="AJ77" s="11">
        <f t="shared" si="6"/>
        <v>1.1947000000000001</v>
      </c>
      <c r="AK77" s="20">
        <f t="shared" si="7"/>
        <v>45484</v>
      </c>
      <c r="AL77" s="11" t="str">
        <f t="shared" si="8"/>
        <v>--</v>
      </c>
      <c r="AM77" s="11" t="str">
        <f t="shared" si="9"/>
        <v>--</v>
      </c>
    </row>
    <row r="78" spans="1:39">
      <c r="A78" s="18" t="s">
        <v>166</v>
      </c>
      <c r="B78" s="11" t="s">
        <v>167</v>
      </c>
      <c r="C78" s="12"/>
      <c r="D78" s="12"/>
      <c r="E78" s="12"/>
      <c r="F78" s="12"/>
      <c r="L78" s="16">
        <v>0</v>
      </c>
      <c r="P78" s="17">
        <v>1</v>
      </c>
      <c r="T78" s="17">
        <v>1</v>
      </c>
      <c r="X78" s="17">
        <v>198</v>
      </c>
      <c r="AB78" s="17">
        <v>13</v>
      </c>
      <c r="AI78" s="19">
        <f t="shared" si="5"/>
        <v>53.25</v>
      </c>
      <c r="AJ78" s="11">
        <f t="shared" si="6"/>
        <v>0</v>
      </c>
      <c r="AK78" s="20" t="str">
        <f t="shared" si="7"/>
        <v>--</v>
      </c>
      <c r="AL78" s="11" t="str">
        <f t="shared" si="8"/>
        <v>--</v>
      </c>
      <c r="AM78" s="11" t="str">
        <f t="shared" si="9"/>
        <v>--</v>
      </c>
    </row>
    <row r="79" spans="1:39">
      <c r="A79" s="18" t="s">
        <v>168</v>
      </c>
      <c r="B79" s="11" t="s">
        <v>169</v>
      </c>
      <c r="C79" s="12"/>
      <c r="D79" s="12">
        <v>45504</v>
      </c>
      <c r="E79" s="12"/>
      <c r="F79" s="12"/>
      <c r="L79" s="16">
        <v>1.8018000000000001</v>
      </c>
      <c r="P79" s="17">
        <v>10</v>
      </c>
      <c r="X79" s="17">
        <v>1</v>
      </c>
      <c r="AB79" s="17">
        <v>10</v>
      </c>
      <c r="AI79" s="19">
        <f t="shared" si="5"/>
        <v>7</v>
      </c>
      <c r="AJ79" s="11">
        <f t="shared" si="6"/>
        <v>1.8018000000000001</v>
      </c>
      <c r="AK79" s="20">
        <f t="shared" si="7"/>
        <v>45504</v>
      </c>
      <c r="AL79" s="11" t="str">
        <f t="shared" si="8"/>
        <v>--</v>
      </c>
      <c r="AM79" s="11" t="str">
        <f t="shared" si="9"/>
        <v>--</v>
      </c>
    </row>
    <row r="80" spans="1:39">
      <c r="A80" s="18" t="s">
        <v>170</v>
      </c>
      <c r="B80" s="11" t="s">
        <v>171</v>
      </c>
      <c r="C80" s="12"/>
      <c r="D80" s="12">
        <v>45467</v>
      </c>
      <c r="E80" s="12"/>
      <c r="F80" s="12"/>
      <c r="H80" s="14">
        <v>-10.09</v>
      </c>
      <c r="L80" s="16">
        <v>3.5587</v>
      </c>
      <c r="P80" s="17">
        <v>132</v>
      </c>
      <c r="T80" s="17">
        <v>119</v>
      </c>
      <c r="AB80" s="17">
        <v>69</v>
      </c>
      <c r="AI80" s="19">
        <f t="shared" si="5"/>
        <v>106.66666666666667</v>
      </c>
      <c r="AJ80" s="11">
        <f t="shared" si="6"/>
        <v>3.5587</v>
      </c>
      <c r="AK80" s="20">
        <f t="shared" si="7"/>
        <v>45467</v>
      </c>
      <c r="AL80" s="11">
        <f t="shared" si="8"/>
        <v>-10.09</v>
      </c>
      <c r="AM80" s="11" t="str">
        <f t="shared" si="9"/>
        <v>--</v>
      </c>
    </row>
    <row r="81" spans="1:39">
      <c r="A81" s="18" t="s">
        <v>172</v>
      </c>
      <c r="B81" s="11" t="s">
        <v>173</v>
      </c>
      <c r="C81" s="12"/>
      <c r="D81" s="12"/>
      <c r="E81" s="12"/>
      <c r="F81" s="12"/>
      <c r="L81" s="16">
        <v>3.125</v>
      </c>
      <c r="P81" s="17">
        <v>18</v>
      </c>
      <c r="T81" s="17">
        <v>16</v>
      </c>
      <c r="X81" s="17">
        <v>147</v>
      </c>
      <c r="AI81" s="19">
        <f t="shared" si="5"/>
        <v>60.333333333333336</v>
      </c>
      <c r="AJ81" s="11">
        <f t="shared" si="6"/>
        <v>3.125</v>
      </c>
      <c r="AK81" s="20" t="str">
        <f t="shared" si="7"/>
        <v>--</v>
      </c>
      <c r="AL81" s="11" t="str">
        <f t="shared" si="8"/>
        <v>--</v>
      </c>
      <c r="AM81" s="11" t="str">
        <f t="shared" si="9"/>
        <v>--</v>
      </c>
    </row>
    <row r="82" spans="1:39">
      <c r="A82" s="18" t="s">
        <v>174</v>
      </c>
      <c r="B82" s="11" t="s">
        <v>175</v>
      </c>
      <c r="C82" s="12"/>
      <c r="D82" s="12">
        <v>45463</v>
      </c>
      <c r="E82" s="12"/>
      <c r="F82" s="12"/>
      <c r="H82" s="14">
        <v>-2.19</v>
      </c>
      <c r="L82" s="16">
        <v>3.2323</v>
      </c>
      <c r="P82" s="17">
        <v>12</v>
      </c>
      <c r="T82" s="17">
        <v>132</v>
      </c>
      <c r="X82" s="17">
        <v>149</v>
      </c>
      <c r="AB82" s="17">
        <v>12</v>
      </c>
      <c r="AI82" s="19">
        <f t="shared" si="5"/>
        <v>76.25</v>
      </c>
      <c r="AJ82" s="11">
        <f t="shared" si="6"/>
        <v>3.2323</v>
      </c>
      <c r="AK82" s="20">
        <f t="shared" si="7"/>
        <v>45463</v>
      </c>
      <c r="AL82" s="11">
        <f t="shared" si="8"/>
        <v>-2.19</v>
      </c>
      <c r="AM82" s="11" t="str">
        <f t="shared" si="9"/>
        <v>--</v>
      </c>
    </row>
    <row r="83" spans="1:39">
      <c r="A83" s="18" t="s">
        <v>176</v>
      </c>
      <c r="B83" s="11" t="s">
        <v>177</v>
      </c>
      <c r="C83" s="12"/>
      <c r="D83" s="12">
        <v>45475</v>
      </c>
      <c r="E83" s="12"/>
      <c r="F83" s="12"/>
      <c r="L83" s="16">
        <v>2.1038000000000001</v>
      </c>
      <c r="P83" s="17">
        <v>119</v>
      </c>
      <c r="T83" s="17">
        <v>3</v>
      </c>
      <c r="X83" s="17">
        <v>8</v>
      </c>
      <c r="AB83" s="17">
        <v>9</v>
      </c>
      <c r="AI83" s="19">
        <f t="shared" si="5"/>
        <v>34.75</v>
      </c>
      <c r="AJ83" s="11">
        <f t="shared" si="6"/>
        <v>2.1038000000000001</v>
      </c>
      <c r="AK83" s="20">
        <f t="shared" si="7"/>
        <v>45475</v>
      </c>
      <c r="AL83" s="11" t="str">
        <f t="shared" si="8"/>
        <v>--</v>
      </c>
      <c r="AM83" s="11" t="str">
        <f t="shared" si="9"/>
        <v>--</v>
      </c>
    </row>
    <row r="84" spans="1:39">
      <c r="A84" s="18" t="s">
        <v>178</v>
      </c>
      <c r="B84" s="11" t="s">
        <v>179</v>
      </c>
      <c r="C84" s="12"/>
      <c r="D84" s="12">
        <v>45502</v>
      </c>
      <c r="E84" s="12"/>
      <c r="F84" s="12"/>
      <c r="L84" s="16">
        <v>2.5510000000000002</v>
      </c>
      <c r="P84" s="17">
        <v>39</v>
      </c>
      <c r="T84" s="17">
        <v>1</v>
      </c>
      <c r="X84" s="17">
        <v>11</v>
      </c>
      <c r="AB84" s="17">
        <v>1</v>
      </c>
      <c r="AI84" s="19">
        <f t="shared" si="5"/>
        <v>13</v>
      </c>
      <c r="AJ84" s="11">
        <f t="shared" si="6"/>
        <v>2.5510000000000002</v>
      </c>
      <c r="AK84" s="20">
        <f t="shared" si="7"/>
        <v>45502</v>
      </c>
      <c r="AL84" s="11" t="str">
        <f t="shared" si="8"/>
        <v>--</v>
      </c>
      <c r="AM84" s="11" t="str">
        <f t="shared" si="9"/>
        <v>--</v>
      </c>
    </row>
    <row r="85" spans="1:39">
      <c r="A85" s="18" t="s">
        <v>180</v>
      </c>
      <c r="B85" s="11" t="s">
        <v>181</v>
      </c>
      <c r="C85" s="12"/>
      <c r="D85" s="12">
        <v>45484</v>
      </c>
      <c r="E85" s="12"/>
      <c r="F85" s="12"/>
      <c r="L85" s="16">
        <v>2.6882000000000001</v>
      </c>
      <c r="X85" s="17">
        <v>15</v>
      </c>
      <c r="AB85" s="17">
        <v>1</v>
      </c>
      <c r="AI85" s="19">
        <f t="shared" si="5"/>
        <v>8</v>
      </c>
      <c r="AJ85" s="11">
        <f t="shared" si="6"/>
        <v>2.6882000000000001</v>
      </c>
      <c r="AK85" s="20">
        <f t="shared" si="7"/>
        <v>45484</v>
      </c>
      <c r="AL85" s="11" t="str">
        <f t="shared" si="8"/>
        <v>--</v>
      </c>
      <c r="AM85" s="11" t="str">
        <f t="shared" si="9"/>
        <v>--</v>
      </c>
    </row>
    <row r="86" spans="1:39">
      <c r="A86" s="18" t="s">
        <v>182</v>
      </c>
      <c r="B86" s="11" t="s">
        <v>183</v>
      </c>
      <c r="C86" s="12"/>
      <c r="D86" s="12">
        <v>45476</v>
      </c>
      <c r="E86" s="12"/>
      <c r="F86" s="12"/>
      <c r="L86" s="16">
        <v>3.4137</v>
      </c>
      <c r="P86" s="17">
        <v>37</v>
      </c>
      <c r="T86" s="17">
        <v>57</v>
      </c>
      <c r="X86" s="17">
        <v>210</v>
      </c>
      <c r="AB86" s="17">
        <v>14</v>
      </c>
      <c r="AI86" s="19">
        <f t="shared" si="5"/>
        <v>79.5</v>
      </c>
      <c r="AJ86" s="11">
        <f t="shared" si="6"/>
        <v>3.4137</v>
      </c>
      <c r="AK86" s="20">
        <f t="shared" si="7"/>
        <v>45476</v>
      </c>
      <c r="AL86" s="11" t="str">
        <f t="shared" si="8"/>
        <v>--</v>
      </c>
      <c r="AM86" s="11" t="str">
        <f t="shared" si="9"/>
        <v>--</v>
      </c>
    </row>
    <row r="87" spans="1:39">
      <c r="A87" s="18" t="s">
        <v>184</v>
      </c>
      <c r="B87" s="11" t="s">
        <v>185</v>
      </c>
      <c r="C87" s="12"/>
      <c r="D87" s="12">
        <v>45455</v>
      </c>
      <c r="E87" s="12"/>
      <c r="F87" s="12"/>
      <c r="H87" s="14">
        <v>10.08</v>
      </c>
      <c r="L87" s="16">
        <v>2.2334999999999998</v>
      </c>
      <c r="P87" s="17">
        <v>119</v>
      </c>
      <c r="T87" s="17">
        <v>2</v>
      </c>
      <c r="X87" s="17">
        <v>5</v>
      </c>
      <c r="AB87" s="17">
        <v>4</v>
      </c>
      <c r="AF87" s="17">
        <v>4</v>
      </c>
      <c r="AI87" s="19">
        <f t="shared" si="5"/>
        <v>26.8</v>
      </c>
      <c r="AJ87" s="11">
        <f t="shared" si="6"/>
        <v>2.2334999999999998</v>
      </c>
      <c r="AK87" s="20">
        <f t="shared" si="7"/>
        <v>45455</v>
      </c>
      <c r="AL87" s="11">
        <f t="shared" si="8"/>
        <v>10.08</v>
      </c>
      <c r="AM87" s="11">
        <f t="shared" si="9"/>
        <v>4</v>
      </c>
    </row>
    <row r="88" spans="1:39">
      <c r="A88" s="18" t="s">
        <v>186</v>
      </c>
      <c r="B88" s="11" t="s">
        <v>187</v>
      </c>
      <c r="C88" s="12"/>
      <c r="D88" s="12">
        <v>45470</v>
      </c>
      <c r="E88" s="12"/>
      <c r="F88" s="12"/>
      <c r="H88" s="14">
        <v>4.8099999999999996</v>
      </c>
      <c r="L88" s="16">
        <v>1.7413000000000001</v>
      </c>
      <c r="T88" s="17">
        <v>15</v>
      </c>
      <c r="X88" s="17">
        <v>1</v>
      </c>
      <c r="AB88" s="17">
        <v>3</v>
      </c>
      <c r="AF88" s="17">
        <v>2</v>
      </c>
      <c r="AI88" s="19">
        <f t="shared" si="5"/>
        <v>5.25</v>
      </c>
      <c r="AJ88" s="11">
        <f t="shared" si="6"/>
        <v>1.7413000000000001</v>
      </c>
      <c r="AK88" s="20">
        <f t="shared" si="7"/>
        <v>45470</v>
      </c>
      <c r="AL88" s="11">
        <f t="shared" si="8"/>
        <v>4.8099999999999996</v>
      </c>
      <c r="AM88" s="11">
        <f t="shared" si="9"/>
        <v>2</v>
      </c>
    </row>
    <row r="89" spans="1:39">
      <c r="A89" s="18" t="s">
        <v>188</v>
      </c>
      <c r="B89" s="11" t="s">
        <v>189</v>
      </c>
      <c r="C89" s="12"/>
      <c r="D89" s="12"/>
      <c r="E89" s="12"/>
      <c r="F89" s="12"/>
      <c r="L89" s="16">
        <v>0</v>
      </c>
      <c r="AI89" s="19" t="str">
        <f t="shared" si="5"/>
        <v>--</v>
      </c>
      <c r="AJ89" s="11">
        <f t="shared" si="6"/>
        <v>0</v>
      </c>
      <c r="AK89" s="20" t="str">
        <f t="shared" si="7"/>
        <v>--</v>
      </c>
      <c r="AL89" s="11" t="str">
        <f t="shared" si="8"/>
        <v>--</v>
      </c>
      <c r="AM89" s="11" t="str">
        <f t="shared" si="9"/>
        <v>--</v>
      </c>
    </row>
    <row r="90" spans="1:39">
      <c r="A90" s="18" t="s">
        <v>190</v>
      </c>
      <c r="B90" s="11" t="s">
        <v>191</v>
      </c>
      <c r="C90" s="12"/>
      <c r="D90" s="12">
        <v>45509</v>
      </c>
      <c r="E90" s="12"/>
      <c r="F90" s="12"/>
      <c r="L90" s="16">
        <v>2.1930999999999998</v>
      </c>
      <c r="P90" s="17">
        <v>4</v>
      </c>
      <c r="T90" s="17">
        <v>80</v>
      </c>
      <c r="X90" s="17">
        <v>28</v>
      </c>
      <c r="AB90" s="17">
        <v>1</v>
      </c>
      <c r="AI90" s="19">
        <f t="shared" si="5"/>
        <v>28.25</v>
      </c>
      <c r="AJ90" s="11">
        <f t="shared" si="6"/>
        <v>2.1930999999999998</v>
      </c>
      <c r="AK90" s="20">
        <f t="shared" si="7"/>
        <v>45509</v>
      </c>
      <c r="AL90" s="11" t="str">
        <f t="shared" si="8"/>
        <v>--</v>
      </c>
      <c r="AM90" s="11" t="str">
        <f t="shared" si="9"/>
        <v>--</v>
      </c>
    </row>
    <row r="91" spans="1:39">
      <c r="A91" s="18" t="s">
        <v>192</v>
      </c>
      <c r="B91" s="11" t="s">
        <v>193</v>
      </c>
      <c r="C91" s="12"/>
      <c r="D91" s="12"/>
      <c r="E91" s="12"/>
      <c r="F91" s="12"/>
      <c r="L91" s="16">
        <v>3.0337000000000001</v>
      </c>
      <c r="P91" s="17">
        <v>9</v>
      </c>
      <c r="T91" s="17">
        <v>2</v>
      </c>
      <c r="X91" s="17">
        <v>65</v>
      </c>
      <c r="AB91" s="17">
        <v>15</v>
      </c>
      <c r="AI91" s="19">
        <f t="shared" si="5"/>
        <v>22.75</v>
      </c>
      <c r="AJ91" s="11">
        <f t="shared" si="6"/>
        <v>3.0337000000000001</v>
      </c>
      <c r="AK91" s="20" t="str">
        <f t="shared" si="7"/>
        <v>--</v>
      </c>
      <c r="AL91" s="11" t="str">
        <f t="shared" si="8"/>
        <v>--</v>
      </c>
      <c r="AM91" s="11" t="str">
        <f t="shared" si="9"/>
        <v>--</v>
      </c>
    </row>
    <row r="92" spans="1:39">
      <c r="A92" s="18" t="s">
        <v>194</v>
      </c>
      <c r="B92" s="11" t="s">
        <v>195</v>
      </c>
      <c r="C92" s="12"/>
      <c r="D92" s="12"/>
      <c r="E92" s="12"/>
      <c r="F92" s="12"/>
      <c r="L92" s="16">
        <v>2.8388</v>
      </c>
      <c r="P92" s="17">
        <v>9</v>
      </c>
      <c r="T92" s="17">
        <v>47</v>
      </c>
      <c r="X92" s="17">
        <v>53</v>
      </c>
      <c r="AB92" s="17">
        <v>53</v>
      </c>
      <c r="AI92" s="19">
        <f t="shared" si="5"/>
        <v>40.5</v>
      </c>
      <c r="AJ92" s="11">
        <f t="shared" si="6"/>
        <v>2.8388</v>
      </c>
      <c r="AK92" s="20" t="str">
        <f t="shared" si="7"/>
        <v>--</v>
      </c>
      <c r="AL92" s="11" t="str">
        <f t="shared" si="8"/>
        <v>--</v>
      </c>
      <c r="AM92" s="11" t="str">
        <f t="shared" si="9"/>
        <v>--</v>
      </c>
    </row>
    <row r="93" spans="1:39">
      <c r="A93" s="18" t="s">
        <v>196</v>
      </c>
      <c r="B93" s="11" t="s">
        <v>197</v>
      </c>
      <c r="C93" s="12"/>
      <c r="D93" s="12">
        <v>45394</v>
      </c>
      <c r="E93" s="12"/>
      <c r="F93" s="12"/>
      <c r="H93" s="14">
        <v>13.25</v>
      </c>
      <c r="L93" s="16">
        <v>3.1634000000000002</v>
      </c>
      <c r="P93" s="17">
        <v>11</v>
      </c>
      <c r="T93" s="17">
        <v>101</v>
      </c>
      <c r="X93" s="17">
        <v>155</v>
      </c>
      <c r="AB93" s="17">
        <v>12</v>
      </c>
      <c r="AF93" s="17">
        <v>22</v>
      </c>
      <c r="AI93" s="19">
        <f t="shared" si="5"/>
        <v>60.2</v>
      </c>
      <c r="AJ93" s="11">
        <f t="shared" si="6"/>
        <v>3.1634000000000002</v>
      </c>
      <c r="AK93" s="20">
        <f t="shared" si="7"/>
        <v>45394</v>
      </c>
      <c r="AL93" s="11">
        <f t="shared" si="8"/>
        <v>13.25</v>
      </c>
      <c r="AM93" s="11">
        <f t="shared" si="9"/>
        <v>22</v>
      </c>
    </row>
    <row r="94" spans="1:39">
      <c r="A94" s="18" t="s">
        <v>198</v>
      </c>
      <c r="B94" s="11" t="s">
        <v>199</v>
      </c>
      <c r="C94" s="12"/>
      <c r="D94" s="12"/>
      <c r="E94" s="12"/>
      <c r="F94" s="12"/>
      <c r="L94" s="16">
        <v>2.1053000000000002</v>
      </c>
      <c r="P94" s="17">
        <v>109</v>
      </c>
      <c r="T94" s="17">
        <v>4</v>
      </c>
      <c r="X94" s="17">
        <v>15</v>
      </c>
      <c r="AB94" s="17">
        <v>1</v>
      </c>
      <c r="AI94" s="19">
        <f t="shared" si="5"/>
        <v>32.25</v>
      </c>
      <c r="AJ94" s="11">
        <f t="shared" si="6"/>
        <v>2.1053000000000002</v>
      </c>
      <c r="AK94" s="20" t="str">
        <f t="shared" si="7"/>
        <v>--</v>
      </c>
      <c r="AL94" s="11" t="str">
        <f t="shared" si="8"/>
        <v>--</v>
      </c>
      <c r="AM94" s="11" t="str">
        <f t="shared" si="9"/>
        <v>--</v>
      </c>
    </row>
    <row r="95" spans="1:39">
      <c r="A95" s="18" t="s">
        <v>200</v>
      </c>
      <c r="B95" s="11" t="s">
        <v>201</v>
      </c>
      <c r="C95" s="12"/>
      <c r="D95" s="12">
        <v>45461</v>
      </c>
      <c r="E95" s="12"/>
      <c r="F95" s="12"/>
      <c r="H95" s="14">
        <v>-8.16</v>
      </c>
      <c r="L95" s="16">
        <v>4.0206</v>
      </c>
      <c r="P95" s="17">
        <v>8</v>
      </c>
      <c r="X95" s="17">
        <v>39</v>
      </c>
      <c r="AB95" s="17">
        <v>27</v>
      </c>
      <c r="AI95" s="19">
        <f t="shared" si="5"/>
        <v>24.666666666666668</v>
      </c>
      <c r="AJ95" s="11">
        <f t="shared" si="6"/>
        <v>4.0206</v>
      </c>
      <c r="AK95" s="20">
        <f t="shared" si="7"/>
        <v>45461</v>
      </c>
      <c r="AL95" s="11">
        <f t="shared" si="8"/>
        <v>-8.16</v>
      </c>
      <c r="AM95" s="11" t="str">
        <f t="shared" si="9"/>
        <v>--</v>
      </c>
    </row>
    <row r="96" spans="1:39">
      <c r="A96" s="18" t="s">
        <v>202</v>
      </c>
      <c r="B96" s="11" t="s">
        <v>203</v>
      </c>
      <c r="C96" s="12"/>
      <c r="D96" s="12">
        <v>45463</v>
      </c>
      <c r="E96" s="12"/>
      <c r="F96" s="12"/>
      <c r="H96" s="14">
        <v>-6.35</v>
      </c>
      <c r="L96" s="16">
        <v>8.0299999999999996E-2</v>
      </c>
      <c r="T96" s="17">
        <v>10</v>
      </c>
      <c r="X96" s="17">
        <v>75</v>
      </c>
      <c r="AB96" s="17">
        <v>1</v>
      </c>
      <c r="AF96" s="17">
        <v>1</v>
      </c>
      <c r="AI96" s="19">
        <f t="shared" si="5"/>
        <v>21.75</v>
      </c>
      <c r="AJ96" s="11">
        <f t="shared" si="6"/>
        <v>8.0299999999999996E-2</v>
      </c>
      <c r="AK96" s="20">
        <f t="shared" si="7"/>
        <v>45463</v>
      </c>
      <c r="AL96" s="11">
        <f t="shared" si="8"/>
        <v>-6.35</v>
      </c>
      <c r="AM96" s="11">
        <f t="shared" si="9"/>
        <v>1</v>
      </c>
    </row>
    <row r="97" spans="1:39">
      <c r="A97" s="18" t="s">
        <v>204</v>
      </c>
      <c r="B97" s="11" t="s">
        <v>205</v>
      </c>
      <c r="C97" s="12"/>
      <c r="D97" s="12">
        <v>45491</v>
      </c>
      <c r="E97" s="12"/>
      <c r="F97" s="12"/>
      <c r="L97" s="16">
        <v>2.5316000000000001</v>
      </c>
      <c r="P97" s="17">
        <v>93</v>
      </c>
      <c r="X97" s="17">
        <v>18</v>
      </c>
      <c r="AB97" s="17">
        <v>23</v>
      </c>
      <c r="AI97" s="19">
        <f t="shared" si="5"/>
        <v>44.666666666666664</v>
      </c>
      <c r="AJ97" s="11">
        <f t="shared" si="6"/>
        <v>2.5316000000000001</v>
      </c>
      <c r="AK97" s="20">
        <f t="shared" si="7"/>
        <v>45491</v>
      </c>
      <c r="AL97" s="11" t="str">
        <f t="shared" si="8"/>
        <v>--</v>
      </c>
      <c r="AM97" s="11" t="str">
        <f t="shared" si="9"/>
        <v>--</v>
      </c>
    </row>
    <row r="98" spans="1:39">
      <c r="A98" s="18" t="s">
        <v>206</v>
      </c>
      <c r="B98" s="11" t="s">
        <v>207</v>
      </c>
      <c r="C98" s="12"/>
      <c r="D98" s="12"/>
      <c r="E98" s="12"/>
      <c r="F98" s="12"/>
      <c r="L98" s="16">
        <v>4.1885000000000003</v>
      </c>
      <c r="P98" s="17">
        <v>10</v>
      </c>
      <c r="T98" s="17">
        <v>7</v>
      </c>
      <c r="X98" s="17">
        <v>164</v>
      </c>
      <c r="AB98" s="17">
        <v>140</v>
      </c>
      <c r="AI98" s="19">
        <f t="shared" si="5"/>
        <v>80.25</v>
      </c>
      <c r="AJ98" s="11">
        <f t="shared" si="6"/>
        <v>4.1885000000000003</v>
      </c>
      <c r="AK98" s="20" t="str">
        <f t="shared" si="7"/>
        <v>--</v>
      </c>
      <c r="AL98" s="11" t="str">
        <f t="shared" si="8"/>
        <v>--</v>
      </c>
      <c r="AM98" s="11" t="str">
        <f t="shared" si="9"/>
        <v>--</v>
      </c>
    </row>
    <row r="99" spans="1:39">
      <c r="A99" s="18" t="s">
        <v>208</v>
      </c>
      <c r="B99" s="11" t="s">
        <v>209</v>
      </c>
      <c r="C99" s="12"/>
      <c r="D99" s="12"/>
      <c r="E99" s="12"/>
      <c r="F99" s="12"/>
      <c r="L99" s="16">
        <v>0</v>
      </c>
      <c r="P99" s="17">
        <v>7</v>
      </c>
      <c r="T99" s="17">
        <v>2</v>
      </c>
      <c r="X99" s="17">
        <v>4</v>
      </c>
      <c r="AB99" s="17">
        <v>1</v>
      </c>
      <c r="AI99" s="19">
        <f t="shared" si="5"/>
        <v>3.5</v>
      </c>
      <c r="AJ99" s="11">
        <f t="shared" si="6"/>
        <v>0</v>
      </c>
      <c r="AK99" s="20" t="str">
        <f t="shared" si="7"/>
        <v>--</v>
      </c>
      <c r="AL99" s="11" t="str">
        <f t="shared" si="8"/>
        <v>--</v>
      </c>
      <c r="AM99" s="11" t="str">
        <f t="shared" si="9"/>
        <v>--</v>
      </c>
    </row>
    <row r="100" spans="1:39">
      <c r="A100" s="18" t="s">
        <v>210</v>
      </c>
      <c r="B100" s="11" t="s">
        <v>211</v>
      </c>
      <c r="C100" s="12"/>
      <c r="D100" s="12">
        <v>45485</v>
      </c>
      <c r="E100" s="12"/>
      <c r="F100" s="12"/>
      <c r="L100" s="16">
        <v>5.7377000000000002</v>
      </c>
      <c r="P100" s="17">
        <v>110</v>
      </c>
      <c r="X100" s="17">
        <v>55</v>
      </c>
      <c r="AB100" s="17">
        <v>13</v>
      </c>
      <c r="AI100" s="19">
        <f t="shared" si="5"/>
        <v>59.333333333333336</v>
      </c>
      <c r="AJ100" s="11">
        <f t="shared" si="6"/>
        <v>5.7377000000000002</v>
      </c>
      <c r="AK100" s="20">
        <f t="shared" si="7"/>
        <v>45485</v>
      </c>
      <c r="AL100" s="11" t="str">
        <f t="shared" si="8"/>
        <v>--</v>
      </c>
      <c r="AM100" s="11" t="str">
        <f t="shared" si="9"/>
        <v>--</v>
      </c>
    </row>
    <row r="101" spans="1:39">
      <c r="A101" s="18" t="s">
        <v>212</v>
      </c>
      <c r="B101" s="11" t="s">
        <v>213</v>
      </c>
      <c r="C101" s="12"/>
      <c r="D101" s="12"/>
      <c r="E101" s="12"/>
      <c r="F101" s="12"/>
      <c r="L101" s="16">
        <v>0</v>
      </c>
      <c r="P101" s="17">
        <v>6</v>
      </c>
      <c r="T101" s="17">
        <v>76</v>
      </c>
      <c r="X101" s="17">
        <v>92</v>
      </c>
      <c r="AB101" s="17">
        <v>2</v>
      </c>
      <c r="AI101" s="19">
        <f t="shared" si="5"/>
        <v>44</v>
      </c>
      <c r="AJ101" s="11">
        <f t="shared" si="6"/>
        <v>0</v>
      </c>
      <c r="AK101" s="20" t="str">
        <f t="shared" si="7"/>
        <v>--</v>
      </c>
      <c r="AL101" s="11" t="str">
        <f t="shared" si="8"/>
        <v>--</v>
      </c>
      <c r="AM101" s="11" t="str">
        <f t="shared" si="9"/>
        <v>--</v>
      </c>
    </row>
    <row r="102" spans="1:39">
      <c r="A102" s="18" t="s">
        <v>214</v>
      </c>
      <c r="B102" s="11" t="s">
        <v>215</v>
      </c>
      <c r="C102" s="12"/>
      <c r="D102" s="12"/>
      <c r="E102" s="12"/>
      <c r="F102" s="12"/>
      <c r="L102" s="16">
        <v>5.0561999999999996</v>
      </c>
      <c r="X102" s="17">
        <v>4</v>
      </c>
      <c r="AI102" s="19">
        <f t="shared" si="5"/>
        <v>4</v>
      </c>
      <c r="AJ102" s="11">
        <f t="shared" si="6"/>
        <v>5.0561999999999996</v>
      </c>
      <c r="AK102" s="20" t="str">
        <f t="shared" si="7"/>
        <v>--</v>
      </c>
      <c r="AL102" s="11" t="str">
        <f t="shared" si="8"/>
        <v>--</v>
      </c>
      <c r="AM102" s="11" t="str">
        <f t="shared" si="9"/>
        <v>--</v>
      </c>
    </row>
    <row r="103" spans="1:39">
      <c r="A103" s="18" t="s">
        <v>216</v>
      </c>
      <c r="B103" s="11" t="s">
        <v>217</v>
      </c>
      <c r="C103" s="12"/>
      <c r="D103" s="12">
        <v>45477</v>
      </c>
      <c r="E103" s="12"/>
      <c r="F103" s="12"/>
      <c r="L103" s="16">
        <v>3.7911999999999999</v>
      </c>
      <c r="P103" s="17">
        <v>265</v>
      </c>
      <c r="T103" s="17">
        <v>82</v>
      </c>
      <c r="AB103" s="17">
        <v>110</v>
      </c>
      <c r="AI103" s="19">
        <f t="shared" si="5"/>
        <v>152.33333333333334</v>
      </c>
      <c r="AJ103" s="11">
        <f t="shared" si="6"/>
        <v>3.7911999999999999</v>
      </c>
      <c r="AK103" s="20">
        <f t="shared" si="7"/>
        <v>45477</v>
      </c>
      <c r="AL103" s="11" t="str">
        <f t="shared" si="8"/>
        <v>--</v>
      </c>
      <c r="AM103" s="11" t="str">
        <f t="shared" si="9"/>
        <v>--</v>
      </c>
    </row>
    <row r="104" spans="1:39">
      <c r="A104" s="18" t="s">
        <v>218</v>
      </c>
      <c r="B104" s="11" t="s">
        <v>219</v>
      </c>
      <c r="C104" s="12"/>
      <c r="D104" s="12"/>
      <c r="E104" s="12"/>
      <c r="F104" s="12"/>
      <c r="L104" s="16">
        <v>3.4058000000000002</v>
      </c>
      <c r="X104" s="17">
        <v>5</v>
      </c>
      <c r="AB104" s="17">
        <v>27</v>
      </c>
      <c r="AI104" s="19">
        <f t="shared" si="5"/>
        <v>16</v>
      </c>
      <c r="AJ104" s="11">
        <f t="shared" si="6"/>
        <v>3.4058000000000002</v>
      </c>
      <c r="AK104" s="20" t="str">
        <f t="shared" si="7"/>
        <v>--</v>
      </c>
      <c r="AL104" s="11" t="str">
        <f t="shared" si="8"/>
        <v>--</v>
      </c>
      <c r="AM104" s="11" t="str">
        <f t="shared" si="9"/>
        <v>--</v>
      </c>
    </row>
    <row r="105" spans="1:39">
      <c r="A105" s="18" t="s">
        <v>220</v>
      </c>
      <c r="B105" s="11" t="s">
        <v>221</v>
      </c>
      <c r="C105" s="12"/>
      <c r="D105" s="12"/>
      <c r="E105" s="12"/>
      <c r="F105" s="12"/>
      <c r="L105" s="16">
        <v>3.9746000000000001</v>
      </c>
      <c r="P105" s="17">
        <v>61</v>
      </c>
      <c r="T105" s="17">
        <v>5</v>
      </c>
      <c r="AB105" s="17">
        <v>38</v>
      </c>
      <c r="AI105" s="19">
        <f t="shared" si="5"/>
        <v>34.666666666666664</v>
      </c>
      <c r="AJ105" s="11">
        <f t="shared" si="6"/>
        <v>3.9746000000000001</v>
      </c>
      <c r="AK105" s="20" t="str">
        <f t="shared" si="7"/>
        <v>--</v>
      </c>
      <c r="AL105" s="11" t="str">
        <f t="shared" si="8"/>
        <v>--</v>
      </c>
      <c r="AM105" s="11" t="str">
        <f t="shared" si="9"/>
        <v>--</v>
      </c>
    </row>
    <row r="106" spans="1:39">
      <c r="A106" s="18" t="s">
        <v>222</v>
      </c>
      <c r="B106" s="11" t="s">
        <v>223</v>
      </c>
      <c r="C106" s="12"/>
      <c r="D106" s="12"/>
      <c r="E106" s="12"/>
      <c r="F106" s="12"/>
      <c r="L106" s="16">
        <v>2.6890999999999998</v>
      </c>
      <c r="P106" s="17">
        <v>134</v>
      </c>
      <c r="T106" s="17">
        <v>6</v>
      </c>
      <c r="X106" s="17">
        <v>139</v>
      </c>
      <c r="AB106" s="17">
        <v>3</v>
      </c>
      <c r="AI106" s="19">
        <f t="shared" si="5"/>
        <v>70.5</v>
      </c>
      <c r="AJ106" s="11">
        <f t="shared" si="6"/>
        <v>2.6890999999999998</v>
      </c>
      <c r="AK106" s="20" t="str">
        <f t="shared" si="7"/>
        <v>--</v>
      </c>
      <c r="AL106" s="11" t="str">
        <f t="shared" si="8"/>
        <v>--</v>
      </c>
      <c r="AM106" s="11" t="str">
        <f t="shared" si="9"/>
        <v>--</v>
      </c>
    </row>
    <row r="107" spans="1:39">
      <c r="A107" s="18" t="s">
        <v>224</v>
      </c>
      <c r="B107" s="11" t="s">
        <v>225</v>
      </c>
      <c r="C107" s="12"/>
      <c r="D107" s="12">
        <v>45477</v>
      </c>
      <c r="E107" s="12"/>
      <c r="F107" s="12"/>
      <c r="L107" s="16">
        <v>2.1718000000000002</v>
      </c>
      <c r="P107" s="17">
        <v>1</v>
      </c>
      <c r="T107" s="17">
        <v>9</v>
      </c>
      <c r="AB107" s="17">
        <v>74</v>
      </c>
      <c r="AD107" s="17">
        <v>19</v>
      </c>
      <c r="AI107" s="19">
        <f t="shared" si="5"/>
        <v>25.75</v>
      </c>
      <c r="AJ107" s="11">
        <f t="shared" si="6"/>
        <v>2.1718000000000002</v>
      </c>
      <c r="AK107" s="20">
        <f t="shared" si="7"/>
        <v>45477</v>
      </c>
      <c r="AL107" s="11" t="str">
        <f t="shared" si="8"/>
        <v>--</v>
      </c>
      <c r="AM107" s="11" t="str">
        <f t="shared" si="9"/>
        <v>--</v>
      </c>
    </row>
    <row r="108" spans="1:39">
      <c r="A108" s="18" t="s">
        <v>226</v>
      </c>
      <c r="B108" s="11" t="s">
        <v>227</v>
      </c>
      <c r="C108" s="12"/>
      <c r="D108" s="12">
        <v>45467</v>
      </c>
      <c r="E108" s="12"/>
      <c r="F108" s="12"/>
      <c r="H108" s="14">
        <v>-3.11</v>
      </c>
      <c r="L108" s="16">
        <v>1.2754000000000001</v>
      </c>
      <c r="P108" s="17">
        <v>1</v>
      </c>
      <c r="T108" s="17">
        <v>9</v>
      </c>
      <c r="X108" s="17">
        <v>147</v>
      </c>
      <c r="AB108" s="17">
        <v>21</v>
      </c>
      <c r="AF108" s="17">
        <v>1</v>
      </c>
      <c r="AI108" s="19">
        <f t="shared" si="5"/>
        <v>35.799999999999997</v>
      </c>
      <c r="AJ108" s="11">
        <f t="shared" si="6"/>
        <v>1.2754000000000001</v>
      </c>
      <c r="AK108" s="20">
        <f t="shared" si="7"/>
        <v>45467</v>
      </c>
      <c r="AL108" s="11">
        <f t="shared" si="8"/>
        <v>-3.11</v>
      </c>
      <c r="AM108" s="11">
        <f t="shared" si="9"/>
        <v>1</v>
      </c>
    </row>
    <row r="109" spans="1:39">
      <c r="A109" s="18" t="s">
        <v>228</v>
      </c>
      <c r="B109" s="11" t="s">
        <v>229</v>
      </c>
      <c r="C109" s="12"/>
      <c r="D109" s="12"/>
      <c r="E109" s="12"/>
      <c r="F109" s="12"/>
      <c r="L109" s="16">
        <v>0</v>
      </c>
      <c r="AI109" s="19" t="str">
        <f t="shared" si="5"/>
        <v>--</v>
      </c>
      <c r="AJ109" s="11">
        <f t="shared" si="6"/>
        <v>0</v>
      </c>
      <c r="AK109" s="20" t="str">
        <f t="shared" si="7"/>
        <v>--</v>
      </c>
      <c r="AL109" s="11" t="str">
        <f t="shared" si="8"/>
        <v>--</v>
      </c>
      <c r="AM109" s="11" t="str">
        <f t="shared" si="9"/>
        <v>--</v>
      </c>
    </row>
    <row r="110" spans="1:39">
      <c r="A110" s="18" t="s">
        <v>230</v>
      </c>
      <c r="B110" s="11" t="s">
        <v>231</v>
      </c>
      <c r="C110" s="12"/>
      <c r="D110" s="12">
        <v>45379</v>
      </c>
      <c r="E110" s="12"/>
      <c r="F110" s="12"/>
      <c r="H110" s="14">
        <v>-4.6100000000000003</v>
      </c>
      <c r="L110" s="16">
        <v>1.8555999999999999</v>
      </c>
      <c r="P110" s="17">
        <v>5</v>
      </c>
      <c r="AA110" s="17">
        <v>6</v>
      </c>
      <c r="AB110" s="17">
        <v>21</v>
      </c>
      <c r="AD110" s="17">
        <v>7</v>
      </c>
      <c r="AF110" s="17">
        <v>19</v>
      </c>
      <c r="AI110" s="19">
        <f t="shared" si="5"/>
        <v>11.6</v>
      </c>
      <c r="AJ110" s="11">
        <f t="shared" si="6"/>
        <v>1.8555999999999999</v>
      </c>
      <c r="AK110" s="20">
        <f t="shared" si="7"/>
        <v>45379</v>
      </c>
      <c r="AL110" s="11">
        <f t="shared" si="8"/>
        <v>-4.6100000000000003</v>
      </c>
      <c r="AM110" s="11">
        <f t="shared" si="9"/>
        <v>19</v>
      </c>
    </row>
    <row r="111" spans="1:39">
      <c r="A111" s="18" t="s">
        <v>232</v>
      </c>
      <c r="B111" s="11" t="s">
        <v>233</v>
      </c>
      <c r="C111" s="12"/>
      <c r="D111" s="12">
        <v>45477</v>
      </c>
      <c r="E111" s="12"/>
      <c r="F111" s="12"/>
      <c r="L111" s="16">
        <v>2.1551999999999998</v>
      </c>
      <c r="P111" s="17">
        <v>67</v>
      </c>
      <c r="T111" s="17">
        <v>230</v>
      </c>
      <c r="X111" s="17">
        <v>49</v>
      </c>
      <c r="AB111" s="17">
        <v>98</v>
      </c>
      <c r="AD111" s="17">
        <v>13</v>
      </c>
      <c r="AI111" s="19">
        <f t="shared" si="5"/>
        <v>91.4</v>
      </c>
      <c r="AJ111" s="11">
        <f t="shared" si="6"/>
        <v>2.1551999999999998</v>
      </c>
      <c r="AK111" s="20">
        <f t="shared" si="7"/>
        <v>45477</v>
      </c>
      <c r="AL111" s="11" t="str">
        <f t="shared" si="8"/>
        <v>--</v>
      </c>
      <c r="AM111" s="11" t="str">
        <f t="shared" si="9"/>
        <v>--</v>
      </c>
    </row>
    <row r="112" spans="1:39">
      <c r="A112" s="18" t="s">
        <v>234</v>
      </c>
      <c r="B112" s="11" t="s">
        <v>235</v>
      </c>
      <c r="C112" s="12"/>
      <c r="D112" s="12"/>
      <c r="E112" s="12"/>
      <c r="F112" s="12"/>
      <c r="L112" s="16">
        <v>2.1276999999999999</v>
      </c>
      <c r="P112" s="17">
        <v>11</v>
      </c>
      <c r="T112" s="17">
        <v>15</v>
      </c>
      <c r="X112" s="17">
        <v>4</v>
      </c>
      <c r="AI112" s="19">
        <f t="shared" si="5"/>
        <v>10</v>
      </c>
      <c r="AJ112" s="11">
        <f t="shared" si="6"/>
        <v>2.1276999999999999</v>
      </c>
      <c r="AK112" s="20" t="str">
        <f t="shared" si="7"/>
        <v>--</v>
      </c>
      <c r="AL112" s="11" t="str">
        <f t="shared" si="8"/>
        <v>--</v>
      </c>
      <c r="AM112" s="11" t="str">
        <f t="shared" si="9"/>
        <v>--</v>
      </c>
    </row>
    <row r="113" spans="1:39">
      <c r="A113" s="18" t="s">
        <v>236</v>
      </c>
      <c r="B113" s="11" t="s">
        <v>237</v>
      </c>
      <c r="C113" s="12"/>
      <c r="D113" s="12"/>
      <c r="E113" s="12"/>
      <c r="F113" s="12"/>
      <c r="L113" s="16">
        <v>0</v>
      </c>
      <c r="AI113" s="19" t="str">
        <f t="shared" si="5"/>
        <v>--</v>
      </c>
      <c r="AJ113" s="11">
        <f t="shared" si="6"/>
        <v>0</v>
      </c>
      <c r="AK113" s="20" t="str">
        <f t="shared" si="7"/>
        <v>--</v>
      </c>
      <c r="AL113" s="11" t="str">
        <f t="shared" si="8"/>
        <v>--</v>
      </c>
      <c r="AM113" s="11" t="str">
        <f t="shared" si="9"/>
        <v>--</v>
      </c>
    </row>
    <row r="114" spans="1:39">
      <c r="A114" s="18" t="s">
        <v>238</v>
      </c>
      <c r="B114" s="11" t="s">
        <v>239</v>
      </c>
      <c r="C114" s="12"/>
      <c r="D114" s="12"/>
      <c r="E114" s="12"/>
      <c r="F114" s="12"/>
      <c r="L114" s="16">
        <v>2.6315</v>
      </c>
      <c r="T114" s="17">
        <v>2</v>
      </c>
      <c r="X114" s="17">
        <v>163</v>
      </c>
      <c r="AI114" s="19">
        <f t="shared" si="5"/>
        <v>82.5</v>
      </c>
      <c r="AJ114" s="11">
        <f t="shared" si="6"/>
        <v>2.6315</v>
      </c>
      <c r="AK114" s="20" t="str">
        <f t="shared" si="7"/>
        <v>--</v>
      </c>
      <c r="AL114" s="11" t="str">
        <f t="shared" si="8"/>
        <v>--</v>
      </c>
      <c r="AM114" s="11" t="str">
        <f t="shared" si="9"/>
        <v>--</v>
      </c>
    </row>
    <row r="115" spans="1:39">
      <c r="A115" s="18" t="s">
        <v>240</v>
      </c>
      <c r="B115" s="11" t="s">
        <v>241</v>
      </c>
      <c r="C115" s="12"/>
      <c r="D115" s="12">
        <v>45483</v>
      </c>
      <c r="E115" s="12"/>
      <c r="F115" s="12"/>
      <c r="L115" s="16">
        <v>1.8258000000000001</v>
      </c>
      <c r="P115" s="17">
        <v>67</v>
      </c>
      <c r="X115" s="17">
        <v>4</v>
      </c>
      <c r="AB115" s="17">
        <v>17</v>
      </c>
      <c r="AI115" s="19">
        <f t="shared" si="5"/>
        <v>29.333333333333332</v>
      </c>
      <c r="AJ115" s="11">
        <f t="shared" si="6"/>
        <v>1.8258000000000001</v>
      </c>
      <c r="AK115" s="20">
        <f t="shared" si="7"/>
        <v>45483</v>
      </c>
      <c r="AL115" s="11" t="str">
        <f t="shared" si="8"/>
        <v>--</v>
      </c>
      <c r="AM115" s="11" t="str">
        <f t="shared" si="9"/>
        <v>--</v>
      </c>
    </row>
    <row r="116" spans="1:39">
      <c r="A116" s="18" t="s">
        <v>242</v>
      </c>
      <c r="B116" s="11" t="s">
        <v>243</v>
      </c>
      <c r="C116" s="12"/>
      <c r="D116" s="12"/>
      <c r="E116" s="12"/>
      <c r="F116" s="12"/>
      <c r="L116" s="16">
        <v>0</v>
      </c>
      <c r="AI116" s="19" t="str">
        <f t="shared" si="5"/>
        <v>--</v>
      </c>
      <c r="AJ116" s="11">
        <f t="shared" si="6"/>
        <v>0</v>
      </c>
      <c r="AK116" s="20" t="str">
        <f t="shared" si="7"/>
        <v>--</v>
      </c>
      <c r="AL116" s="11" t="str">
        <f t="shared" si="8"/>
        <v>--</v>
      </c>
      <c r="AM116" s="11" t="str">
        <f t="shared" si="9"/>
        <v>--</v>
      </c>
    </row>
    <row r="117" spans="1:39">
      <c r="A117" s="18" t="s">
        <v>244</v>
      </c>
      <c r="B117" s="11" t="s">
        <v>245</v>
      </c>
      <c r="C117" s="12"/>
      <c r="D117" s="12"/>
      <c r="E117" s="12"/>
      <c r="F117" s="12"/>
      <c r="L117" s="16">
        <v>3.5135000000000001</v>
      </c>
      <c r="P117" s="17">
        <v>45</v>
      </c>
      <c r="T117" s="17">
        <v>32</v>
      </c>
      <c r="X117" s="17">
        <v>113</v>
      </c>
      <c r="AB117" s="17">
        <v>58</v>
      </c>
      <c r="AI117" s="19">
        <f t="shared" si="5"/>
        <v>62</v>
      </c>
      <c r="AJ117" s="11">
        <f t="shared" si="6"/>
        <v>3.5135000000000001</v>
      </c>
      <c r="AK117" s="20" t="str">
        <f t="shared" si="7"/>
        <v>--</v>
      </c>
      <c r="AL117" s="11" t="str">
        <f t="shared" si="8"/>
        <v>--</v>
      </c>
      <c r="AM117" s="11" t="str">
        <f t="shared" si="9"/>
        <v>--</v>
      </c>
    </row>
    <row r="118" spans="1:39">
      <c r="A118" s="18" t="s">
        <v>246</v>
      </c>
      <c r="B118" s="11" t="s">
        <v>247</v>
      </c>
      <c r="C118" s="12"/>
      <c r="D118" s="12"/>
      <c r="E118" s="12"/>
      <c r="F118" s="12"/>
      <c r="L118" s="16">
        <v>3.2967</v>
      </c>
      <c r="P118" s="17">
        <v>2</v>
      </c>
      <c r="X118" s="17">
        <v>158</v>
      </c>
      <c r="AB118" s="17">
        <v>3</v>
      </c>
      <c r="AI118" s="19">
        <f t="shared" si="5"/>
        <v>54.333333333333336</v>
      </c>
      <c r="AJ118" s="11">
        <f t="shared" si="6"/>
        <v>3.2967</v>
      </c>
      <c r="AK118" s="20" t="str">
        <f t="shared" si="7"/>
        <v>--</v>
      </c>
      <c r="AL118" s="11" t="str">
        <f t="shared" si="8"/>
        <v>--</v>
      </c>
      <c r="AM118" s="11" t="str">
        <f t="shared" si="9"/>
        <v>--</v>
      </c>
    </row>
    <row r="119" spans="1:39">
      <c r="A119" s="18" t="s">
        <v>248</v>
      </c>
      <c r="B119" s="11" t="s">
        <v>249</v>
      </c>
      <c r="C119" s="12"/>
      <c r="D119" s="12"/>
      <c r="E119" s="12"/>
      <c r="F119" s="12"/>
      <c r="L119" s="16">
        <v>0.9597</v>
      </c>
      <c r="O119" s="17">
        <v>71</v>
      </c>
      <c r="P119" s="17">
        <v>63</v>
      </c>
      <c r="T119" s="17">
        <v>35</v>
      </c>
      <c r="AB119" s="17">
        <v>141</v>
      </c>
      <c r="AI119" s="19">
        <f t="shared" si="5"/>
        <v>77.5</v>
      </c>
      <c r="AJ119" s="11">
        <f t="shared" si="6"/>
        <v>0.9597</v>
      </c>
      <c r="AK119" s="20" t="str">
        <f t="shared" si="7"/>
        <v>--</v>
      </c>
      <c r="AL119" s="11" t="str">
        <f t="shared" si="8"/>
        <v>--</v>
      </c>
      <c r="AM119" s="11" t="str">
        <f t="shared" si="9"/>
        <v>--</v>
      </c>
    </row>
    <row r="120" spans="1:39">
      <c r="A120" s="18" t="s">
        <v>250</v>
      </c>
      <c r="B120" s="11" t="s">
        <v>251</v>
      </c>
      <c r="C120" s="12"/>
      <c r="D120" s="12">
        <v>45464</v>
      </c>
      <c r="E120" s="12"/>
      <c r="F120" s="12"/>
      <c r="H120" s="14">
        <v>-17.5</v>
      </c>
      <c r="L120" s="16">
        <v>3.9578000000000002</v>
      </c>
      <c r="T120" s="17">
        <v>108</v>
      </c>
      <c r="X120" s="17">
        <v>44</v>
      </c>
      <c r="AB120" s="17">
        <v>186</v>
      </c>
      <c r="AI120" s="19">
        <f t="shared" si="5"/>
        <v>112.66666666666667</v>
      </c>
      <c r="AJ120" s="11">
        <f t="shared" si="6"/>
        <v>3.9578000000000002</v>
      </c>
      <c r="AK120" s="20">
        <f t="shared" si="7"/>
        <v>45464</v>
      </c>
      <c r="AL120" s="11">
        <f t="shared" si="8"/>
        <v>-17.5</v>
      </c>
      <c r="AM120" s="11" t="str">
        <f t="shared" si="9"/>
        <v>--</v>
      </c>
    </row>
    <row r="121" spans="1:39">
      <c r="A121" s="18" t="s">
        <v>252</v>
      </c>
      <c r="B121" s="11" t="s">
        <v>253</v>
      </c>
      <c r="C121" s="12"/>
      <c r="D121" s="12">
        <v>45470</v>
      </c>
      <c r="E121" s="12"/>
      <c r="F121" s="12"/>
      <c r="H121" s="14">
        <v>1.56</v>
      </c>
      <c r="L121" s="16">
        <v>4.9824999999999999</v>
      </c>
      <c r="T121" s="17">
        <v>1</v>
      </c>
      <c r="X121" s="17">
        <v>51</v>
      </c>
      <c r="AB121" s="17">
        <v>129</v>
      </c>
      <c r="AI121" s="19">
        <f t="shared" si="5"/>
        <v>60.333333333333336</v>
      </c>
      <c r="AJ121" s="11">
        <f t="shared" si="6"/>
        <v>4.9824999999999999</v>
      </c>
      <c r="AK121" s="20">
        <f t="shared" si="7"/>
        <v>45470</v>
      </c>
      <c r="AL121" s="11">
        <f t="shared" si="8"/>
        <v>1.56</v>
      </c>
      <c r="AM121" s="11" t="str">
        <f t="shared" si="9"/>
        <v>--</v>
      </c>
    </row>
    <row r="122" spans="1:39">
      <c r="A122" s="18" t="s">
        <v>254</v>
      </c>
      <c r="B122" s="11" t="s">
        <v>255</v>
      </c>
      <c r="C122" s="12"/>
      <c r="D122" s="12">
        <v>45471</v>
      </c>
      <c r="E122" s="12"/>
      <c r="F122" s="12"/>
      <c r="H122" s="14">
        <v>-0.33</v>
      </c>
      <c r="L122" s="16">
        <v>2.3847</v>
      </c>
      <c r="P122" s="17">
        <v>36</v>
      </c>
      <c r="T122" s="17">
        <v>7</v>
      </c>
      <c r="X122" s="17">
        <v>144</v>
      </c>
      <c r="AB122" s="17">
        <v>3</v>
      </c>
      <c r="AI122" s="19">
        <f t="shared" si="5"/>
        <v>47.5</v>
      </c>
      <c r="AJ122" s="11">
        <f t="shared" si="6"/>
        <v>2.3847</v>
      </c>
      <c r="AK122" s="20">
        <f t="shared" si="7"/>
        <v>45471</v>
      </c>
      <c r="AL122" s="11">
        <f t="shared" si="8"/>
        <v>-0.33</v>
      </c>
      <c r="AM122" s="11" t="str">
        <f t="shared" si="9"/>
        <v>--</v>
      </c>
    </row>
    <row r="123" spans="1:39">
      <c r="A123" s="18" t="s">
        <v>256</v>
      </c>
      <c r="B123" s="11" t="s">
        <v>257</v>
      </c>
      <c r="C123" s="12"/>
      <c r="D123" s="12">
        <v>45470</v>
      </c>
      <c r="E123" s="12"/>
      <c r="F123" s="12"/>
      <c r="H123" s="14">
        <v>0.18</v>
      </c>
      <c r="L123" s="16">
        <v>4.1307999999999998</v>
      </c>
      <c r="P123" s="17">
        <v>67</v>
      </c>
      <c r="T123" s="17">
        <v>1</v>
      </c>
      <c r="X123" s="17">
        <v>107</v>
      </c>
      <c r="AB123" s="17">
        <v>51</v>
      </c>
      <c r="AI123" s="19">
        <f t="shared" si="5"/>
        <v>56.5</v>
      </c>
      <c r="AJ123" s="11">
        <f t="shared" si="6"/>
        <v>4.1307999999999998</v>
      </c>
      <c r="AK123" s="20">
        <f t="shared" si="7"/>
        <v>45470</v>
      </c>
      <c r="AL123" s="11">
        <f t="shared" si="8"/>
        <v>0.18</v>
      </c>
      <c r="AM123" s="11" t="str">
        <f t="shared" si="9"/>
        <v>--</v>
      </c>
    </row>
    <row r="124" spans="1:39">
      <c r="A124" s="18" t="s">
        <v>258</v>
      </c>
      <c r="B124" s="11" t="s">
        <v>259</v>
      </c>
      <c r="C124" s="12"/>
      <c r="D124" s="12">
        <v>45482</v>
      </c>
      <c r="E124" s="12"/>
      <c r="F124" s="12"/>
      <c r="L124" s="16">
        <v>2.681</v>
      </c>
      <c r="AB124" s="17">
        <v>210</v>
      </c>
      <c r="AI124" s="19">
        <f t="shared" si="5"/>
        <v>210</v>
      </c>
      <c r="AJ124" s="11">
        <f t="shared" si="6"/>
        <v>2.681</v>
      </c>
      <c r="AK124" s="20">
        <f t="shared" si="7"/>
        <v>45482</v>
      </c>
      <c r="AL124" s="11" t="str">
        <f t="shared" si="8"/>
        <v>--</v>
      </c>
      <c r="AM124" s="11" t="str">
        <f t="shared" si="9"/>
        <v>--</v>
      </c>
    </row>
    <row r="125" spans="1:39">
      <c r="A125" s="18" t="s">
        <v>260</v>
      </c>
      <c r="B125" s="11" t="s">
        <v>261</v>
      </c>
      <c r="C125" s="12"/>
      <c r="D125" s="12">
        <v>45491</v>
      </c>
      <c r="E125" s="12"/>
      <c r="F125" s="12"/>
      <c r="L125" s="16">
        <v>2.9121000000000001</v>
      </c>
      <c r="X125" s="17">
        <v>10</v>
      </c>
      <c r="AB125" s="17">
        <v>2</v>
      </c>
      <c r="AI125" s="19">
        <f t="shared" si="5"/>
        <v>6</v>
      </c>
      <c r="AJ125" s="11">
        <f t="shared" si="6"/>
        <v>2.9121000000000001</v>
      </c>
      <c r="AK125" s="20">
        <f t="shared" si="7"/>
        <v>45491</v>
      </c>
      <c r="AL125" s="11" t="str">
        <f t="shared" si="8"/>
        <v>--</v>
      </c>
      <c r="AM125" s="11" t="str">
        <f t="shared" si="9"/>
        <v>--</v>
      </c>
    </row>
    <row r="126" spans="1:39">
      <c r="A126" s="18" t="s">
        <v>262</v>
      </c>
      <c r="B126" s="11" t="s">
        <v>263</v>
      </c>
      <c r="C126" s="12"/>
      <c r="D126" s="12">
        <v>45456</v>
      </c>
      <c r="E126" s="12"/>
      <c r="F126" s="12"/>
      <c r="H126" s="14">
        <v>8.7100000000000009</v>
      </c>
      <c r="L126" s="16">
        <v>1.8071999999999999</v>
      </c>
      <c r="P126" s="17">
        <v>26</v>
      </c>
      <c r="T126" s="17">
        <v>2</v>
      </c>
      <c r="AB126" s="17">
        <v>120</v>
      </c>
      <c r="AF126" s="17">
        <v>1</v>
      </c>
      <c r="AI126" s="19">
        <f t="shared" si="5"/>
        <v>37.25</v>
      </c>
      <c r="AJ126" s="11">
        <f t="shared" si="6"/>
        <v>1.8071999999999999</v>
      </c>
      <c r="AK126" s="20">
        <f t="shared" si="7"/>
        <v>45456</v>
      </c>
      <c r="AL126" s="11">
        <f t="shared" si="8"/>
        <v>8.7100000000000009</v>
      </c>
      <c r="AM126" s="11">
        <f t="shared" si="9"/>
        <v>1</v>
      </c>
    </row>
    <row r="127" spans="1:39">
      <c r="A127" s="18" t="s">
        <v>264</v>
      </c>
      <c r="B127" s="11" t="s">
        <v>265</v>
      </c>
      <c r="C127" s="12"/>
      <c r="D127" s="12">
        <v>45481</v>
      </c>
      <c r="E127" s="12"/>
      <c r="F127" s="12"/>
      <c r="L127" s="16">
        <v>4.7182000000000004</v>
      </c>
      <c r="P127" s="17">
        <v>2</v>
      </c>
      <c r="X127" s="17">
        <v>2</v>
      </c>
      <c r="AI127" s="19">
        <f t="shared" si="5"/>
        <v>2</v>
      </c>
      <c r="AJ127" s="11">
        <f t="shared" si="6"/>
        <v>4.7182000000000004</v>
      </c>
      <c r="AK127" s="20">
        <f t="shared" si="7"/>
        <v>45481</v>
      </c>
      <c r="AL127" s="11" t="str">
        <f t="shared" si="8"/>
        <v>--</v>
      </c>
      <c r="AM127" s="11" t="str">
        <f t="shared" si="9"/>
        <v>--</v>
      </c>
    </row>
    <row r="128" spans="1:39">
      <c r="A128" s="18" t="s">
        <v>266</v>
      </c>
      <c r="B128" s="11" t="s">
        <v>267</v>
      </c>
      <c r="C128" s="12"/>
      <c r="D128" s="12">
        <v>45489</v>
      </c>
      <c r="E128" s="12"/>
      <c r="F128" s="12"/>
      <c r="L128" s="16">
        <v>3.3553000000000002</v>
      </c>
      <c r="T128" s="17">
        <v>8</v>
      </c>
      <c r="X128" s="17">
        <v>2</v>
      </c>
      <c r="AB128" s="17">
        <v>1</v>
      </c>
      <c r="AI128" s="19">
        <f t="shared" si="5"/>
        <v>3.6666666666666665</v>
      </c>
      <c r="AJ128" s="11">
        <f t="shared" si="6"/>
        <v>3.3553000000000002</v>
      </c>
      <c r="AK128" s="20">
        <f t="shared" si="7"/>
        <v>45489</v>
      </c>
      <c r="AL128" s="11" t="str">
        <f t="shared" si="8"/>
        <v>--</v>
      </c>
      <c r="AM128" s="11" t="str">
        <f t="shared" si="9"/>
        <v>--</v>
      </c>
    </row>
    <row r="129" spans="1:39">
      <c r="A129" s="18" t="s">
        <v>268</v>
      </c>
      <c r="B129" s="11" t="s">
        <v>269</v>
      </c>
      <c r="C129" s="12"/>
      <c r="D129" s="12">
        <v>45483</v>
      </c>
      <c r="E129" s="12"/>
      <c r="F129" s="12"/>
      <c r="L129" s="16">
        <v>2.6591999999999998</v>
      </c>
      <c r="P129" s="17">
        <v>38</v>
      </c>
      <c r="T129" s="17">
        <v>44</v>
      </c>
      <c r="X129" s="17">
        <v>2</v>
      </c>
      <c r="AB129" s="17">
        <v>21</v>
      </c>
      <c r="AI129" s="19">
        <f t="shared" si="5"/>
        <v>26.25</v>
      </c>
      <c r="AJ129" s="11">
        <f t="shared" si="6"/>
        <v>2.6591999999999998</v>
      </c>
      <c r="AK129" s="20">
        <f t="shared" si="7"/>
        <v>45483</v>
      </c>
      <c r="AL129" s="11" t="str">
        <f t="shared" si="8"/>
        <v>--</v>
      </c>
      <c r="AM129" s="11" t="str">
        <f t="shared" si="9"/>
        <v>--</v>
      </c>
    </row>
    <row r="130" spans="1:39">
      <c r="A130" s="18" t="s">
        <v>270</v>
      </c>
      <c r="B130" s="11" t="s">
        <v>271</v>
      </c>
      <c r="C130" s="12"/>
      <c r="D130" s="12"/>
      <c r="E130" s="12"/>
      <c r="F130" s="12"/>
      <c r="L130" s="16">
        <v>2.9809999999999999</v>
      </c>
      <c r="T130" s="17">
        <v>54</v>
      </c>
      <c r="X130" s="17">
        <v>184</v>
      </c>
      <c r="AI130" s="19">
        <f t="shared" si="5"/>
        <v>119</v>
      </c>
      <c r="AJ130" s="11">
        <f t="shared" si="6"/>
        <v>2.9809999999999999</v>
      </c>
      <c r="AK130" s="20" t="str">
        <f t="shared" si="7"/>
        <v>--</v>
      </c>
      <c r="AL130" s="11" t="str">
        <f t="shared" si="8"/>
        <v>--</v>
      </c>
      <c r="AM130" s="11" t="str">
        <f t="shared" si="9"/>
        <v>--</v>
      </c>
    </row>
    <row r="131" spans="1:39">
      <c r="A131" s="18" t="s">
        <v>272</v>
      </c>
      <c r="B131" s="11" t="s">
        <v>273</v>
      </c>
      <c r="C131" s="12"/>
      <c r="D131" s="12"/>
      <c r="E131" s="12"/>
      <c r="F131" s="12"/>
      <c r="L131" s="16">
        <v>1.0989</v>
      </c>
      <c r="T131" s="17">
        <v>49</v>
      </c>
      <c r="X131" s="17">
        <v>7</v>
      </c>
      <c r="AB131" s="17">
        <v>119</v>
      </c>
      <c r="AI131" s="19">
        <f t="shared" si="5"/>
        <v>58.333333333333336</v>
      </c>
      <c r="AJ131" s="11">
        <f t="shared" si="6"/>
        <v>1.0989</v>
      </c>
      <c r="AK131" s="20" t="str">
        <f t="shared" si="7"/>
        <v>--</v>
      </c>
      <c r="AL131" s="11" t="str">
        <f t="shared" si="8"/>
        <v>--</v>
      </c>
      <c r="AM131" s="11" t="str">
        <f t="shared" si="9"/>
        <v>--</v>
      </c>
    </row>
    <row r="132" spans="1:39">
      <c r="A132" s="18" t="s">
        <v>274</v>
      </c>
      <c r="B132" s="11" t="s">
        <v>275</v>
      </c>
      <c r="C132" s="12"/>
      <c r="D132" s="12"/>
      <c r="E132" s="12"/>
      <c r="F132" s="12"/>
      <c r="L132" s="16">
        <v>4.5454999999999997</v>
      </c>
      <c r="P132" s="17">
        <v>256</v>
      </c>
      <c r="T132" s="17">
        <v>42</v>
      </c>
      <c r="AB132" s="17">
        <v>64</v>
      </c>
      <c r="AI132" s="19">
        <f t="shared" si="5"/>
        <v>120.66666666666667</v>
      </c>
      <c r="AJ132" s="11">
        <f t="shared" si="6"/>
        <v>4.5454999999999997</v>
      </c>
      <c r="AK132" s="20" t="str">
        <f t="shared" si="7"/>
        <v>--</v>
      </c>
      <c r="AL132" s="11" t="str">
        <f t="shared" si="8"/>
        <v>--</v>
      </c>
      <c r="AM132" s="11" t="str">
        <f t="shared" si="9"/>
        <v>--</v>
      </c>
    </row>
    <row r="133" spans="1:39">
      <c r="A133" s="18" t="s">
        <v>276</v>
      </c>
      <c r="B133" s="11" t="s">
        <v>277</v>
      </c>
      <c r="C133" s="12"/>
      <c r="D133" s="12"/>
      <c r="E133" s="12"/>
      <c r="F133" s="12"/>
      <c r="L133" s="16">
        <v>3.1526000000000001</v>
      </c>
      <c r="P133" s="17">
        <v>93</v>
      </c>
      <c r="T133" s="17">
        <v>27</v>
      </c>
      <c r="X133" s="17">
        <v>12</v>
      </c>
      <c r="AB133" s="17">
        <v>6</v>
      </c>
      <c r="AI133" s="19">
        <f t="shared" si="5"/>
        <v>34.5</v>
      </c>
      <c r="AJ133" s="11">
        <f t="shared" si="6"/>
        <v>3.1526000000000001</v>
      </c>
      <c r="AK133" s="20" t="str">
        <f t="shared" si="7"/>
        <v>--</v>
      </c>
      <c r="AL133" s="11" t="str">
        <f t="shared" si="8"/>
        <v>--</v>
      </c>
      <c r="AM133" s="11" t="str">
        <f t="shared" si="9"/>
        <v>--</v>
      </c>
    </row>
    <row r="134" spans="1:39">
      <c r="A134" s="18" t="s">
        <v>278</v>
      </c>
      <c r="B134" s="11" t="s">
        <v>279</v>
      </c>
      <c r="C134" s="12"/>
      <c r="D134" s="12">
        <v>45474</v>
      </c>
      <c r="E134" s="12"/>
      <c r="F134" s="12"/>
      <c r="L134" s="16">
        <v>3.3898000000000001</v>
      </c>
      <c r="P134" s="17">
        <v>115</v>
      </c>
      <c r="T134" s="17">
        <v>80</v>
      </c>
      <c r="AB134" s="17">
        <v>14</v>
      </c>
      <c r="AI134" s="19">
        <f t="shared" si="5"/>
        <v>69.666666666666671</v>
      </c>
      <c r="AJ134" s="11">
        <f t="shared" si="6"/>
        <v>3.3898000000000001</v>
      </c>
      <c r="AK134" s="20">
        <f t="shared" si="7"/>
        <v>45474</v>
      </c>
      <c r="AL134" s="11" t="str">
        <f t="shared" si="8"/>
        <v>--</v>
      </c>
      <c r="AM134" s="11" t="str">
        <f t="shared" si="9"/>
        <v>--</v>
      </c>
    </row>
    <row r="135" spans="1:39">
      <c r="A135" s="18" t="s">
        <v>280</v>
      </c>
      <c r="B135" s="11" t="s">
        <v>281</v>
      </c>
      <c r="C135" s="12"/>
      <c r="D135" s="12">
        <v>45474</v>
      </c>
      <c r="E135" s="12"/>
      <c r="F135" s="12"/>
      <c r="L135" s="16">
        <v>3.3153999999999999</v>
      </c>
      <c r="P135" s="17">
        <v>132</v>
      </c>
      <c r="T135" s="17">
        <v>4</v>
      </c>
      <c r="AI135" s="19">
        <f t="shared" ref="AI135:AI198" si="10">IFERROR(AVERAGE(O135:AH135),"--")</f>
        <v>68</v>
      </c>
      <c r="AJ135" s="11">
        <f t="shared" ref="AJ135:AJ198" si="11">IF(ISNUMBER(N135),N135,IF(ISNUMBER(M135),M135,IF(ISNUMBER(L135),L135,IF(ISNUMBER(K135),K135,"--"))))</f>
        <v>3.3153999999999999</v>
      </c>
      <c r="AK135" s="20">
        <f t="shared" ref="AK135:AK198" si="12">IF(ISNUMBER(F135),F135,IF(ISNUMBER(E135),E135,IF(ISNUMBER(D135),D135,IF(ISNUMBER(C135),C135,"--"))))</f>
        <v>45474</v>
      </c>
      <c r="AL135" s="11" t="str">
        <f t="shared" ref="AL135:AL198" si="13">IF(ISNUMBER(J135),J135,IF(ISNUMBER(I135),I135,IF(ISNUMBER(H135),H135,IF(ISNUMBER(G135),G135,"--"))))</f>
        <v>--</v>
      </c>
      <c r="AM135" s="11" t="str">
        <f t="shared" ref="AM135:AM198" si="14">IF(ISNUMBER(AH135),AH135,IF(ISNUMBER(AG135),AG135,IF(ISNUMBER(AF135),AF135,IF(ISNUMBER(AE135),AE135,"--"))))</f>
        <v>--</v>
      </c>
    </row>
    <row r="136" spans="1:39">
      <c r="A136" s="18" t="s">
        <v>282</v>
      </c>
      <c r="B136" s="11" t="s">
        <v>283</v>
      </c>
      <c r="C136" s="12"/>
      <c r="D136" s="12"/>
      <c r="E136" s="12"/>
      <c r="F136" s="12"/>
      <c r="L136" s="16">
        <v>4.2031999999999998</v>
      </c>
      <c r="T136" s="17">
        <v>52</v>
      </c>
      <c r="AB136" s="17">
        <v>159</v>
      </c>
      <c r="AI136" s="19">
        <f t="shared" si="10"/>
        <v>105.5</v>
      </c>
      <c r="AJ136" s="11">
        <f t="shared" si="11"/>
        <v>4.2031999999999998</v>
      </c>
      <c r="AK136" s="20" t="str">
        <f t="shared" si="12"/>
        <v>--</v>
      </c>
      <c r="AL136" s="11" t="str">
        <f t="shared" si="13"/>
        <v>--</v>
      </c>
      <c r="AM136" s="11" t="str">
        <f t="shared" si="14"/>
        <v>--</v>
      </c>
    </row>
    <row r="137" spans="1:39">
      <c r="A137" s="18" t="s">
        <v>284</v>
      </c>
      <c r="B137" s="11" t="s">
        <v>285</v>
      </c>
      <c r="C137" s="12"/>
      <c r="D137" s="12">
        <v>45470</v>
      </c>
      <c r="E137" s="12"/>
      <c r="F137" s="12"/>
      <c r="H137" s="14">
        <v>-1.99</v>
      </c>
      <c r="L137" s="16">
        <v>3.2544</v>
      </c>
      <c r="P137" s="17">
        <v>13</v>
      </c>
      <c r="T137" s="17">
        <v>180</v>
      </c>
      <c r="X137" s="17">
        <v>216</v>
      </c>
      <c r="AB137" s="17">
        <v>14</v>
      </c>
      <c r="AI137" s="19">
        <f t="shared" si="10"/>
        <v>105.75</v>
      </c>
      <c r="AJ137" s="11">
        <f t="shared" si="11"/>
        <v>3.2544</v>
      </c>
      <c r="AK137" s="20">
        <f t="shared" si="12"/>
        <v>45470</v>
      </c>
      <c r="AL137" s="11">
        <f t="shared" si="13"/>
        <v>-1.99</v>
      </c>
      <c r="AM137" s="11" t="str">
        <f t="shared" si="14"/>
        <v>--</v>
      </c>
    </row>
    <row r="138" spans="1:39">
      <c r="A138" s="18" t="s">
        <v>286</v>
      </c>
      <c r="B138" s="11" t="s">
        <v>287</v>
      </c>
      <c r="C138" s="12"/>
      <c r="D138" s="12"/>
      <c r="E138" s="12"/>
      <c r="F138" s="12"/>
      <c r="L138" s="16">
        <v>3.7128999999999999</v>
      </c>
      <c r="P138" s="17">
        <v>164</v>
      </c>
      <c r="T138" s="17">
        <v>49</v>
      </c>
      <c r="X138" s="17">
        <v>199</v>
      </c>
      <c r="AB138" s="17">
        <v>142</v>
      </c>
      <c r="AI138" s="19">
        <f t="shared" si="10"/>
        <v>138.5</v>
      </c>
      <c r="AJ138" s="11">
        <f t="shared" si="11"/>
        <v>3.7128999999999999</v>
      </c>
      <c r="AK138" s="20" t="str">
        <f t="shared" si="12"/>
        <v>--</v>
      </c>
      <c r="AL138" s="11" t="str">
        <f t="shared" si="13"/>
        <v>--</v>
      </c>
      <c r="AM138" s="11" t="str">
        <f t="shared" si="14"/>
        <v>--</v>
      </c>
    </row>
    <row r="139" spans="1:39">
      <c r="A139" s="18" t="s">
        <v>288</v>
      </c>
      <c r="B139" s="11" t="s">
        <v>289</v>
      </c>
      <c r="C139" s="12"/>
      <c r="D139" s="12"/>
      <c r="E139" s="12"/>
      <c r="F139" s="12"/>
      <c r="L139" s="16">
        <v>3.1829999999999998</v>
      </c>
      <c r="P139" s="17">
        <v>166</v>
      </c>
      <c r="T139" s="17">
        <v>87</v>
      </c>
      <c r="X139" s="17">
        <v>163</v>
      </c>
      <c r="AI139" s="19">
        <f t="shared" si="10"/>
        <v>138.66666666666666</v>
      </c>
      <c r="AJ139" s="11">
        <f t="shared" si="11"/>
        <v>3.1829999999999998</v>
      </c>
      <c r="AK139" s="20" t="str">
        <f t="shared" si="12"/>
        <v>--</v>
      </c>
      <c r="AL139" s="11" t="str">
        <f t="shared" si="13"/>
        <v>--</v>
      </c>
      <c r="AM139" s="11" t="str">
        <f t="shared" si="14"/>
        <v>--</v>
      </c>
    </row>
    <row r="140" spans="1:39">
      <c r="A140" s="18" t="s">
        <v>290</v>
      </c>
      <c r="B140" s="11" t="s">
        <v>291</v>
      </c>
      <c r="C140" s="12"/>
      <c r="D140" s="12"/>
      <c r="E140" s="12"/>
      <c r="F140" s="12"/>
      <c r="L140" s="16">
        <v>0</v>
      </c>
      <c r="P140" s="17">
        <v>4</v>
      </c>
      <c r="T140" s="17">
        <v>55</v>
      </c>
      <c r="X140" s="17">
        <v>233</v>
      </c>
      <c r="AI140" s="19">
        <f t="shared" si="10"/>
        <v>97.333333333333329</v>
      </c>
      <c r="AJ140" s="11">
        <f t="shared" si="11"/>
        <v>0</v>
      </c>
      <c r="AK140" s="20" t="str">
        <f t="shared" si="12"/>
        <v>--</v>
      </c>
      <c r="AL140" s="11" t="str">
        <f t="shared" si="13"/>
        <v>--</v>
      </c>
      <c r="AM140" s="11" t="str">
        <f t="shared" si="14"/>
        <v>--</v>
      </c>
    </row>
    <row r="141" spans="1:39">
      <c r="A141" s="18" t="s">
        <v>292</v>
      </c>
      <c r="B141" s="11" t="s">
        <v>293</v>
      </c>
      <c r="C141" s="12"/>
      <c r="D141" s="12"/>
      <c r="E141" s="12"/>
      <c r="F141" s="12"/>
      <c r="L141" s="16">
        <v>2.9527999999999999</v>
      </c>
      <c r="P141" s="17">
        <v>185</v>
      </c>
      <c r="T141" s="17">
        <v>13</v>
      </c>
      <c r="X141" s="17">
        <v>20</v>
      </c>
      <c r="AB141" s="17">
        <v>68</v>
      </c>
      <c r="AI141" s="19">
        <f t="shared" si="10"/>
        <v>71.5</v>
      </c>
      <c r="AJ141" s="11">
        <f t="shared" si="11"/>
        <v>2.9527999999999999</v>
      </c>
      <c r="AK141" s="20" t="str">
        <f t="shared" si="12"/>
        <v>--</v>
      </c>
      <c r="AL141" s="11" t="str">
        <f t="shared" si="13"/>
        <v>--</v>
      </c>
      <c r="AM141" s="11" t="str">
        <f t="shared" si="14"/>
        <v>--</v>
      </c>
    </row>
    <row r="142" spans="1:39">
      <c r="A142" s="18" t="s">
        <v>294</v>
      </c>
      <c r="B142" s="11" t="s">
        <v>295</v>
      </c>
      <c r="C142" s="12"/>
      <c r="D142" s="12"/>
      <c r="E142" s="12"/>
      <c r="F142" s="12"/>
      <c r="L142" s="16">
        <v>4.7556000000000003</v>
      </c>
      <c r="P142" s="17">
        <v>153</v>
      </c>
      <c r="T142" s="17">
        <v>11</v>
      </c>
      <c r="X142" s="17">
        <v>20</v>
      </c>
      <c r="AB142" s="17">
        <v>70</v>
      </c>
      <c r="AI142" s="19">
        <f t="shared" si="10"/>
        <v>63.5</v>
      </c>
      <c r="AJ142" s="11">
        <f t="shared" si="11"/>
        <v>4.7556000000000003</v>
      </c>
      <c r="AK142" s="20" t="str">
        <f t="shared" si="12"/>
        <v>--</v>
      </c>
      <c r="AL142" s="11" t="str">
        <f t="shared" si="13"/>
        <v>--</v>
      </c>
      <c r="AM142" s="11" t="str">
        <f t="shared" si="14"/>
        <v>--</v>
      </c>
    </row>
    <row r="143" spans="1:39">
      <c r="A143" s="18" t="s">
        <v>296</v>
      </c>
      <c r="B143" s="11" t="s">
        <v>297</v>
      </c>
      <c r="C143" s="12"/>
      <c r="D143" s="12"/>
      <c r="E143" s="12"/>
      <c r="F143" s="12"/>
      <c r="L143" s="16">
        <v>3.0249000000000001</v>
      </c>
      <c r="T143" s="17">
        <v>51</v>
      </c>
      <c r="X143" s="17">
        <v>110</v>
      </c>
      <c r="AI143" s="19">
        <f t="shared" si="10"/>
        <v>80.5</v>
      </c>
      <c r="AJ143" s="11">
        <f t="shared" si="11"/>
        <v>3.0249000000000001</v>
      </c>
      <c r="AK143" s="20" t="str">
        <f t="shared" si="12"/>
        <v>--</v>
      </c>
      <c r="AL143" s="11" t="str">
        <f t="shared" si="13"/>
        <v>--</v>
      </c>
      <c r="AM143" s="11" t="str">
        <f t="shared" si="14"/>
        <v>--</v>
      </c>
    </row>
    <row r="144" spans="1:39">
      <c r="A144" s="18" t="s">
        <v>298</v>
      </c>
      <c r="B144" s="11" t="s">
        <v>299</v>
      </c>
      <c r="C144" s="12"/>
      <c r="D144" s="12"/>
      <c r="E144" s="12"/>
      <c r="F144" s="12"/>
      <c r="L144" s="16">
        <v>0</v>
      </c>
      <c r="AI144" s="19" t="str">
        <f t="shared" si="10"/>
        <v>--</v>
      </c>
      <c r="AJ144" s="11">
        <f t="shared" si="11"/>
        <v>0</v>
      </c>
      <c r="AK144" s="20" t="str">
        <f t="shared" si="12"/>
        <v>--</v>
      </c>
      <c r="AL144" s="11" t="str">
        <f t="shared" si="13"/>
        <v>--</v>
      </c>
      <c r="AM144" s="11" t="str">
        <f t="shared" si="14"/>
        <v>--</v>
      </c>
    </row>
    <row r="145" spans="1:39">
      <c r="A145" s="18" t="s">
        <v>300</v>
      </c>
      <c r="B145" s="11" t="s">
        <v>301</v>
      </c>
      <c r="C145" s="12"/>
      <c r="D145" s="12"/>
      <c r="E145" s="12"/>
      <c r="F145" s="12"/>
      <c r="L145" s="16">
        <v>3.6657000000000002</v>
      </c>
      <c r="P145" s="17">
        <v>145</v>
      </c>
      <c r="T145" s="17">
        <v>8</v>
      </c>
      <c r="X145" s="17">
        <v>4</v>
      </c>
      <c r="AB145" s="17">
        <v>14</v>
      </c>
      <c r="AI145" s="19">
        <f t="shared" si="10"/>
        <v>42.75</v>
      </c>
      <c r="AJ145" s="11">
        <f t="shared" si="11"/>
        <v>3.6657000000000002</v>
      </c>
      <c r="AK145" s="20" t="str">
        <f t="shared" si="12"/>
        <v>--</v>
      </c>
      <c r="AL145" s="11" t="str">
        <f t="shared" si="13"/>
        <v>--</v>
      </c>
      <c r="AM145" s="11" t="str">
        <f t="shared" si="14"/>
        <v>--</v>
      </c>
    </row>
    <row r="146" spans="1:39">
      <c r="A146" s="18" t="s">
        <v>302</v>
      </c>
      <c r="B146" s="11" t="s">
        <v>303</v>
      </c>
      <c r="C146" s="12"/>
      <c r="D146" s="12">
        <v>45379</v>
      </c>
      <c r="E146" s="12"/>
      <c r="F146" s="12"/>
      <c r="H146" s="14">
        <v>-21.11</v>
      </c>
      <c r="L146" s="16">
        <v>3.3405</v>
      </c>
      <c r="P146" s="17">
        <v>27</v>
      </c>
      <c r="X146" s="17">
        <v>231</v>
      </c>
      <c r="AB146" s="17">
        <v>5</v>
      </c>
      <c r="AI146" s="19">
        <f t="shared" si="10"/>
        <v>87.666666666666671</v>
      </c>
      <c r="AJ146" s="11">
        <f t="shared" si="11"/>
        <v>3.3405</v>
      </c>
      <c r="AK146" s="20">
        <f t="shared" si="12"/>
        <v>45379</v>
      </c>
      <c r="AL146" s="11">
        <f t="shared" si="13"/>
        <v>-21.11</v>
      </c>
      <c r="AM146" s="11" t="str">
        <f t="shared" si="14"/>
        <v>--</v>
      </c>
    </row>
    <row r="147" spans="1:39">
      <c r="A147" s="18" t="s">
        <v>304</v>
      </c>
      <c r="B147" s="11" t="s">
        <v>305</v>
      </c>
      <c r="C147" s="12"/>
      <c r="D147" s="12">
        <v>45477</v>
      </c>
      <c r="E147" s="12"/>
      <c r="F147" s="12"/>
      <c r="L147" s="16">
        <v>0.59699999999999998</v>
      </c>
      <c r="P147" s="17">
        <v>5</v>
      </c>
      <c r="X147" s="17">
        <v>187</v>
      </c>
      <c r="AB147" s="17">
        <v>47</v>
      </c>
      <c r="AI147" s="19">
        <f t="shared" si="10"/>
        <v>79.666666666666671</v>
      </c>
      <c r="AJ147" s="11">
        <f t="shared" si="11"/>
        <v>0.59699999999999998</v>
      </c>
      <c r="AK147" s="20">
        <f t="shared" si="12"/>
        <v>45477</v>
      </c>
      <c r="AL147" s="11" t="str">
        <f t="shared" si="13"/>
        <v>--</v>
      </c>
      <c r="AM147" s="11" t="str">
        <f t="shared" si="14"/>
        <v>--</v>
      </c>
    </row>
    <row r="148" spans="1:39">
      <c r="A148" s="18" t="s">
        <v>306</v>
      </c>
      <c r="B148" s="11" t="s">
        <v>307</v>
      </c>
      <c r="C148" s="12"/>
      <c r="D148" s="12">
        <v>45372</v>
      </c>
      <c r="E148" s="12"/>
      <c r="F148" s="12"/>
      <c r="H148" s="14">
        <v>8.5399999999999991</v>
      </c>
      <c r="L148" s="16">
        <v>1.5952999999999999</v>
      </c>
      <c r="X148" s="17">
        <v>4</v>
      </c>
      <c r="Z148" s="17">
        <v>62</v>
      </c>
      <c r="AB148" s="17">
        <v>75</v>
      </c>
      <c r="AD148" s="17">
        <v>1</v>
      </c>
      <c r="AF148" s="17">
        <v>59</v>
      </c>
      <c r="AI148" s="19">
        <f t="shared" si="10"/>
        <v>40.200000000000003</v>
      </c>
      <c r="AJ148" s="11">
        <f t="shared" si="11"/>
        <v>1.5952999999999999</v>
      </c>
      <c r="AK148" s="20">
        <f t="shared" si="12"/>
        <v>45372</v>
      </c>
      <c r="AL148" s="11">
        <f t="shared" si="13"/>
        <v>8.5399999999999991</v>
      </c>
      <c r="AM148" s="11">
        <f t="shared" si="14"/>
        <v>59</v>
      </c>
    </row>
    <row r="149" spans="1:39">
      <c r="A149" s="18" t="s">
        <v>308</v>
      </c>
      <c r="B149" s="11" t="s">
        <v>309</v>
      </c>
      <c r="C149" s="12"/>
      <c r="D149" s="12">
        <v>45519</v>
      </c>
      <c r="E149" s="12"/>
      <c r="F149" s="12"/>
      <c r="L149" s="16">
        <v>0.91500000000000004</v>
      </c>
      <c r="P149" s="17">
        <v>1</v>
      </c>
      <c r="T149" s="17">
        <v>7</v>
      </c>
      <c r="X149" s="17">
        <v>18</v>
      </c>
      <c r="AB149" s="17">
        <v>105</v>
      </c>
      <c r="AI149" s="19">
        <f t="shared" si="10"/>
        <v>32.75</v>
      </c>
      <c r="AJ149" s="11">
        <f t="shared" si="11"/>
        <v>0.91500000000000004</v>
      </c>
      <c r="AK149" s="20">
        <f t="shared" si="12"/>
        <v>45519</v>
      </c>
      <c r="AL149" s="11" t="str">
        <f t="shared" si="13"/>
        <v>--</v>
      </c>
      <c r="AM149" s="11" t="str">
        <f t="shared" si="14"/>
        <v>--</v>
      </c>
    </row>
    <row r="150" spans="1:39">
      <c r="A150" s="18" t="s">
        <v>310</v>
      </c>
      <c r="B150" s="11" t="s">
        <v>311</v>
      </c>
      <c r="C150" s="12"/>
      <c r="D150" s="12">
        <v>45463</v>
      </c>
      <c r="E150" s="12"/>
      <c r="F150" s="12"/>
      <c r="H150" s="14">
        <v>0.72</v>
      </c>
      <c r="L150" s="16">
        <v>2.5388000000000002</v>
      </c>
      <c r="P150" s="17">
        <v>1</v>
      </c>
      <c r="T150" s="17">
        <v>60</v>
      </c>
      <c r="X150" s="17">
        <v>1</v>
      </c>
      <c r="AB150" s="17">
        <v>5</v>
      </c>
      <c r="AI150" s="19">
        <f t="shared" si="10"/>
        <v>16.75</v>
      </c>
      <c r="AJ150" s="11">
        <f t="shared" si="11"/>
        <v>2.5388000000000002</v>
      </c>
      <c r="AK150" s="20">
        <f t="shared" si="12"/>
        <v>45463</v>
      </c>
      <c r="AL150" s="11">
        <f t="shared" si="13"/>
        <v>0.72</v>
      </c>
      <c r="AM150" s="11" t="str">
        <f t="shared" si="14"/>
        <v>--</v>
      </c>
    </row>
    <row r="151" spans="1:39">
      <c r="A151" s="18" t="s">
        <v>312</v>
      </c>
      <c r="B151" s="11" t="s">
        <v>313</v>
      </c>
      <c r="C151" s="12"/>
      <c r="D151" s="12">
        <v>45483</v>
      </c>
      <c r="E151" s="12"/>
      <c r="F151" s="12"/>
      <c r="L151" s="16">
        <v>5.2805</v>
      </c>
      <c r="P151" s="17">
        <v>15</v>
      </c>
      <c r="T151" s="17">
        <v>78</v>
      </c>
      <c r="X151" s="17">
        <v>89</v>
      </c>
      <c r="AB151" s="17">
        <v>16</v>
      </c>
      <c r="AI151" s="19">
        <f t="shared" si="10"/>
        <v>49.5</v>
      </c>
      <c r="AJ151" s="11">
        <f t="shared" si="11"/>
        <v>5.2805</v>
      </c>
      <c r="AK151" s="20">
        <f t="shared" si="12"/>
        <v>45483</v>
      </c>
      <c r="AL151" s="11" t="str">
        <f t="shared" si="13"/>
        <v>--</v>
      </c>
      <c r="AM151" s="11" t="str">
        <f t="shared" si="14"/>
        <v>--</v>
      </c>
    </row>
    <row r="152" spans="1:39">
      <c r="A152" s="18" t="s">
        <v>314</v>
      </c>
      <c r="B152" s="11" t="s">
        <v>315</v>
      </c>
      <c r="C152" s="12"/>
      <c r="D152" s="12">
        <v>45469</v>
      </c>
      <c r="E152" s="12"/>
      <c r="F152" s="12"/>
      <c r="H152" s="14">
        <v>8.49</v>
      </c>
      <c r="L152" s="16">
        <v>1.3671</v>
      </c>
      <c r="P152" s="17">
        <v>1</v>
      </c>
      <c r="T152" s="17">
        <v>52</v>
      </c>
      <c r="X152" s="17">
        <v>1</v>
      </c>
      <c r="AB152" s="17">
        <v>1</v>
      </c>
      <c r="AF152" s="17">
        <v>1</v>
      </c>
      <c r="AI152" s="19">
        <f t="shared" si="10"/>
        <v>11.2</v>
      </c>
      <c r="AJ152" s="11">
        <f t="shared" si="11"/>
        <v>1.3671</v>
      </c>
      <c r="AK152" s="20">
        <f t="shared" si="12"/>
        <v>45469</v>
      </c>
      <c r="AL152" s="11">
        <f t="shared" si="13"/>
        <v>8.49</v>
      </c>
      <c r="AM152" s="11">
        <f t="shared" si="14"/>
        <v>1</v>
      </c>
    </row>
    <row r="153" spans="1:39">
      <c r="A153" s="18" t="s">
        <v>316</v>
      </c>
      <c r="B153" s="11" t="s">
        <v>317</v>
      </c>
      <c r="C153" s="12"/>
      <c r="D153" s="12"/>
      <c r="E153" s="12"/>
      <c r="F153" s="12"/>
      <c r="L153" s="16">
        <v>1.4516</v>
      </c>
      <c r="P153" s="17">
        <v>97</v>
      </c>
      <c r="T153" s="17">
        <v>6</v>
      </c>
      <c r="AB153" s="17">
        <v>12</v>
      </c>
      <c r="AI153" s="19">
        <f t="shared" si="10"/>
        <v>38.333333333333336</v>
      </c>
      <c r="AJ153" s="11">
        <f t="shared" si="11"/>
        <v>1.4516</v>
      </c>
      <c r="AK153" s="20" t="str">
        <f t="shared" si="12"/>
        <v>--</v>
      </c>
      <c r="AL153" s="11" t="str">
        <f t="shared" si="13"/>
        <v>--</v>
      </c>
      <c r="AM153" s="11" t="str">
        <f t="shared" si="14"/>
        <v>--</v>
      </c>
    </row>
    <row r="154" spans="1:39">
      <c r="A154" s="18" t="s">
        <v>318</v>
      </c>
      <c r="B154" s="11" t="s">
        <v>319</v>
      </c>
      <c r="C154" s="12"/>
      <c r="D154" s="12">
        <v>45484</v>
      </c>
      <c r="E154" s="12"/>
      <c r="F154" s="12"/>
      <c r="L154" s="16">
        <v>1.6667000000000001</v>
      </c>
      <c r="P154" s="17">
        <v>2</v>
      </c>
      <c r="T154" s="17">
        <v>1</v>
      </c>
      <c r="X154" s="17">
        <v>1</v>
      </c>
      <c r="AB154" s="17">
        <v>1</v>
      </c>
      <c r="AI154" s="19">
        <f t="shared" si="10"/>
        <v>1.25</v>
      </c>
      <c r="AJ154" s="11">
        <f t="shared" si="11"/>
        <v>1.6667000000000001</v>
      </c>
      <c r="AK154" s="20">
        <f t="shared" si="12"/>
        <v>45484</v>
      </c>
      <c r="AL154" s="11" t="str">
        <f t="shared" si="13"/>
        <v>--</v>
      </c>
      <c r="AM154" s="11" t="str">
        <f t="shared" si="14"/>
        <v>--</v>
      </c>
    </row>
    <row r="155" spans="1:39">
      <c r="A155" s="18" t="s">
        <v>320</v>
      </c>
      <c r="B155" s="11" t="s">
        <v>321</v>
      </c>
      <c r="C155" s="12"/>
      <c r="D155" s="12">
        <v>45463</v>
      </c>
      <c r="E155" s="12"/>
      <c r="F155" s="12"/>
      <c r="H155" s="14">
        <v>3.6</v>
      </c>
      <c r="L155" s="16">
        <v>3.8959999999999999</v>
      </c>
      <c r="P155" s="17">
        <v>2</v>
      </c>
      <c r="T155" s="17">
        <v>2</v>
      </c>
      <c r="X155" s="17">
        <v>214</v>
      </c>
      <c r="AB155" s="17">
        <v>45</v>
      </c>
      <c r="AI155" s="19">
        <f t="shared" si="10"/>
        <v>65.75</v>
      </c>
      <c r="AJ155" s="11">
        <f t="shared" si="11"/>
        <v>3.8959999999999999</v>
      </c>
      <c r="AK155" s="20">
        <f t="shared" si="12"/>
        <v>45463</v>
      </c>
      <c r="AL155" s="11">
        <f t="shared" si="13"/>
        <v>3.6</v>
      </c>
      <c r="AM155" s="11" t="str">
        <f t="shared" si="14"/>
        <v>--</v>
      </c>
    </row>
    <row r="156" spans="1:39">
      <c r="A156" s="18" t="s">
        <v>322</v>
      </c>
      <c r="B156" s="11" t="s">
        <v>323</v>
      </c>
      <c r="C156" s="12"/>
      <c r="D156" s="12">
        <v>45483</v>
      </c>
      <c r="E156" s="12"/>
      <c r="F156" s="12"/>
      <c r="L156" s="16">
        <v>3.4325000000000001</v>
      </c>
      <c r="P156" s="17">
        <v>172</v>
      </c>
      <c r="X156" s="17">
        <v>156</v>
      </c>
      <c r="AB156" s="17">
        <v>6</v>
      </c>
      <c r="AI156" s="19">
        <f t="shared" si="10"/>
        <v>111.33333333333333</v>
      </c>
      <c r="AJ156" s="11">
        <f t="shared" si="11"/>
        <v>3.4325000000000001</v>
      </c>
      <c r="AK156" s="20">
        <f t="shared" si="12"/>
        <v>45483</v>
      </c>
      <c r="AL156" s="11" t="str">
        <f t="shared" si="13"/>
        <v>--</v>
      </c>
      <c r="AM156" s="11" t="str">
        <f t="shared" si="14"/>
        <v>--</v>
      </c>
    </row>
    <row r="157" spans="1:39">
      <c r="A157" s="18" t="s">
        <v>324</v>
      </c>
      <c r="B157" s="11" t="s">
        <v>325</v>
      </c>
      <c r="C157" s="12"/>
      <c r="D157" s="12">
        <v>45481</v>
      </c>
      <c r="E157" s="12"/>
      <c r="F157" s="12"/>
      <c r="L157" s="16">
        <v>4.0186999999999999</v>
      </c>
      <c r="T157" s="17">
        <v>112</v>
      </c>
      <c r="AB157" s="17">
        <v>109</v>
      </c>
      <c r="AI157" s="19">
        <f t="shared" si="10"/>
        <v>110.5</v>
      </c>
      <c r="AJ157" s="11">
        <f t="shared" si="11"/>
        <v>4.0186999999999999</v>
      </c>
      <c r="AK157" s="20">
        <f t="shared" si="12"/>
        <v>45481</v>
      </c>
      <c r="AL157" s="11" t="str">
        <f t="shared" si="13"/>
        <v>--</v>
      </c>
      <c r="AM157" s="11" t="str">
        <f t="shared" si="14"/>
        <v>--</v>
      </c>
    </row>
    <row r="158" spans="1:39">
      <c r="A158" s="18" t="s">
        <v>326</v>
      </c>
      <c r="B158" s="11" t="s">
        <v>327</v>
      </c>
      <c r="C158" s="12"/>
      <c r="D158" s="12"/>
      <c r="E158" s="12"/>
      <c r="F158" s="12"/>
      <c r="L158" s="16">
        <v>6.3745000000000003</v>
      </c>
      <c r="P158" s="17">
        <v>1</v>
      </c>
      <c r="X158" s="17">
        <v>130</v>
      </c>
      <c r="AB158" s="17">
        <v>1</v>
      </c>
      <c r="AI158" s="19">
        <f t="shared" si="10"/>
        <v>44</v>
      </c>
      <c r="AJ158" s="11">
        <f t="shared" si="11"/>
        <v>6.3745000000000003</v>
      </c>
      <c r="AK158" s="20" t="str">
        <f t="shared" si="12"/>
        <v>--</v>
      </c>
      <c r="AL158" s="11" t="str">
        <f t="shared" si="13"/>
        <v>--</v>
      </c>
      <c r="AM158" s="11" t="str">
        <f t="shared" si="14"/>
        <v>--</v>
      </c>
    </row>
    <row r="159" spans="1:39">
      <c r="A159" s="18" t="s">
        <v>328</v>
      </c>
      <c r="B159" s="11" t="s">
        <v>329</v>
      </c>
      <c r="C159" s="12"/>
      <c r="D159" s="12">
        <v>45495</v>
      </c>
      <c r="E159" s="12"/>
      <c r="F159" s="12"/>
      <c r="L159" s="16">
        <v>0.29759999999999998</v>
      </c>
      <c r="P159" s="17">
        <v>5</v>
      </c>
      <c r="T159" s="17">
        <v>1</v>
      </c>
      <c r="X159" s="17">
        <v>1</v>
      </c>
      <c r="AB159" s="17">
        <v>3</v>
      </c>
      <c r="AI159" s="19">
        <f t="shared" si="10"/>
        <v>2.5</v>
      </c>
      <c r="AJ159" s="11">
        <f t="shared" si="11"/>
        <v>0.29759999999999998</v>
      </c>
      <c r="AK159" s="20">
        <f t="shared" si="12"/>
        <v>45495</v>
      </c>
      <c r="AL159" s="11" t="str">
        <f t="shared" si="13"/>
        <v>--</v>
      </c>
      <c r="AM159" s="11" t="str">
        <f t="shared" si="14"/>
        <v>--</v>
      </c>
    </row>
    <row r="160" spans="1:39">
      <c r="A160" s="18" t="s">
        <v>330</v>
      </c>
      <c r="B160" s="11" t="s">
        <v>331</v>
      </c>
      <c r="C160" s="12"/>
      <c r="D160" s="12"/>
      <c r="E160" s="12"/>
      <c r="F160" s="12"/>
      <c r="L160" s="16">
        <v>0</v>
      </c>
      <c r="P160" s="17">
        <v>4</v>
      </c>
      <c r="T160" s="17">
        <v>4</v>
      </c>
      <c r="X160" s="17">
        <v>1</v>
      </c>
      <c r="AB160" s="17">
        <v>1</v>
      </c>
      <c r="AI160" s="19">
        <f t="shared" si="10"/>
        <v>2.5</v>
      </c>
      <c r="AJ160" s="11">
        <f t="shared" si="11"/>
        <v>0</v>
      </c>
      <c r="AK160" s="20" t="str">
        <f t="shared" si="12"/>
        <v>--</v>
      </c>
      <c r="AL160" s="11" t="str">
        <f t="shared" si="13"/>
        <v>--</v>
      </c>
      <c r="AM160" s="11" t="str">
        <f t="shared" si="14"/>
        <v>--</v>
      </c>
    </row>
    <row r="161" spans="1:39">
      <c r="A161" s="18" t="s">
        <v>332</v>
      </c>
      <c r="B161" s="11" t="s">
        <v>333</v>
      </c>
      <c r="C161" s="12"/>
      <c r="D161" s="12"/>
      <c r="E161" s="12"/>
      <c r="F161" s="12"/>
      <c r="L161" s="16">
        <v>1.7864</v>
      </c>
      <c r="P161" s="17">
        <v>29</v>
      </c>
      <c r="T161" s="17">
        <v>7</v>
      </c>
      <c r="X161" s="17">
        <v>5</v>
      </c>
      <c r="AB161" s="17">
        <v>15</v>
      </c>
      <c r="AI161" s="19">
        <f t="shared" si="10"/>
        <v>14</v>
      </c>
      <c r="AJ161" s="11">
        <f t="shared" si="11"/>
        <v>1.7864</v>
      </c>
      <c r="AK161" s="20" t="str">
        <f t="shared" si="12"/>
        <v>--</v>
      </c>
      <c r="AL161" s="11" t="str">
        <f t="shared" si="13"/>
        <v>--</v>
      </c>
      <c r="AM161" s="11" t="str">
        <f t="shared" si="14"/>
        <v>--</v>
      </c>
    </row>
    <row r="162" spans="1:39">
      <c r="A162" s="18" t="s">
        <v>334</v>
      </c>
      <c r="B162" s="11" t="s">
        <v>335</v>
      </c>
      <c r="C162" s="12"/>
      <c r="D162" s="12">
        <v>45477</v>
      </c>
      <c r="E162" s="12"/>
      <c r="F162" s="12"/>
      <c r="L162" s="16">
        <v>1.0824</v>
      </c>
      <c r="P162" s="17">
        <v>36</v>
      </c>
      <c r="T162" s="17">
        <v>3</v>
      </c>
      <c r="AB162" s="17">
        <v>3</v>
      </c>
      <c r="AI162" s="19">
        <f t="shared" si="10"/>
        <v>14</v>
      </c>
      <c r="AJ162" s="11">
        <f t="shared" si="11"/>
        <v>1.0824</v>
      </c>
      <c r="AK162" s="20">
        <f t="shared" si="12"/>
        <v>45477</v>
      </c>
      <c r="AL162" s="11" t="str">
        <f t="shared" si="13"/>
        <v>--</v>
      </c>
      <c r="AM162" s="11" t="str">
        <f t="shared" si="14"/>
        <v>--</v>
      </c>
    </row>
    <row r="163" spans="1:39">
      <c r="A163" s="18" t="s">
        <v>336</v>
      </c>
      <c r="B163" s="11" t="s">
        <v>337</v>
      </c>
      <c r="C163" s="12"/>
      <c r="D163" s="12">
        <v>45482</v>
      </c>
      <c r="E163" s="12"/>
      <c r="F163" s="12"/>
      <c r="L163" s="16">
        <v>2.6560000000000001</v>
      </c>
      <c r="T163" s="17">
        <v>8</v>
      </c>
      <c r="X163" s="17">
        <v>23</v>
      </c>
      <c r="AB163" s="17">
        <v>3</v>
      </c>
      <c r="AI163" s="19">
        <f t="shared" si="10"/>
        <v>11.333333333333334</v>
      </c>
      <c r="AJ163" s="11">
        <f t="shared" si="11"/>
        <v>2.6560000000000001</v>
      </c>
      <c r="AK163" s="20">
        <f t="shared" si="12"/>
        <v>45482</v>
      </c>
      <c r="AL163" s="11" t="str">
        <f t="shared" si="13"/>
        <v>--</v>
      </c>
      <c r="AM163" s="11" t="str">
        <f t="shared" si="14"/>
        <v>--</v>
      </c>
    </row>
    <row r="164" spans="1:39">
      <c r="A164" s="18" t="s">
        <v>338</v>
      </c>
      <c r="B164" s="11" t="s">
        <v>339</v>
      </c>
      <c r="C164" s="12"/>
      <c r="D164" s="12">
        <v>45468</v>
      </c>
      <c r="E164" s="12"/>
      <c r="F164" s="12"/>
      <c r="H164" s="14">
        <v>-1.3</v>
      </c>
      <c r="L164" s="16">
        <v>2.3628</v>
      </c>
      <c r="T164" s="17">
        <v>128</v>
      </c>
      <c r="X164" s="17">
        <v>17</v>
      </c>
      <c r="AB164" s="17">
        <v>2</v>
      </c>
      <c r="AI164" s="19">
        <f t="shared" si="10"/>
        <v>49</v>
      </c>
      <c r="AJ164" s="11">
        <f t="shared" si="11"/>
        <v>2.3628</v>
      </c>
      <c r="AK164" s="20">
        <f t="shared" si="12"/>
        <v>45468</v>
      </c>
      <c r="AL164" s="11">
        <f t="shared" si="13"/>
        <v>-1.3</v>
      </c>
      <c r="AM164" s="11" t="str">
        <f t="shared" si="14"/>
        <v>--</v>
      </c>
    </row>
    <row r="165" spans="1:39">
      <c r="A165" s="18" t="s">
        <v>340</v>
      </c>
      <c r="B165" s="11" t="s">
        <v>341</v>
      </c>
      <c r="C165" s="12"/>
      <c r="D165" s="12">
        <v>45470</v>
      </c>
      <c r="E165" s="12"/>
      <c r="F165" s="12"/>
      <c r="H165" s="14">
        <v>2.37</v>
      </c>
      <c r="L165" s="16">
        <v>2.7650000000000001</v>
      </c>
      <c r="P165" s="17">
        <v>2</v>
      </c>
      <c r="X165" s="17">
        <v>83</v>
      </c>
      <c r="AB165" s="17">
        <v>2</v>
      </c>
      <c r="AI165" s="19">
        <f t="shared" si="10"/>
        <v>29</v>
      </c>
      <c r="AJ165" s="11">
        <f t="shared" si="11"/>
        <v>2.7650000000000001</v>
      </c>
      <c r="AK165" s="20">
        <f t="shared" si="12"/>
        <v>45470</v>
      </c>
      <c r="AL165" s="11">
        <f t="shared" si="13"/>
        <v>2.37</v>
      </c>
      <c r="AM165" s="11" t="str">
        <f t="shared" si="14"/>
        <v>--</v>
      </c>
    </row>
    <row r="166" spans="1:39">
      <c r="A166" s="18" t="s">
        <v>342</v>
      </c>
      <c r="B166" s="11" t="s">
        <v>343</v>
      </c>
      <c r="C166" s="12"/>
      <c r="D166" s="12">
        <v>45471</v>
      </c>
      <c r="E166" s="12"/>
      <c r="F166" s="12"/>
      <c r="H166" s="14">
        <v>-1.86</v>
      </c>
      <c r="L166" s="16">
        <v>4.5144000000000002</v>
      </c>
      <c r="P166" s="17">
        <v>18</v>
      </c>
      <c r="X166" s="17">
        <v>108</v>
      </c>
      <c r="AB166" s="17">
        <v>56</v>
      </c>
      <c r="AI166" s="19">
        <f t="shared" si="10"/>
        <v>60.666666666666664</v>
      </c>
      <c r="AJ166" s="11">
        <f t="shared" si="11"/>
        <v>4.5144000000000002</v>
      </c>
      <c r="AK166" s="20">
        <f t="shared" si="12"/>
        <v>45471</v>
      </c>
      <c r="AL166" s="11">
        <f t="shared" si="13"/>
        <v>-1.86</v>
      </c>
      <c r="AM166" s="11" t="str">
        <f t="shared" si="14"/>
        <v>--</v>
      </c>
    </row>
    <row r="167" spans="1:39">
      <c r="A167" s="18" t="s">
        <v>344</v>
      </c>
      <c r="B167" s="11" t="s">
        <v>345</v>
      </c>
      <c r="C167" s="12"/>
      <c r="D167" s="12"/>
      <c r="E167" s="12"/>
      <c r="F167" s="12"/>
      <c r="L167" s="16">
        <v>2.5830000000000002</v>
      </c>
      <c r="P167" s="17">
        <v>1</v>
      </c>
      <c r="T167" s="17">
        <v>3</v>
      </c>
      <c r="AB167" s="17">
        <v>3</v>
      </c>
      <c r="AI167" s="19">
        <f t="shared" si="10"/>
        <v>2.3333333333333335</v>
      </c>
      <c r="AJ167" s="11">
        <f t="shared" si="11"/>
        <v>2.5830000000000002</v>
      </c>
      <c r="AK167" s="20" t="str">
        <f t="shared" si="12"/>
        <v>--</v>
      </c>
      <c r="AL167" s="11" t="str">
        <f t="shared" si="13"/>
        <v>--</v>
      </c>
      <c r="AM167" s="11" t="str">
        <f t="shared" si="14"/>
        <v>--</v>
      </c>
    </row>
    <row r="168" spans="1:39">
      <c r="A168" s="18" t="s">
        <v>346</v>
      </c>
      <c r="B168" s="11" t="s">
        <v>347</v>
      </c>
      <c r="C168" s="12"/>
      <c r="D168" s="12">
        <v>45503</v>
      </c>
      <c r="E168" s="12"/>
      <c r="F168" s="12"/>
      <c r="L168" s="16">
        <v>0.80549999999999999</v>
      </c>
      <c r="P168" s="17">
        <v>1</v>
      </c>
      <c r="T168" s="17">
        <v>2</v>
      </c>
      <c r="X168" s="17">
        <v>13</v>
      </c>
      <c r="AB168" s="17">
        <v>1</v>
      </c>
      <c r="AI168" s="19">
        <f t="shared" si="10"/>
        <v>4.25</v>
      </c>
      <c r="AJ168" s="11">
        <f t="shared" si="11"/>
        <v>0.80549999999999999</v>
      </c>
      <c r="AK168" s="20">
        <f t="shared" si="12"/>
        <v>45503</v>
      </c>
      <c r="AL168" s="11" t="str">
        <f t="shared" si="13"/>
        <v>--</v>
      </c>
      <c r="AM168" s="11" t="str">
        <f t="shared" si="14"/>
        <v>--</v>
      </c>
    </row>
    <row r="169" spans="1:39">
      <c r="A169" s="18" t="s">
        <v>348</v>
      </c>
      <c r="B169" s="11" t="s">
        <v>349</v>
      </c>
      <c r="C169" s="12"/>
      <c r="D169" s="12">
        <v>45467</v>
      </c>
      <c r="E169" s="12"/>
      <c r="F169" s="12"/>
      <c r="H169" s="14">
        <v>1.69</v>
      </c>
      <c r="L169" s="16">
        <v>1.1173</v>
      </c>
      <c r="T169" s="17">
        <v>1</v>
      </c>
      <c r="AB169" s="17">
        <v>8</v>
      </c>
      <c r="AF169" s="17">
        <v>5</v>
      </c>
      <c r="AI169" s="19">
        <f t="shared" si="10"/>
        <v>4.666666666666667</v>
      </c>
      <c r="AJ169" s="11">
        <f t="shared" si="11"/>
        <v>1.1173</v>
      </c>
      <c r="AK169" s="20">
        <f t="shared" si="12"/>
        <v>45467</v>
      </c>
      <c r="AL169" s="11">
        <f t="shared" si="13"/>
        <v>1.69</v>
      </c>
      <c r="AM169" s="11">
        <f t="shared" si="14"/>
        <v>5</v>
      </c>
    </row>
    <row r="170" spans="1:39">
      <c r="A170" s="18" t="s">
        <v>350</v>
      </c>
      <c r="B170" s="11" t="s">
        <v>351</v>
      </c>
      <c r="C170" s="12"/>
      <c r="D170" s="12"/>
      <c r="E170" s="12"/>
      <c r="F170" s="12"/>
      <c r="L170" s="16">
        <v>1.6327</v>
      </c>
      <c r="P170" s="17">
        <v>1</v>
      </c>
      <c r="X170" s="17">
        <v>4</v>
      </c>
      <c r="AB170" s="17">
        <v>55</v>
      </c>
      <c r="AI170" s="19">
        <f t="shared" si="10"/>
        <v>20</v>
      </c>
      <c r="AJ170" s="11">
        <f t="shared" si="11"/>
        <v>1.6327</v>
      </c>
      <c r="AK170" s="20" t="str">
        <f t="shared" si="12"/>
        <v>--</v>
      </c>
      <c r="AL170" s="11" t="str">
        <f t="shared" si="13"/>
        <v>--</v>
      </c>
      <c r="AM170" s="11" t="str">
        <f t="shared" si="14"/>
        <v>--</v>
      </c>
    </row>
    <row r="171" spans="1:39">
      <c r="A171" s="18" t="s">
        <v>352</v>
      </c>
      <c r="B171" s="11" t="s">
        <v>353</v>
      </c>
      <c r="C171" s="12"/>
      <c r="D171" s="12">
        <v>45485</v>
      </c>
      <c r="E171" s="12"/>
      <c r="F171" s="12"/>
      <c r="L171" s="16">
        <v>2.9022999999999999</v>
      </c>
      <c r="P171" s="17">
        <v>2</v>
      </c>
      <c r="T171" s="17">
        <v>41</v>
      </c>
      <c r="X171" s="17">
        <v>4</v>
      </c>
      <c r="AI171" s="19">
        <f t="shared" si="10"/>
        <v>15.666666666666666</v>
      </c>
      <c r="AJ171" s="11">
        <f t="shared" si="11"/>
        <v>2.9022999999999999</v>
      </c>
      <c r="AK171" s="20">
        <f t="shared" si="12"/>
        <v>45485</v>
      </c>
      <c r="AL171" s="11" t="str">
        <f t="shared" si="13"/>
        <v>--</v>
      </c>
      <c r="AM171" s="11" t="str">
        <f t="shared" si="14"/>
        <v>--</v>
      </c>
    </row>
    <row r="172" spans="1:39">
      <c r="A172" s="18" t="s">
        <v>354</v>
      </c>
      <c r="B172" s="11" t="s">
        <v>355</v>
      </c>
      <c r="C172" s="12"/>
      <c r="D172" s="12"/>
      <c r="E172" s="12"/>
      <c r="F172" s="12"/>
      <c r="L172" s="16">
        <v>1.8127</v>
      </c>
      <c r="T172" s="17">
        <v>80</v>
      </c>
      <c r="X172" s="17">
        <v>11</v>
      </c>
      <c r="AB172" s="17">
        <v>4</v>
      </c>
      <c r="AI172" s="19">
        <f t="shared" si="10"/>
        <v>31.666666666666668</v>
      </c>
      <c r="AJ172" s="11">
        <f t="shared" si="11"/>
        <v>1.8127</v>
      </c>
      <c r="AK172" s="20" t="str">
        <f t="shared" si="12"/>
        <v>--</v>
      </c>
      <c r="AL172" s="11" t="str">
        <f t="shared" si="13"/>
        <v>--</v>
      </c>
      <c r="AM172" s="11" t="str">
        <f t="shared" si="14"/>
        <v>--</v>
      </c>
    </row>
    <row r="173" spans="1:39">
      <c r="A173" s="18" t="s">
        <v>356</v>
      </c>
      <c r="B173" s="11" t="s">
        <v>357</v>
      </c>
      <c r="C173" s="12"/>
      <c r="D173" s="12">
        <v>45446</v>
      </c>
      <c r="E173" s="12"/>
      <c r="F173" s="12"/>
      <c r="H173" s="14">
        <v>11.38</v>
      </c>
      <c r="L173" s="16">
        <v>0.96220000000000006</v>
      </c>
      <c r="P173" s="17">
        <v>4</v>
      </c>
      <c r="T173" s="17">
        <v>1</v>
      </c>
      <c r="X173" s="17">
        <v>4</v>
      </c>
      <c r="AB173" s="17">
        <v>8</v>
      </c>
      <c r="AF173" s="17">
        <v>1</v>
      </c>
      <c r="AI173" s="19">
        <f t="shared" si="10"/>
        <v>3.6</v>
      </c>
      <c r="AJ173" s="11">
        <f t="shared" si="11"/>
        <v>0.96220000000000006</v>
      </c>
      <c r="AK173" s="20">
        <f t="shared" si="12"/>
        <v>45446</v>
      </c>
      <c r="AL173" s="11">
        <f t="shared" si="13"/>
        <v>11.38</v>
      </c>
      <c r="AM173" s="11">
        <f t="shared" si="14"/>
        <v>1</v>
      </c>
    </row>
    <row r="174" spans="1:39">
      <c r="A174" s="18" t="s">
        <v>358</v>
      </c>
      <c r="B174" s="11" t="s">
        <v>359</v>
      </c>
      <c r="C174" s="12"/>
      <c r="D174" s="12"/>
      <c r="E174" s="12"/>
      <c r="F174" s="12"/>
      <c r="L174" s="16">
        <v>0</v>
      </c>
      <c r="P174" s="17">
        <v>3</v>
      </c>
      <c r="T174" s="17">
        <v>7</v>
      </c>
      <c r="X174" s="17">
        <v>30</v>
      </c>
      <c r="AI174" s="19">
        <f t="shared" si="10"/>
        <v>13.333333333333334</v>
      </c>
      <c r="AJ174" s="11">
        <f t="shared" si="11"/>
        <v>0</v>
      </c>
      <c r="AK174" s="20" t="str">
        <f t="shared" si="12"/>
        <v>--</v>
      </c>
      <c r="AL174" s="11" t="str">
        <f t="shared" si="13"/>
        <v>--</v>
      </c>
      <c r="AM174" s="11" t="str">
        <f t="shared" si="14"/>
        <v>--</v>
      </c>
    </row>
    <row r="175" spans="1:39">
      <c r="A175" s="18" t="s">
        <v>360</v>
      </c>
      <c r="B175" s="11" t="s">
        <v>361</v>
      </c>
      <c r="C175" s="12"/>
      <c r="D175" s="12">
        <v>45477</v>
      </c>
      <c r="E175" s="12"/>
      <c r="F175" s="12"/>
      <c r="L175" s="16">
        <v>0.68089999999999995</v>
      </c>
      <c r="P175" s="17">
        <v>3</v>
      </c>
      <c r="T175" s="17">
        <v>31</v>
      </c>
      <c r="X175" s="17">
        <v>15</v>
      </c>
      <c r="AB175" s="17">
        <v>1</v>
      </c>
      <c r="AI175" s="19">
        <f t="shared" si="10"/>
        <v>12.5</v>
      </c>
      <c r="AJ175" s="11">
        <f t="shared" si="11"/>
        <v>0.68089999999999995</v>
      </c>
      <c r="AK175" s="20">
        <f t="shared" si="12"/>
        <v>45477</v>
      </c>
      <c r="AL175" s="11" t="str">
        <f t="shared" si="13"/>
        <v>--</v>
      </c>
      <c r="AM175" s="11" t="str">
        <f t="shared" si="14"/>
        <v>--</v>
      </c>
    </row>
    <row r="176" spans="1:39">
      <c r="A176" s="18" t="s">
        <v>362</v>
      </c>
      <c r="B176" s="11" t="s">
        <v>363</v>
      </c>
      <c r="C176" s="12"/>
      <c r="D176" s="12">
        <v>45497</v>
      </c>
      <c r="E176" s="12"/>
      <c r="F176" s="12"/>
      <c r="L176" s="16">
        <v>2.8736000000000002</v>
      </c>
      <c r="P176" s="17">
        <v>96</v>
      </c>
      <c r="T176" s="17">
        <v>1</v>
      </c>
      <c r="X176" s="17">
        <v>1</v>
      </c>
      <c r="AB176" s="17">
        <v>2</v>
      </c>
      <c r="AI176" s="19">
        <f t="shared" si="10"/>
        <v>25</v>
      </c>
      <c r="AJ176" s="11">
        <f t="shared" si="11"/>
        <v>2.8736000000000002</v>
      </c>
      <c r="AK176" s="20">
        <f t="shared" si="12"/>
        <v>45497</v>
      </c>
      <c r="AL176" s="11" t="str">
        <f t="shared" si="13"/>
        <v>--</v>
      </c>
      <c r="AM176" s="11" t="str">
        <f t="shared" si="14"/>
        <v>--</v>
      </c>
    </row>
    <row r="177" spans="1:39">
      <c r="A177" s="18" t="s">
        <v>364</v>
      </c>
      <c r="B177" s="11" t="s">
        <v>365</v>
      </c>
      <c r="C177" s="12"/>
      <c r="D177" s="12"/>
      <c r="E177" s="12"/>
      <c r="F177" s="12"/>
      <c r="L177" s="16">
        <v>1.5951</v>
      </c>
      <c r="P177" s="17">
        <v>5</v>
      </c>
      <c r="T177" s="17">
        <v>10</v>
      </c>
      <c r="X177" s="17">
        <v>3</v>
      </c>
      <c r="AB177" s="17">
        <v>4</v>
      </c>
      <c r="AI177" s="19">
        <f t="shared" si="10"/>
        <v>5.5</v>
      </c>
      <c r="AJ177" s="11">
        <f t="shared" si="11"/>
        <v>1.5951</v>
      </c>
      <c r="AK177" s="20" t="str">
        <f t="shared" si="12"/>
        <v>--</v>
      </c>
      <c r="AL177" s="11" t="str">
        <f t="shared" si="13"/>
        <v>--</v>
      </c>
      <c r="AM177" s="11" t="str">
        <f t="shared" si="14"/>
        <v>--</v>
      </c>
    </row>
    <row r="178" spans="1:39">
      <c r="A178" s="18" t="s">
        <v>366</v>
      </c>
      <c r="B178" s="11" t="s">
        <v>367</v>
      </c>
      <c r="C178" s="12"/>
      <c r="D178" s="12"/>
      <c r="E178" s="12"/>
      <c r="F178" s="12"/>
      <c r="L178" s="16">
        <v>1.8956999999999999</v>
      </c>
      <c r="T178" s="17">
        <v>2</v>
      </c>
      <c r="X178" s="17">
        <v>4</v>
      </c>
      <c r="AB178" s="17">
        <v>22</v>
      </c>
      <c r="AI178" s="19">
        <f t="shared" si="10"/>
        <v>9.3333333333333339</v>
      </c>
      <c r="AJ178" s="11">
        <f t="shared" si="11"/>
        <v>1.8956999999999999</v>
      </c>
      <c r="AK178" s="20" t="str">
        <f t="shared" si="12"/>
        <v>--</v>
      </c>
      <c r="AL178" s="11" t="str">
        <f t="shared" si="13"/>
        <v>--</v>
      </c>
      <c r="AM178" s="11" t="str">
        <f t="shared" si="14"/>
        <v>--</v>
      </c>
    </row>
    <row r="179" spans="1:39">
      <c r="A179" s="18" t="s">
        <v>368</v>
      </c>
      <c r="B179" s="11" t="s">
        <v>369</v>
      </c>
      <c r="C179" s="12"/>
      <c r="D179" s="12">
        <v>45483</v>
      </c>
      <c r="E179" s="12"/>
      <c r="F179" s="12"/>
      <c r="L179" s="16">
        <v>0.82120000000000004</v>
      </c>
      <c r="P179" s="17">
        <v>34</v>
      </c>
      <c r="T179" s="17">
        <v>16</v>
      </c>
      <c r="X179" s="17">
        <v>1</v>
      </c>
      <c r="AB179" s="17">
        <v>1</v>
      </c>
      <c r="AI179" s="19">
        <f t="shared" si="10"/>
        <v>13</v>
      </c>
      <c r="AJ179" s="11">
        <f t="shared" si="11"/>
        <v>0.82120000000000004</v>
      </c>
      <c r="AK179" s="20">
        <f t="shared" si="12"/>
        <v>45483</v>
      </c>
      <c r="AL179" s="11" t="str">
        <f t="shared" si="13"/>
        <v>--</v>
      </c>
      <c r="AM179" s="11" t="str">
        <f t="shared" si="14"/>
        <v>--</v>
      </c>
    </row>
    <row r="180" spans="1:39">
      <c r="A180" s="18" t="s">
        <v>370</v>
      </c>
      <c r="B180" s="11" t="s">
        <v>371</v>
      </c>
      <c r="C180" s="12"/>
      <c r="D180" s="12"/>
      <c r="E180" s="12"/>
      <c r="F180" s="12"/>
      <c r="L180" s="16">
        <v>0</v>
      </c>
      <c r="X180" s="17">
        <v>5</v>
      </c>
      <c r="AB180" s="17">
        <v>1</v>
      </c>
      <c r="AI180" s="19">
        <f t="shared" si="10"/>
        <v>3</v>
      </c>
      <c r="AJ180" s="11">
        <f t="shared" si="11"/>
        <v>0</v>
      </c>
      <c r="AK180" s="20" t="str">
        <f t="shared" si="12"/>
        <v>--</v>
      </c>
      <c r="AL180" s="11" t="str">
        <f t="shared" si="13"/>
        <v>--</v>
      </c>
      <c r="AM180" s="11" t="str">
        <f t="shared" si="14"/>
        <v>--</v>
      </c>
    </row>
    <row r="181" spans="1:39">
      <c r="A181" s="18" t="s">
        <v>372</v>
      </c>
      <c r="B181" s="11" t="s">
        <v>373</v>
      </c>
      <c r="C181" s="12"/>
      <c r="D181" s="12"/>
      <c r="E181" s="12"/>
      <c r="F181" s="12"/>
      <c r="L181" s="16">
        <v>0</v>
      </c>
      <c r="P181" s="17">
        <v>13</v>
      </c>
      <c r="T181" s="17">
        <v>1</v>
      </c>
      <c r="AI181" s="19">
        <f t="shared" si="10"/>
        <v>7</v>
      </c>
      <c r="AJ181" s="11">
        <f t="shared" si="11"/>
        <v>0</v>
      </c>
      <c r="AK181" s="20" t="str">
        <f t="shared" si="12"/>
        <v>--</v>
      </c>
      <c r="AL181" s="11" t="str">
        <f t="shared" si="13"/>
        <v>--</v>
      </c>
      <c r="AM181" s="11" t="str">
        <f t="shared" si="14"/>
        <v>--</v>
      </c>
    </row>
    <row r="182" spans="1:39">
      <c r="A182" s="18" t="s">
        <v>374</v>
      </c>
      <c r="B182" s="11" t="s">
        <v>375</v>
      </c>
      <c r="C182" s="12"/>
      <c r="D182" s="12"/>
      <c r="E182" s="12"/>
      <c r="F182" s="12"/>
      <c r="L182" s="16">
        <v>3.8976000000000002</v>
      </c>
      <c r="P182" s="17">
        <v>112</v>
      </c>
      <c r="T182" s="17">
        <v>118</v>
      </c>
      <c r="X182" s="17">
        <v>208</v>
      </c>
      <c r="AB182" s="17">
        <v>35</v>
      </c>
      <c r="AI182" s="19">
        <f t="shared" si="10"/>
        <v>118.25</v>
      </c>
      <c r="AJ182" s="11">
        <f t="shared" si="11"/>
        <v>3.8976000000000002</v>
      </c>
      <c r="AK182" s="20" t="str">
        <f t="shared" si="12"/>
        <v>--</v>
      </c>
      <c r="AL182" s="11" t="str">
        <f t="shared" si="13"/>
        <v>--</v>
      </c>
      <c r="AM182" s="11" t="str">
        <f t="shared" si="14"/>
        <v>--</v>
      </c>
    </row>
    <row r="183" spans="1:39">
      <c r="A183" s="18" t="s">
        <v>376</v>
      </c>
      <c r="B183" s="11" t="s">
        <v>377</v>
      </c>
      <c r="C183" s="12"/>
      <c r="D183" s="12">
        <v>45379</v>
      </c>
      <c r="E183" s="12"/>
      <c r="F183" s="12"/>
      <c r="H183" s="14">
        <v>-20.04</v>
      </c>
      <c r="L183" s="16">
        <v>2.2928000000000002</v>
      </c>
      <c r="T183" s="17">
        <v>10</v>
      </c>
      <c r="X183" s="17">
        <v>209</v>
      </c>
      <c r="AB183" s="17">
        <v>11</v>
      </c>
      <c r="AI183" s="19">
        <f t="shared" si="10"/>
        <v>76.666666666666671</v>
      </c>
      <c r="AJ183" s="11">
        <f t="shared" si="11"/>
        <v>2.2928000000000002</v>
      </c>
      <c r="AK183" s="20">
        <f t="shared" si="12"/>
        <v>45379</v>
      </c>
      <c r="AL183" s="11">
        <f t="shared" si="13"/>
        <v>-20.04</v>
      </c>
      <c r="AM183" s="11" t="str">
        <f t="shared" si="14"/>
        <v>--</v>
      </c>
    </row>
    <row r="184" spans="1:39">
      <c r="A184" s="18" t="s">
        <v>378</v>
      </c>
      <c r="B184" s="11" t="s">
        <v>379</v>
      </c>
      <c r="C184" s="12"/>
      <c r="D184" s="12">
        <v>45474</v>
      </c>
      <c r="E184" s="12"/>
      <c r="F184" s="12"/>
      <c r="L184" s="16">
        <v>3.0874000000000001</v>
      </c>
      <c r="P184" s="17">
        <v>60</v>
      </c>
      <c r="X184" s="17">
        <v>97</v>
      </c>
      <c r="AB184" s="17">
        <v>93</v>
      </c>
      <c r="AI184" s="19">
        <f t="shared" si="10"/>
        <v>83.333333333333329</v>
      </c>
      <c r="AJ184" s="11">
        <f t="shared" si="11"/>
        <v>3.0874000000000001</v>
      </c>
      <c r="AK184" s="20">
        <f t="shared" si="12"/>
        <v>45474</v>
      </c>
      <c r="AL184" s="11" t="str">
        <f t="shared" si="13"/>
        <v>--</v>
      </c>
      <c r="AM184" s="11" t="str">
        <f t="shared" si="14"/>
        <v>--</v>
      </c>
    </row>
    <row r="185" spans="1:39">
      <c r="A185" s="18" t="s">
        <v>380</v>
      </c>
      <c r="B185" s="11" t="s">
        <v>381</v>
      </c>
      <c r="C185" s="12"/>
      <c r="D185" s="12">
        <v>45469</v>
      </c>
      <c r="E185" s="12"/>
      <c r="F185" s="12"/>
      <c r="H185" s="14">
        <v>1.21</v>
      </c>
      <c r="L185" s="16">
        <v>2.0941999999999998</v>
      </c>
      <c r="AI185" s="19" t="str">
        <f t="shared" si="10"/>
        <v>--</v>
      </c>
      <c r="AJ185" s="11">
        <f t="shared" si="11"/>
        <v>2.0941999999999998</v>
      </c>
      <c r="AK185" s="20">
        <f t="shared" si="12"/>
        <v>45469</v>
      </c>
      <c r="AL185" s="11">
        <f t="shared" si="13"/>
        <v>1.21</v>
      </c>
      <c r="AM185" s="11" t="str">
        <f t="shared" si="14"/>
        <v>--</v>
      </c>
    </row>
    <row r="186" spans="1:39">
      <c r="A186" s="18" t="s">
        <v>382</v>
      </c>
      <c r="B186" s="11" t="s">
        <v>383</v>
      </c>
      <c r="C186" s="12"/>
      <c r="D186" s="12"/>
      <c r="E186" s="12"/>
      <c r="F186" s="12"/>
      <c r="L186" s="16">
        <v>2.7574000000000001</v>
      </c>
      <c r="P186" s="17">
        <v>16</v>
      </c>
      <c r="X186" s="17">
        <v>206</v>
      </c>
      <c r="AB186" s="17">
        <v>186</v>
      </c>
      <c r="AI186" s="19">
        <f t="shared" si="10"/>
        <v>136</v>
      </c>
      <c r="AJ186" s="11">
        <f t="shared" si="11"/>
        <v>2.7574000000000001</v>
      </c>
      <c r="AK186" s="20" t="str">
        <f t="shared" si="12"/>
        <v>--</v>
      </c>
      <c r="AL186" s="11" t="str">
        <f t="shared" si="13"/>
        <v>--</v>
      </c>
      <c r="AM186" s="11" t="str">
        <f t="shared" si="14"/>
        <v>--</v>
      </c>
    </row>
    <row r="187" spans="1:39">
      <c r="A187" s="18" t="s">
        <v>384</v>
      </c>
      <c r="B187" s="11" t="s">
        <v>385</v>
      </c>
      <c r="C187" s="12"/>
      <c r="D187" s="12"/>
      <c r="E187" s="12"/>
      <c r="F187" s="12"/>
      <c r="L187" s="16">
        <v>0</v>
      </c>
      <c r="X187" s="17">
        <v>4</v>
      </c>
      <c r="AI187" s="19">
        <f t="shared" si="10"/>
        <v>4</v>
      </c>
      <c r="AJ187" s="11">
        <f t="shared" si="11"/>
        <v>0</v>
      </c>
      <c r="AK187" s="20" t="str">
        <f t="shared" si="12"/>
        <v>--</v>
      </c>
      <c r="AL187" s="11" t="str">
        <f t="shared" si="13"/>
        <v>--</v>
      </c>
      <c r="AM187" s="11" t="str">
        <f t="shared" si="14"/>
        <v>--</v>
      </c>
    </row>
    <row r="188" spans="1:39">
      <c r="A188" s="18" t="s">
        <v>386</v>
      </c>
      <c r="B188" s="11" t="s">
        <v>387</v>
      </c>
      <c r="C188" s="12"/>
      <c r="D188" s="12"/>
      <c r="E188" s="12"/>
      <c r="F188" s="12"/>
      <c r="L188" s="16">
        <v>1.5385</v>
      </c>
      <c r="P188" s="17">
        <v>2</v>
      </c>
      <c r="T188" s="17">
        <v>55</v>
      </c>
      <c r="X188" s="17">
        <v>1</v>
      </c>
      <c r="AB188" s="17">
        <v>2</v>
      </c>
      <c r="AI188" s="19">
        <f t="shared" si="10"/>
        <v>15</v>
      </c>
      <c r="AJ188" s="11">
        <f t="shared" si="11"/>
        <v>1.5385</v>
      </c>
      <c r="AK188" s="20" t="str">
        <f t="shared" si="12"/>
        <v>--</v>
      </c>
      <c r="AL188" s="11" t="str">
        <f t="shared" si="13"/>
        <v>--</v>
      </c>
      <c r="AM188" s="11" t="str">
        <f t="shared" si="14"/>
        <v>--</v>
      </c>
    </row>
    <row r="189" spans="1:39">
      <c r="A189" s="18" t="s">
        <v>388</v>
      </c>
      <c r="B189" s="11" t="s">
        <v>389</v>
      </c>
      <c r="C189" s="12"/>
      <c r="D189" s="12"/>
      <c r="E189" s="12"/>
      <c r="F189" s="12"/>
      <c r="L189" s="16">
        <v>5.9172000000000002</v>
      </c>
      <c r="T189" s="17">
        <v>131</v>
      </c>
      <c r="X189" s="17">
        <v>8</v>
      </c>
      <c r="AB189" s="17">
        <v>191</v>
      </c>
      <c r="AI189" s="19">
        <f t="shared" si="10"/>
        <v>110</v>
      </c>
      <c r="AJ189" s="11">
        <f t="shared" si="11"/>
        <v>5.9172000000000002</v>
      </c>
      <c r="AK189" s="20" t="str">
        <f t="shared" si="12"/>
        <v>--</v>
      </c>
      <c r="AL189" s="11" t="str">
        <f t="shared" si="13"/>
        <v>--</v>
      </c>
      <c r="AM189" s="11" t="str">
        <f t="shared" si="14"/>
        <v>--</v>
      </c>
    </row>
    <row r="190" spans="1:39">
      <c r="A190" s="18" t="s">
        <v>390</v>
      </c>
      <c r="B190" s="11" t="s">
        <v>391</v>
      </c>
      <c r="C190" s="12"/>
      <c r="D190" s="12"/>
      <c r="E190" s="12"/>
      <c r="F190" s="12"/>
      <c r="L190" s="16">
        <v>0</v>
      </c>
      <c r="AB190" s="17">
        <v>99</v>
      </c>
      <c r="AI190" s="19">
        <f t="shared" si="10"/>
        <v>99</v>
      </c>
      <c r="AJ190" s="11">
        <f t="shared" si="11"/>
        <v>0</v>
      </c>
      <c r="AK190" s="20" t="str">
        <f t="shared" si="12"/>
        <v>--</v>
      </c>
      <c r="AL190" s="11" t="str">
        <f t="shared" si="13"/>
        <v>--</v>
      </c>
      <c r="AM190" s="11" t="str">
        <f t="shared" si="14"/>
        <v>--</v>
      </c>
    </row>
    <row r="191" spans="1:39">
      <c r="A191" s="18" t="s">
        <v>392</v>
      </c>
      <c r="B191" s="11" t="s">
        <v>393</v>
      </c>
      <c r="C191" s="12"/>
      <c r="D191" s="12">
        <v>45483</v>
      </c>
      <c r="E191" s="12"/>
      <c r="F191" s="12"/>
      <c r="L191" s="16">
        <v>3.8643999999999998</v>
      </c>
      <c r="T191" s="17">
        <v>131</v>
      </c>
      <c r="AB191" s="17">
        <v>82</v>
      </c>
      <c r="AI191" s="19">
        <f t="shared" si="10"/>
        <v>106.5</v>
      </c>
      <c r="AJ191" s="11">
        <f t="shared" si="11"/>
        <v>3.8643999999999998</v>
      </c>
      <c r="AK191" s="20">
        <f t="shared" si="12"/>
        <v>45483</v>
      </c>
      <c r="AL191" s="11" t="str">
        <f t="shared" si="13"/>
        <v>--</v>
      </c>
      <c r="AM191" s="11" t="str">
        <f t="shared" si="14"/>
        <v>--</v>
      </c>
    </row>
    <row r="192" spans="1:39">
      <c r="A192" s="18" t="s">
        <v>394</v>
      </c>
      <c r="B192" s="11" t="s">
        <v>395</v>
      </c>
      <c r="C192" s="12"/>
      <c r="D192" s="12"/>
      <c r="E192" s="12"/>
      <c r="F192" s="12"/>
      <c r="L192" s="16">
        <v>2.3437999999999999</v>
      </c>
      <c r="P192" s="17">
        <v>80</v>
      </c>
      <c r="T192" s="17">
        <v>1</v>
      </c>
      <c r="X192" s="17">
        <v>10</v>
      </c>
      <c r="AB192" s="17">
        <v>83</v>
      </c>
      <c r="AI192" s="19">
        <f t="shared" si="10"/>
        <v>43.5</v>
      </c>
      <c r="AJ192" s="11">
        <f t="shared" si="11"/>
        <v>2.3437999999999999</v>
      </c>
      <c r="AK192" s="20" t="str">
        <f t="shared" si="12"/>
        <v>--</v>
      </c>
      <c r="AL192" s="11" t="str">
        <f t="shared" si="13"/>
        <v>--</v>
      </c>
      <c r="AM192" s="11" t="str">
        <f t="shared" si="14"/>
        <v>--</v>
      </c>
    </row>
    <row r="193" spans="1:39">
      <c r="A193" s="18" t="s">
        <v>396</v>
      </c>
      <c r="B193" s="11" t="s">
        <v>397</v>
      </c>
      <c r="C193" s="12"/>
      <c r="D193" s="12">
        <v>45470</v>
      </c>
      <c r="E193" s="12"/>
      <c r="F193" s="12"/>
      <c r="H193" s="14">
        <v>-5.42</v>
      </c>
      <c r="L193" s="16">
        <v>3.4940000000000002</v>
      </c>
      <c r="P193" s="17">
        <v>116</v>
      </c>
      <c r="X193" s="17">
        <v>152</v>
      </c>
      <c r="AB193" s="17">
        <v>10</v>
      </c>
      <c r="AI193" s="19">
        <f t="shared" si="10"/>
        <v>92.666666666666671</v>
      </c>
      <c r="AJ193" s="11">
        <f t="shared" si="11"/>
        <v>3.4940000000000002</v>
      </c>
      <c r="AK193" s="20">
        <f t="shared" si="12"/>
        <v>45470</v>
      </c>
      <c r="AL193" s="11">
        <f t="shared" si="13"/>
        <v>-5.42</v>
      </c>
      <c r="AM193" s="11" t="str">
        <f t="shared" si="14"/>
        <v>--</v>
      </c>
    </row>
    <row r="194" spans="1:39">
      <c r="A194" s="18" t="s">
        <v>398</v>
      </c>
      <c r="B194" s="11" t="s">
        <v>399</v>
      </c>
      <c r="C194" s="12"/>
      <c r="D194" s="12">
        <v>45449</v>
      </c>
      <c r="E194" s="12"/>
      <c r="F194" s="12"/>
      <c r="H194" s="14">
        <v>12.39</v>
      </c>
      <c r="L194" s="16">
        <v>2.7637</v>
      </c>
      <c r="P194" s="17">
        <v>2</v>
      </c>
      <c r="T194" s="17">
        <v>13</v>
      </c>
      <c r="X194" s="17">
        <v>24</v>
      </c>
      <c r="AB194" s="17">
        <v>195</v>
      </c>
      <c r="AF194" s="17">
        <v>4</v>
      </c>
      <c r="AI194" s="19">
        <f t="shared" si="10"/>
        <v>47.6</v>
      </c>
      <c r="AJ194" s="11">
        <f t="shared" si="11"/>
        <v>2.7637</v>
      </c>
      <c r="AK194" s="20">
        <f t="shared" si="12"/>
        <v>45449</v>
      </c>
      <c r="AL194" s="11">
        <f t="shared" si="13"/>
        <v>12.39</v>
      </c>
      <c r="AM194" s="11">
        <f t="shared" si="14"/>
        <v>4</v>
      </c>
    </row>
    <row r="195" spans="1:39">
      <c r="A195" s="18" t="s">
        <v>400</v>
      </c>
      <c r="B195" s="11" t="s">
        <v>401</v>
      </c>
      <c r="C195" s="12"/>
      <c r="D195" s="12">
        <v>45469</v>
      </c>
      <c r="E195" s="12"/>
      <c r="F195" s="12"/>
      <c r="H195" s="14">
        <v>-3.01</v>
      </c>
      <c r="K195" s="16">
        <v>0</v>
      </c>
      <c r="L195" s="16">
        <v>4.7709999999999999</v>
      </c>
      <c r="M195" s="16">
        <v>0</v>
      </c>
      <c r="P195" s="17">
        <v>54</v>
      </c>
      <c r="T195" s="17">
        <v>3</v>
      </c>
      <c r="X195" s="17">
        <v>7</v>
      </c>
      <c r="AB195" s="17">
        <v>5</v>
      </c>
      <c r="AI195" s="19">
        <f t="shared" si="10"/>
        <v>17.25</v>
      </c>
      <c r="AJ195" s="11">
        <f t="shared" si="11"/>
        <v>0</v>
      </c>
      <c r="AK195" s="20">
        <f t="shared" si="12"/>
        <v>45469</v>
      </c>
      <c r="AL195" s="11">
        <f t="shared" si="13"/>
        <v>-3.01</v>
      </c>
      <c r="AM195" s="11" t="str">
        <f t="shared" si="14"/>
        <v>--</v>
      </c>
    </row>
    <row r="196" spans="1:39">
      <c r="A196" s="18" t="s">
        <v>402</v>
      </c>
      <c r="B196" s="11" t="s">
        <v>403</v>
      </c>
      <c r="C196" s="12"/>
      <c r="D196" s="12"/>
      <c r="E196" s="12"/>
      <c r="F196" s="12"/>
      <c r="L196" s="16">
        <v>0.89290000000000003</v>
      </c>
      <c r="P196" s="17">
        <v>2</v>
      </c>
      <c r="T196" s="17">
        <v>3</v>
      </c>
      <c r="X196" s="17">
        <v>1</v>
      </c>
      <c r="AB196" s="17">
        <v>22</v>
      </c>
      <c r="AI196" s="19">
        <f t="shared" si="10"/>
        <v>7</v>
      </c>
      <c r="AJ196" s="11">
        <f t="shared" si="11"/>
        <v>0.89290000000000003</v>
      </c>
      <c r="AK196" s="20" t="str">
        <f t="shared" si="12"/>
        <v>--</v>
      </c>
      <c r="AL196" s="11" t="str">
        <f t="shared" si="13"/>
        <v>--</v>
      </c>
      <c r="AM196" s="11" t="str">
        <f t="shared" si="14"/>
        <v>--</v>
      </c>
    </row>
    <row r="197" spans="1:39">
      <c r="A197" s="18" t="s">
        <v>404</v>
      </c>
      <c r="B197" s="11" t="s">
        <v>405</v>
      </c>
      <c r="C197" s="12"/>
      <c r="D197" s="12">
        <v>45469</v>
      </c>
      <c r="E197" s="12"/>
      <c r="F197" s="12"/>
      <c r="H197" s="14">
        <v>1.89</v>
      </c>
      <c r="L197" s="16">
        <v>0.41930000000000001</v>
      </c>
      <c r="P197" s="17">
        <v>3</v>
      </c>
      <c r="T197" s="17">
        <v>13</v>
      </c>
      <c r="X197" s="17">
        <v>148</v>
      </c>
      <c r="AB197" s="17">
        <v>1</v>
      </c>
      <c r="AF197" s="17">
        <v>1</v>
      </c>
      <c r="AI197" s="19">
        <f t="shared" si="10"/>
        <v>33.200000000000003</v>
      </c>
      <c r="AJ197" s="11">
        <f t="shared" si="11"/>
        <v>0.41930000000000001</v>
      </c>
      <c r="AK197" s="20">
        <f t="shared" si="12"/>
        <v>45469</v>
      </c>
      <c r="AL197" s="11">
        <f t="shared" si="13"/>
        <v>1.89</v>
      </c>
      <c r="AM197" s="11">
        <f t="shared" si="14"/>
        <v>1</v>
      </c>
    </row>
    <row r="198" spans="1:39">
      <c r="A198" s="18" t="s">
        <v>406</v>
      </c>
      <c r="B198" s="11" t="s">
        <v>407</v>
      </c>
      <c r="C198" s="12"/>
      <c r="D198" s="12">
        <v>45477</v>
      </c>
      <c r="E198" s="12"/>
      <c r="F198" s="12"/>
      <c r="L198" s="16">
        <v>3.4748999999999999</v>
      </c>
      <c r="P198" s="17">
        <v>2</v>
      </c>
      <c r="T198" s="17">
        <v>2</v>
      </c>
      <c r="X198" s="17">
        <v>13</v>
      </c>
      <c r="AB198" s="17">
        <v>172</v>
      </c>
      <c r="AI198" s="19">
        <f t="shared" si="10"/>
        <v>47.25</v>
      </c>
      <c r="AJ198" s="11">
        <f t="shared" si="11"/>
        <v>3.4748999999999999</v>
      </c>
      <c r="AK198" s="20">
        <f t="shared" si="12"/>
        <v>45477</v>
      </c>
      <c r="AL198" s="11" t="str">
        <f t="shared" si="13"/>
        <v>--</v>
      </c>
      <c r="AM198" s="11" t="str">
        <f t="shared" si="14"/>
        <v>--</v>
      </c>
    </row>
    <row r="199" spans="1:39">
      <c r="A199" s="18" t="s">
        <v>408</v>
      </c>
      <c r="B199" s="11" t="s">
        <v>409</v>
      </c>
      <c r="C199" s="12"/>
      <c r="D199" s="12">
        <v>45484</v>
      </c>
      <c r="E199" s="12"/>
      <c r="F199" s="12"/>
      <c r="L199" s="16">
        <v>3.2967</v>
      </c>
      <c r="P199" s="17">
        <v>12</v>
      </c>
      <c r="T199" s="17">
        <v>64</v>
      </c>
      <c r="X199" s="17">
        <v>11</v>
      </c>
      <c r="AB199" s="17">
        <v>16</v>
      </c>
      <c r="AI199" s="19">
        <f t="shared" ref="AI199:AI250" si="15">IFERROR(AVERAGE(O199:AH199),"--")</f>
        <v>25.75</v>
      </c>
      <c r="AJ199" s="11">
        <f t="shared" ref="AJ199:AJ250" si="16">IF(ISNUMBER(N199),N199,IF(ISNUMBER(M199),M199,IF(ISNUMBER(L199),L199,IF(ISNUMBER(K199),K199,"--"))))</f>
        <v>3.2967</v>
      </c>
      <c r="AK199" s="20">
        <f t="shared" ref="AK199:AK250" si="17">IF(ISNUMBER(F199),F199,IF(ISNUMBER(E199),E199,IF(ISNUMBER(D199),D199,IF(ISNUMBER(C199),C199,"--"))))</f>
        <v>45484</v>
      </c>
      <c r="AL199" s="11" t="str">
        <f t="shared" ref="AL199:AL250" si="18">IF(ISNUMBER(J199),J199,IF(ISNUMBER(I199),I199,IF(ISNUMBER(H199),H199,IF(ISNUMBER(G199),G199,"--"))))</f>
        <v>--</v>
      </c>
      <c r="AM199" s="11" t="str">
        <f t="shared" ref="AM199:AM250" si="19">IF(ISNUMBER(AH199),AH199,IF(ISNUMBER(AG199),AG199,IF(ISNUMBER(AF199),AF199,IF(ISNUMBER(AE199),AE199,"--"))))</f>
        <v>--</v>
      </c>
    </row>
    <row r="200" spans="1:39">
      <c r="A200" s="18" t="s">
        <v>410</v>
      </c>
      <c r="B200" s="11" t="s">
        <v>411</v>
      </c>
      <c r="C200" s="12"/>
      <c r="D200" s="12">
        <v>45380</v>
      </c>
      <c r="E200" s="12"/>
      <c r="F200" s="12"/>
      <c r="H200" s="14">
        <v>-15.11</v>
      </c>
      <c r="L200" s="16">
        <v>3.4722</v>
      </c>
      <c r="T200" s="17">
        <v>85</v>
      </c>
      <c r="X200" s="17">
        <v>11</v>
      </c>
      <c r="AB200" s="17">
        <v>34</v>
      </c>
      <c r="AI200" s="19">
        <f t="shared" si="15"/>
        <v>43.333333333333336</v>
      </c>
      <c r="AJ200" s="11">
        <f t="shared" si="16"/>
        <v>3.4722</v>
      </c>
      <c r="AK200" s="20">
        <f t="shared" si="17"/>
        <v>45380</v>
      </c>
      <c r="AL200" s="11">
        <f t="shared" si="18"/>
        <v>-15.11</v>
      </c>
      <c r="AM200" s="11" t="str">
        <f t="shared" si="19"/>
        <v>--</v>
      </c>
    </row>
    <row r="201" spans="1:39">
      <c r="A201" s="18" t="s">
        <v>412</v>
      </c>
      <c r="B201" s="11" t="s">
        <v>413</v>
      </c>
      <c r="C201" s="12"/>
      <c r="D201" s="12"/>
      <c r="E201" s="12"/>
      <c r="F201" s="12"/>
      <c r="L201" s="16">
        <v>2.6385000000000001</v>
      </c>
      <c r="P201" s="17">
        <v>34</v>
      </c>
      <c r="T201" s="17">
        <v>1</v>
      </c>
      <c r="X201" s="17">
        <v>2</v>
      </c>
      <c r="AB201" s="17">
        <v>101</v>
      </c>
      <c r="AI201" s="19">
        <f t="shared" si="15"/>
        <v>34.5</v>
      </c>
      <c r="AJ201" s="11">
        <f t="shared" si="16"/>
        <v>2.6385000000000001</v>
      </c>
      <c r="AK201" s="20" t="str">
        <f t="shared" si="17"/>
        <v>--</v>
      </c>
      <c r="AL201" s="11" t="str">
        <f t="shared" si="18"/>
        <v>--</v>
      </c>
      <c r="AM201" s="11" t="str">
        <f t="shared" si="19"/>
        <v>--</v>
      </c>
    </row>
    <row r="202" spans="1:39">
      <c r="A202" s="18" t="s">
        <v>414</v>
      </c>
      <c r="B202" s="11" t="s">
        <v>415</v>
      </c>
      <c r="C202" s="12"/>
      <c r="D202" s="12">
        <v>45505</v>
      </c>
      <c r="E202" s="12"/>
      <c r="F202" s="12"/>
      <c r="L202" s="16">
        <v>0.56340000000000001</v>
      </c>
      <c r="P202" s="17">
        <v>1</v>
      </c>
      <c r="T202" s="17">
        <v>3</v>
      </c>
      <c r="X202" s="17">
        <v>4</v>
      </c>
      <c r="AB202" s="17">
        <v>5</v>
      </c>
      <c r="AI202" s="19">
        <f t="shared" si="15"/>
        <v>3.25</v>
      </c>
      <c r="AJ202" s="11">
        <f t="shared" si="16"/>
        <v>0.56340000000000001</v>
      </c>
      <c r="AK202" s="20">
        <f t="shared" si="17"/>
        <v>45505</v>
      </c>
      <c r="AL202" s="11" t="str">
        <f t="shared" si="18"/>
        <v>--</v>
      </c>
      <c r="AM202" s="11" t="str">
        <f t="shared" si="19"/>
        <v>--</v>
      </c>
    </row>
    <row r="203" spans="1:39">
      <c r="A203" s="18" t="s">
        <v>416</v>
      </c>
      <c r="B203" s="11" t="s">
        <v>417</v>
      </c>
      <c r="C203" s="12"/>
      <c r="D203" s="12">
        <v>45498</v>
      </c>
      <c r="E203" s="12"/>
      <c r="F203" s="12"/>
      <c r="L203" s="16">
        <v>2.4367999999999999</v>
      </c>
      <c r="P203" s="17">
        <v>75</v>
      </c>
      <c r="R203" s="17">
        <v>13</v>
      </c>
      <c r="T203" s="17">
        <v>87</v>
      </c>
      <c r="X203" s="17">
        <v>3</v>
      </c>
      <c r="Z203" s="17">
        <v>6</v>
      </c>
      <c r="AB203" s="17">
        <v>87</v>
      </c>
      <c r="AD203" s="17">
        <v>24</v>
      </c>
      <c r="AI203" s="19">
        <f t="shared" si="15"/>
        <v>42.142857142857146</v>
      </c>
      <c r="AJ203" s="11">
        <f t="shared" si="16"/>
        <v>2.4367999999999999</v>
      </c>
      <c r="AK203" s="20">
        <f t="shared" si="17"/>
        <v>45498</v>
      </c>
      <c r="AL203" s="11" t="str">
        <f t="shared" si="18"/>
        <v>--</v>
      </c>
      <c r="AM203" s="11" t="str">
        <f t="shared" si="19"/>
        <v>--</v>
      </c>
    </row>
    <row r="204" spans="1:39">
      <c r="A204" s="18" t="s">
        <v>418</v>
      </c>
      <c r="B204" s="11" t="s">
        <v>419</v>
      </c>
      <c r="C204" s="12"/>
      <c r="D204" s="12"/>
      <c r="E204" s="12"/>
      <c r="F204" s="12"/>
      <c r="L204" s="16">
        <v>5.0228000000000002</v>
      </c>
      <c r="X204" s="17">
        <v>137</v>
      </c>
      <c r="AB204" s="17">
        <v>69</v>
      </c>
      <c r="AI204" s="19">
        <f t="shared" si="15"/>
        <v>103</v>
      </c>
      <c r="AJ204" s="11">
        <f t="shared" si="16"/>
        <v>5.0228000000000002</v>
      </c>
      <c r="AK204" s="20" t="str">
        <f t="shared" si="17"/>
        <v>--</v>
      </c>
      <c r="AL204" s="11" t="str">
        <f t="shared" si="18"/>
        <v>--</v>
      </c>
      <c r="AM204" s="11" t="str">
        <f t="shared" si="19"/>
        <v>--</v>
      </c>
    </row>
    <row r="205" spans="1:39">
      <c r="A205" s="18" t="s">
        <v>420</v>
      </c>
      <c r="B205" s="11" t="s">
        <v>421</v>
      </c>
      <c r="C205" s="12"/>
      <c r="D205" s="12">
        <v>45491</v>
      </c>
      <c r="E205" s="12"/>
      <c r="F205" s="12"/>
      <c r="L205" s="16">
        <v>4.2344999999999997</v>
      </c>
      <c r="P205" s="17">
        <v>8</v>
      </c>
      <c r="T205" s="17">
        <v>13</v>
      </c>
      <c r="X205" s="17">
        <v>39</v>
      </c>
      <c r="AI205" s="19">
        <f t="shared" si="15"/>
        <v>20</v>
      </c>
      <c r="AJ205" s="11">
        <f t="shared" si="16"/>
        <v>4.2344999999999997</v>
      </c>
      <c r="AK205" s="20">
        <f t="shared" si="17"/>
        <v>45491</v>
      </c>
      <c r="AL205" s="11" t="str">
        <f t="shared" si="18"/>
        <v>--</v>
      </c>
      <c r="AM205" s="11" t="str">
        <f t="shared" si="19"/>
        <v>--</v>
      </c>
    </row>
    <row r="206" spans="1:39">
      <c r="A206" s="18" t="s">
        <v>422</v>
      </c>
      <c r="B206" s="11" t="s">
        <v>423</v>
      </c>
      <c r="C206" s="12"/>
      <c r="D206" s="12"/>
      <c r="E206" s="12"/>
      <c r="F206" s="12"/>
      <c r="L206" s="16">
        <v>2.5</v>
      </c>
      <c r="P206" s="17">
        <v>231</v>
      </c>
      <c r="T206" s="17">
        <v>14</v>
      </c>
      <c r="X206" s="17">
        <v>228</v>
      </c>
      <c r="AI206" s="19">
        <f t="shared" si="15"/>
        <v>157.66666666666666</v>
      </c>
      <c r="AJ206" s="11">
        <f t="shared" si="16"/>
        <v>2.5</v>
      </c>
      <c r="AK206" s="20" t="str">
        <f t="shared" si="17"/>
        <v>--</v>
      </c>
      <c r="AL206" s="11" t="str">
        <f t="shared" si="18"/>
        <v>--</v>
      </c>
      <c r="AM206" s="11" t="str">
        <f t="shared" si="19"/>
        <v>--</v>
      </c>
    </row>
    <row r="207" spans="1:39">
      <c r="A207" s="18" t="s">
        <v>424</v>
      </c>
      <c r="B207" s="11" t="s">
        <v>425</v>
      </c>
      <c r="C207" s="12"/>
      <c r="D207" s="12">
        <v>45464</v>
      </c>
      <c r="E207" s="12"/>
      <c r="F207" s="12"/>
      <c r="H207" s="14">
        <v>-1.6</v>
      </c>
      <c r="L207" s="16">
        <v>3.9923999999999999</v>
      </c>
      <c r="P207" s="17">
        <v>10</v>
      </c>
      <c r="X207" s="17">
        <v>9</v>
      </c>
      <c r="AI207" s="19">
        <f t="shared" si="15"/>
        <v>9.5</v>
      </c>
      <c r="AJ207" s="11">
        <f t="shared" si="16"/>
        <v>3.9923999999999999</v>
      </c>
      <c r="AK207" s="20">
        <f t="shared" si="17"/>
        <v>45464</v>
      </c>
      <c r="AL207" s="11">
        <f t="shared" si="18"/>
        <v>-1.6</v>
      </c>
      <c r="AM207" s="11" t="str">
        <f t="shared" si="19"/>
        <v>--</v>
      </c>
    </row>
    <row r="208" spans="1:39">
      <c r="A208" s="18" t="s">
        <v>426</v>
      </c>
      <c r="B208" s="11" t="s">
        <v>427</v>
      </c>
      <c r="C208" s="12"/>
      <c r="D208" s="12"/>
      <c r="E208" s="12"/>
      <c r="F208" s="12"/>
      <c r="L208" s="16">
        <v>0</v>
      </c>
      <c r="T208" s="17">
        <v>88</v>
      </c>
      <c r="X208" s="17">
        <v>166</v>
      </c>
      <c r="AI208" s="19">
        <f t="shared" si="15"/>
        <v>127</v>
      </c>
      <c r="AJ208" s="11">
        <f t="shared" si="16"/>
        <v>0</v>
      </c>
      <c r="AK208" s="20" t="str">
        <f t="shared" si="17"/>
        <v>--</v>
      </c>
      <c r="AL208" s="11" t="str">
        <f t="shared" si="18"/>
        <v>--</v>
      </c>
      <c r="AM208" s="11" t="str">
        <f t="shared" si="19"/>
        <v>--</v>
      </c>
    </row>
    <row r="209" spans="1:39">
      <c r="A209" s="18" t="s">
        <v>428</v>
      </c>
      <c r="B209" s="11" t="s">
        <v>429</v>
      </c>
      <c r="C209" s="12"/>
      <c r="D209" s="12">
        <v>45477</v>
      </c>
      <c r="E209" s="12"/>
      <c r="F209" s="12"/>
      <c r="L209" s="16">
        <v>2.7368000000000001</v>
      </c>
      <c r="P209" s="17">
        <v>121</v>
      </c>
      <c r="X209" s="17">
        <v>4</v>
      </c>
      <c r="Z209" s="17">
        <v>14</v>
      </c>
      <c r="AB209" s="17">
        <v>49</v>
      </c>
      <c r="AD209" s="17">
        <v>40</v>
      </c>
      <c r="AI209" s="19">
        <f t="shared" si="15"/>
        <v>45.6</v>
      </c>
      <c r="AJ209" s="11">
        <f t="shared" si="16"/>
        <v>2.7368000000000001</v>
      </c>
      <c r="AK209" s="20">
        <f t="shared" si="17"/>
        <v>45477</v>
      </c>
      <c r="AL209" s="11" t="str">
        <f t="shared" si="18"/>
        <v>--</v>
      </c>
      <c r="AM209" s="11" t="str">
        <f t="shared" si="19"/>
        <v>--</v>
      </c>
    </row>
    <row r="210" spans="1:39">
      <c r="A210" s="18" t="s">
        <v>430</v>
      </c>
      <c r="B210" s="11" t="s">
        <v>431</v>
      </c>
      <c r="C210" s="12"/>
      <c r="D210" s="12">
        <v>45435</v>
      </c>
      <c r="E210" s="12"/>
      <c r="F210" s="12"/>
      <c r="H210" s="14">
        <v>-11.42</v>
      </c>
      <c r="L210" s="16">
        <v>4.7169999999999996</v>
      </c>
      <c r="P210" s="17">
        <v>78</v>
      </c>
      <c r="T210" s="17">
        <v>8</v>
      </c>
      <c r="X210" s="17">
        <v>123</v>
      </c>
      <c r="AB210" s="17">
        <v>52</v>
      </c>
      <c r="AI210" s="19">
        <f t="shared" si="15"/>
        <v>65.25</v>
      </c>
      <c r="AJ210" s="11">
        <f t="shared" si="16"/>
        <v>4.7169999999999996</v>
      </c>
      <c r="AK210" s="20">
        <f t="shared" si="17"/>
        <v>45435</v>
      </c>
      <c r="AL210" s="11">
        <f t="shared" si="18"/>
        <v>-11.42</v>
      </c>
      <c r="AM210" s="11" t="str">
        <f t="shared" si="19"/>
        <v>--</v>
      </c>
    </row>
    <row r="211" spans="1:39">
      <c r="A211" s="18" t="s">
        <v>432</v>
      </c>
      <c r="B211" s="11" t="s">
        <v>433</v>
      </c>
      <c r="C211" s="12"/>
      <c r="D211" s="12"/>
      <c r="E211" s="12"/>
      <c r="F211" s="12"/>
      <c r="L211" s="16">
        <v>0</v>
      </c>
      <c r="P211" s="17">
        <v>2</v>
      </c>
      <c r="T211" s="17">
        <v>281</v>
      </c>
      <c r="AB211" s="17">
        <v>3</v>
      </c>
      <c r="AI211" s="19">
        <f t="shared" si="15"/>
        <v>95.333333333333329</v>
      </c>
      <c r="AJ211" s="11">
        <f t="shared" si="16"/>
        <v>0</v>
      </c>
      <c r="AK211" s="20" t="str">
        <f t="shared" si="17"/>
        <v>--</v>
      </c>
      <c r="AL211" s="11" t="str">
        <f t="shared" si="18"/>
        <v>--</v>
      </c>
      <c r="AM211" s="11" t="str">
        <f t="shared" si="19"/>
        <v>--</v>
      </c>
    </row>
    <row r="212" spans="1:39">
      <c r="A212" s="18" t="s">
        <v>434</v>
      </c>
      <c r="B212" s="11" t="s">
        <v>435</v>
      </c>
      <c r="C212" s="12"/>
      <c r="D212" s="12">
        <v>45483</v>
      </c>
      <c r="E212" s="12"/>
      <c r="F212" s="12"/>
      <c r="L212" s="16">
        <v>2.1960000000000002</v>
      </c>
      <c r="P212" s="17">
        <v>17</v>
      </c>
      <c r="X212" s="17">
        <v>5</v>
      </c>
      <c r="AB212" s="17">
        <v>18</v>
      </c>
      <c r="AI212" s="19">
        <f t="shared" si="15"/>
        <v>13.333333333333334</v>
      </c>
      <c r="AJ212" s="11">
        <f t="shared" si="16"/>
        <v>2.1960000000000002</v>
      </c>
      <c r="AK212" s="20">
        <f t="shared" si="17"/>
        <v>45483</v>
      </c>
      <c r="AL212" s="11" t="str">
        <f t="shared" si="18"/>
        <v>--</v>
      </c>
      <c r="AM212" s="11" t="str">
        <f t="shared" si="19"/>
        <v>--</v>
      </c>
    </row>
    <row r="213" spans="1:39">
      <c r="A213" s="18" t="s">
        <v>436</v>
      </c>
      <c r="B213" s="11" t="s">
        <v>437</v>
      </c>
      <c r="C213" s="12"/>
      <c r="D213" s="12">
        <v>45467</v>
      </c>
      <c r="E213" s="12"/>
      <c r="F213" s="12"/>
      <c r="H213" s="14">
        <v>-3.81</v>
      </c>
      <c r="L213" s="16">
        <v>4.8308999999999997</v>
      </c>
      <c r="P213" s="17">
        <v>172</v>
      </c>
      <c r="X213" s="17">
        <v>33</v>
      </c>
      <c r="AB213" s="17">
        <v>50</v>
      </c>
      <c r="AI213" s="19">
        <f t="shared" si="15"/>
        <v>85</v>
      </c>
      <c r="AJ213" s="11">
        <f t="shared" si="16"/>
        <v>4.8308999999999997</v>
      </c>
      <c r="AK213" s="20">
        <f t="shared" si="17"/>
        <v>45467</v>
      </c>
      <c r="AL213" s="11">
        <f t="shared" si="18"/>
        <v>-3.81</v>
      </c>
      <c r="AM213" s="11" t="str">
        <f t="shared" si="19"/>
        <v>--</v>
      </c>
    </row>
    <row r="214" spans="1:39">
      <c r="A214" s="18" t="s">
        <v>438</v>
      </c>
      <c r="B214" s="11" t="s">
        <v>439</v>
      </c>
      <c r="C214" s="12"/>
      <c r="D214" s="12">
        <v>45496</v>
      </c>
      <c r="E214" s="12"/>
      <c r="F214" s="12"/>
      <c r="L214" s="16">
        <v>1.7173</v>
      </c>
      <c r="P214" s="17">
        <v>4</v>
      </c>
      <c r="T214" s="17">
        <v>14</v>
      </c>
      <c r="X214" s="17">
        <v>3</v>
      </c>
      <c r="AI214" s="19">
        <f t="shared" si="15"/>
        <v>7</v>
      </c>
      <c r="AJ214" s="11">
        <f t="shared" si="16"/>
        <v>1.7173</v>
      </c>
      <c r="AK214" s="20">
        <f t="shared" si="17"/>
        <v>45496</v>
      </c>
      <c r="AL214" s="11" t="str">
        <f t="shared" si="18"/>
        <v>--</v>
      </c>
      <c r="AM214" s="11" t="str">
        <f t="shared" si="19"/>
        <v>--</v>
      </c>
    </row>
    <row r="215" spans="1:39">
      <c r="A215" s="18" t="s">
        <v>440</v>
      </c>
      <c r="B215" s="11" t="s">
        <v>441</v>
      </c>
      <c r="C215" s="12"/>
      <c r="D215" s="12">
        <v>45484</v>
      </c>
      <c r="E215" s="12"/>
      <c r="F215" s="12"/>
      <c r="L215" s="16">
        <v>1.2930999999999999</v>
      </c>
      <c r="P215" s="17">
        <v>1</v>
      </c>
      <c r="T215" s="17">
        <v>45</v>
      </c>
      <c r="X215" s="17">
        <v>143</v>
      </c>
      <c r="AB215" s="17">
        <v>4</v>
      </c>
      <c r="AI215" s="19">
        <f t="shared" si="15"/>
        <v>48.25</v>
      </c>
      <c r="AJ215" s="11">
        <f t="shared" si="16"/>
        <v>1.2930999999999999</v>
      </c>
      <c r="AK215" s="20">
        <f t="shared" si="17"/>
        <v>45484</v>
      </c>
      <c r="AL215" s="11" t="str">
        <f t="shared" si="18"/>
        <v>--</v>
      </c>
      <c r="AM215" s="11" t="str">
        <f t="shared" si="19"/>
        <v>--</v>
      </c>
    </row>
    <row r="216" spans="1:39">
      <c r="A216" s="18" t="s">
        <v>442</v>
      </c>
      <c r="B216" s="11" t="s">
        <v>443</v>
      </c>
      <c r="C216" s="12"/>
      <c r="D216" s="12">
        <v>45505</v>
      </c>
      <c r="E216" s="12"/>
      <c r="F216" s="12"/>
      <c r="L216" s="16">
        <v>3.7233999999999998</v>
      </c>
      <c r="P216" s="17">
        <v>123</v>
      </c>
      <c r="T216" s="17">
        <v>5</v>
      </c>
      <c r="X216" s="17">
        <v>145</v>
      </c>
      <c r="AB216" s="17">
        <v>83</v>
      </c>
      <c r="AI216" s="19">
        <f t="shared" si="15"/>
        <v>89</v>
      </c>
      <c r="AJ216" s="11">
        <f t="shared" si="16"/>
        <v>3.7233999999999998</v>
      </c>
      <c r="AK216" s="20">
        <f t="shared" si="17"/>
        <v>45505</v>
      </c>
      <c r="AL216" s="11" t="str">
        <f t="shared" si="18"/>
        <v>--</v>
      </c>
      <c r="AM216" s="11" t="str">
        <f t="shared" si="19"/>
        <v>--</v>
      </c>
    </row>
    <row r="217" spans="1:39">
      <c r="A217" s="18" t="s">
        <v>444</v>
      </c>
      <c r="B217" s="11" t="s">
        <v>445</v>
      </c>
      <c r="C217" s="12"/>
      <c r="D217" s="12"/>
      <c r="E217" s="12"/>
      <c r="F217" s="12"/>
      <c r="L217" s="16">
        <v>4.4596</v>
      </c>
      <c r="P217" s="17">
        <v>2</v>
      </c>
      <c r="T217" s="17">
        <v>76</v>
      </c>
      <c r="X217" s="17">
        <v>11</v>
      </c>
      <c r="AB217" s="17">
        <v>53</v>
      </c>
      <c r="AI217" s="19">
        <f t="shared" si="15"/>
        <v>35.5</v>
      </c>
      <c r="AJ217" s="11">
        <f t="shared" si="16"/>
        <v>4.4596</v>
      </c>
      <c r="AK217" s="20" t="str">
        <f t="shared" si="17"/>
        <v>--</v>
      </c>
      <c r="AL217" s="11" t="str">
        <f t="shared" si="18"/>
        <v>--</v>
      </c>
      <c r="AM217" s="11" t="str">
        <f t="shared" si="19"/>
        <v>--</v>
      </c>
    </row>
    <row r="218" spans="1:39">
      <c r="A218" s="18" t="s">
        <v>446</v>
      </c>
      <c r="B218" s="11" t="s">
        <v>447</v>
      </c>
      <c r="C218" s="12"/>
      <c r="D218" s="12">
        <v>45470</v>
      </c>
      <c r="E218" s="12"/>
      <c r="F218" s="12"/>
      <c r="H218" s="14">
        <v>1.32</v>
      </c>
      <c r="L218" s="16">
        <v>3.3142999999999998</v>
      </c>
      <c r="P218" s="17">
        <v>95</v>
      </c>
      <c r="T218" s="17">
        <v>13</v>
      </c>
      <c r="X218" s="17">
        <v>6</v>
      </c>
      <c r="AB218" s="17">
        <v>25</v>
      </c>
      <c r="AI218" s="19">
        <f t="shared" si="15"/>
        <v>34.75</v>
      </c>
      <c r="AJ218" s="11">
        <f t="shared" si="16"/>
        <v>3.3142999999999998</v>
      </c>
      <c r="AK218" s="20">
        <f t="shared" si="17"/>
        <v>45470</v>
      </c>
      <c r="AL218" s="11">
        <f t="shared" si="18"/>
        <v>1.32</v>
      </c>
      <c r="AM218" s="11" t="str">
        <f t="shared" si="19"/>
        <v>--</v>
      </c>
    </row>
    <row r="219" spans="1:39">
      <c r="A219" s="18" t="s">
        <v>448</v>
      </c>
      <c r="B219" s="11" t="s">
        <v>449</v>
      </c>
      <c r="C219" s="12"/>
      <c r="D219" s="12">
        <v>45442</v>
      </c>
      <c r="E219" s="12"/>
      <c r="F219" s="12"/>
      <c r="H219" s="14">
        <v>-1.73</v>
      </c>
      <c r="L219" s="16">
        <v>5.1387</v>
      </c>
      <c r="T219" s="17">
        <v>4</v>
      </c>
      <c r="X219" s="17">
        <v>114</v>
      </c>
      <c r="AB219" s="17">
        <v>226</v>
      </c>
      <c r="AI219" s="19">
        <f t="shared" si="15"/>
        <v>114.66666666666667</v>
      </c>
      <c r="AJ219" s="11">
        <f t="shared" si="16"/>
        <v>5.1387</v>
      </c>
      <c r="AK219" s="20">
        <f t="shared" si="17"/>
        <v>45442</v>
      </c>
      <c r="AL219" s="11">
        <f t="shared" si="18"/>
        <v>-1.73</v>
      </c>
      <c r="AM219" s="11" t="str">
        <f t="shared" si="19"/>
        <v>--</v>
      </c>
    </row>
    <row r="220" spans="1:39">
      <c r="A220" s="18" t="s">
        <v>450</v>
      </c>
      <c r="B220" s="11" t="s">
        <v>451</v>
      </c>
      <c r="C220" s="12"/>
      <c r="D220" s="12">
        <v>45470</v>
      </c>
      <c r="E220" s="12"/>
      <c r="F220" s="12"/>
      <c r="H220" s="14">
        <v>-7.0000000000000007E-2</v>
      </c>
      <c r="L220" s="16">
        <v>1.5738000000000001</v>
      </c>
      <c r="P220" s="17">
        <v>5</v>
      </c>
      <c r="T220" s="17">
        <v>9</v>
      </c>
      <c r="X220" s="17">
        <v>5</v>
      </c>
      <c r="AI220" s="19">
        <f t="shared" si="15"/>
        <v>6.333333333333333</v>
      </c>
      <c r="AJ220" s="11">
        <f t="shared" si="16"/>
        <v>1.5738000000000001</v>
      </c>
      <c r="AK220" s="20">
        <f t="shared" si="17"/>
        <v>45470</v>
      </c>
      <c r="AL220" s="11">
        <f t="shared" si="18"/>
        <v>-7.0000000000000007E-2</v>
      </c>
      <c r="AM220" s="11" t="str">
        <f t="shared" si="19"/>
        <v>--</v>
      </c>
    </row>
    <row r="221" spans="1:39">
      <c r="A221" s="18" t="s">
        <v>452</v>
      </c>
      <c r="B221" s="11" t="s">
        <v>453</v>
      </c>
      <c r="C221" s="12"/>
      <c r="D221" s="12">
        <v>45400</v>
      </c>
      <c r="E221" s="12"/>
      <c r="F221" s="12"/>
      <c r="H221" s="14">
        <v>-0.91</v>
      </c>
      <c r="L221" s="16">
        <v>2.3854000000000002</v>
      </c>
      <c r="P221" s="17">
        <v>10</v>
      </c>
      <c r="X221" s="17">
        <v>6</v>
      </c>
      <c r="AB221" s="17">
        <v>27</v>
      </c>
      <c r="AF221" s="17">
        <v>1</v>
      </c>
      <c r="AI221" s="19">
        <f t="shared" si="15"/>
        <v>11</v>
      </c>
      <c r="AJ221" s="11">
        <f t="shared" si="16"/>
        <v>2.3854000000000002</v>
      </c>
      <c r="AK221" s="20">
        <f t="shared" si="17"/>
        <v>45400</v>
      </c>
      <c r="AL221" s="11">
        <f t="shared" si="18"/>
        <v>-0.91</v>
      </c>
      <c r="AM221" s="11">
        <f t="shared" si="19"/>
        <v>1</v>
      </c>
    </row>
    <row r="222" spans="1:39">
      <c r="A222" s="18" t="s">
        <v>454</v>
      </c>
      <c r="B222" s="11" t="s">
        <v>455</v>
      </c>
      <c r="C222" s="12"/>
      <c r="D222" s="12">
        <v>45484</v>
      </c>
      <c r="E222" s="12"/>
      <c r="F222" s="12"/>
      <c r="L222" s="16">
        <v>4.1666999999999996</v>
      </c>
      <c r="P222" s="17">
        <v>2</v>
      </c>
      <c r="T222" s="17">
        <v>7</v>
      </c>
      <c r="X222" s="17">
        <v>2</v>
      </c>
      <c r="AB222" s="17">
        <v>160</v>
      </c>
      <c r="AI222" s="19">
        <f t="shared" si="15"/>
        <v>42.75</v>
      </c>
      <c r="AJ222" s="11">
        <f t="shared" si="16"/>
        <v>4.1666999999999996</v>
      </c>
      <c r="AK222" s="20">
        <f t="shared" si="17"/>
        <v>45484</v>
      </c>
      <c r="AL222" s="11" t="str">
        <f t="shared" si="18"/>
        <v>--</v>
      </c>
      <c r="AM222" s="11" t="str">
        <f t="shared" si="19"/>
        <v>--</v>
      </c>
    </row>
    <row r="223" spans="1:39">
      <c r="A223" s="18" t="s">
        <v>456</v>
      </c>
      <c r="B223" s="11" t="s">
        <v>457</v>
      </c>
      <c r="C223" s="12"/>
      <c r="D223" s="12"/>
      <c r="E223" s="12"/>
      <c r="F223" s="12"/>
      <c r="L223" s="16">
        <v>3.0674999999999999</v>
      </c>
      <c r="P223" s="17">
        <v>7</v>
      </c>
      <c r="T223" s="17">
        <v>20</v>
      </c>
      <c r="X223" s="17">
        <v>4</v>
      </c>
      <c r="AB223" s="17">
        <v>9</v>
      </c>
      <c r="AI223" s="19">
        <f t="shared" si="15"/>
        <v>10</v>
      </c>
      <c r="AJ223" s="11">
        <f t="shared" si="16"/>
        <v>3.0674999999999999</v>
      </c>
      <c r="AK223" s="20" t="str">
        <f t="shared" si="17"/>
        <v>--</v>
      </c>
      <c r="AL223" s="11" t="str">
        <f t="shared" si="18"/>
        <v>--</v>
      </c>
      <c r="AM223" s="11" t="str">
        <f t="shared" si="19"/>
        <v>--</v>
      </c>
    </row>
    <row r="224" spans="1:39">
      <c r="A224" s="18" t="s">
        <v>458</v>
      </c>
      <c r="B224" s="11" t="s">
        <v>459</v>
      </c>
      <c r="C224" s="12"/>
      <c r="D224" s="12"/>
      <c r="E224" s="12"/>
      <c r="F224" s="12"/>
      <c r="L224" s="16">
        <v>1.2869999999999999</v>
      </c>
      <c r="P224" s="17">
        <v>3</v>
      </c>
      <c r="T224" s="17">
        <v>5</v>
      </c>
      <c r="X224" s="17">
        <v>190</v>
      </c>
      <c r="AB224" s="17">
        <v>6</v>
      </c>
      <c r="AI224" s="19">
        <f t="shared" si="15"/>
        <v>51</v>
      </c>
      <c r="AJ224" s="11">
        <f t="shared" si="16"/>
        <v>1.2869999999999999</v>
      </c>
      <c r="AK224" s="20" t="str">
        <f t="shared" si="17"/>
        <v>--</v>
      </c>
      <c r="AL224" s="11" t="str">
        <f t="shared" si="18"/>
        <v>--</v>
      </c>
      <c r="AM224" s="11" t="str">
        <f t="shared" si="19"/>
        <v>--</v>
      </c>
    </row>
    <row r="225" spans="1:39">
      <c r="A225" s="18" t="s">
        <v>460</v>
      </c>
      <c r="B225" s="11" t="s">
        <v>461</v>
      </c>
      <c r="C225" s="12"/>
      <c r="D225" s="12">
        <v>45475</v>
      </c>
      <c r="E225" s="12"/>
      <c r="F225" s="12"/>
      <c r="L225" s="16">
        <v>3.7242999999999999</v>
      </c>
      <c r="P225" s="17">
        <v>24</v>
      </c>
      <c r="T225" s="17">
        <v>61</v>
      </c>
      <c r="X225" s="17">
        <v>2</v>
      </c>
      <c r="AB225" s="17">
        <v>26</v>
      </c>
      <c r="AI225" s="19">
        <f t="shared" si="15"/>
        <v>28.25</v>
      </c>
      <c r="AJ225" s="11">
        <f t="shared" si="16"/>
        <v>3.7242999999999999</v>
      </c>
      <c r="AK225" s="20">
        <f t="shared" si="17"/>
        <v>45475</v>
      </c>
      <c r="AL225" s="11" t="str">
        <f t="shared" si="18"/>
        <v>--</v>
      </c>
      <c r="AM225" s="11" t="str">
        <f t="shared" si="19"/>
        <v>--</v>
      </c>
    </row>
    <row r="226" spans="1:39">
      <c r="A226" s="18" t="s">
        <v>462</v>
      </c>
      <c r="B226" s="11" t="s">
        <v>463</v>
      </c>
      <c r="C226" s="12"/>
      <c r="D226" s="12"/>
      <c r="E226" s="12"/>
      <c r="F226" s="12"/>
      <c r="L226" s="16">
        <v>3.4009</v>
      </c>
      <c r="T226" s="17">
        <v>9</v>
      </c>
      <c r="X226" s="17">
        <v>5</v>
      </c>
      <c r="AB226" s="17">
        <v>137</v>
      </c>
      <c r="AI226" s="19">
        <f t="shared" si="15"/>
        <v>50.333333333333336</v>
      </c>
      <c r="AJ226" s="11">
        <f t="shared" si="16"/>
        <v>3.4009</v>
      </c>
      <c r="AK226" s="20" t="str">
        <f t="shared" si="17"/>
        <v>--</v>
      </c>
      <c r="AL226" s="11" t="str">
        <f t="shared" si="18"/>
        <v>--</v>
      </c>
      <c r="AM226" s="11" t="str">
        <f t="shared" si="19"/>
        <v>--</v>
      </c>
    </row>
    <row r="227" spans="1:39">
      <c r="A227" s="18" t="s">
        <v>464</v>
      </c>
      <c r="B227" s="11" t="s">
        <v>465</v>
      </c>
      <c r="C227" s="12"/>
      <c r="D227" s="12"/>
      <c r="E227" s="12"/>
      <c r="F227" s="12"/>
      <c r="L227" s="16">
        <v>1.3816999999999999</v>
      </c>
      <c r="AB227" s="17">
        <v>1</v>
      </c>
      <c r="AI227" s="19">
        <f t="shared" si="15"/>
        <v>1</v>
      </c>
      <c r="AJ227" s="11">
        <f t="shared" si="16"/>
        <v>1.3816999999999999</v>
      </c>
      <c r="AK227" s="20" t="str">
        <f t="shared" si="17"/>
        <v>--</v>
      </c>
      <c r="AL227" s="11" t="str">
        <f t="shared" si="18"/>
        <v>--</v>
      </c>
      <c r="AM227" s="11" t="str">
        <f t="shared" si="19"/>
        <v>--</v>
      </c>
    </row>
    <row r="228" spans="1:39">
      <c r="A228" s="18" t="s">
        <v>466</v>
      </c>
      <c r="B228" s="11" t="s">
        <v>467</v>
      </c>
      <c r="C228" s="12"/>
      <c r="D228" s="12">
        <v>45491</v>
      </c>
      <c r="E228" s="12"/>
      <c r="F228" s="12"/>
      <c r="L228" s="16">
        <v>2.0407999999999999</v>
      </c>
      <c r="P228" s="17">
        <v>10</v>
      </c>
      <c r="R228" s="17">
        <v>2</v>
      </c>
      <c r="T228" s="17">
        <v>42</v>
      </c>
      <c r="V228" s="17">
        <v>6</v>
      </c>
      <c r="X228" s="17">
        <v>4</v>
      </c>
      <c r="Z228" s="17">
        <v>2</v>
      </c>
      <c r="AB228" s="17">
        <v>91</v>
      </c>
      <c r="AD228" s="17">
        <v>1</v>
      </c>
      <c r="AI228" s="19">
        <f t="shared" si="15"/>
        <v>19.75</v>
      </c>
      <c r="AJ228" s="11">
        <f t="shared" si="16"/>
        <v>2.0407999999999999</v>
      </c>
      <c r="AK228" s="20">
        <f t="shared" si="17"/>
        <v>45491</v>
      </c>
      <c r="AL228" s="11" t="str">
        <f t="shared" si="18"/>
        <v>--</v>
      </c>
      <c r="AM228" s="11" t="str">
        <f t="shared" si="19"/>
        <v>--</v>
      </c>
    </row>
    <row r="229" spans="1:39">
      <c r="A229" s="18" t="s">
        <v>468</v>
      </c>
      <c r="B229" s="11" t="s">
        <v>469</v>
      </c>
      <c r="C229" s="12"/>
      <c r="D229" s="12">
        <v>45482</v>
      </c>
      <c r="E229" s="12"/>
      <c r="F229" s="12"/>
      <c r="L229" s="16">
        <v>0.1094</v>
      </c>
      <c r="P229" s="17">
        <v>1</v>
      </c>
      <c r="T229" s="17">
        <v>24</v>
      </c>
      <c r="X229" s="17">
        <v>1</v>
      </c>
      <c r="AB229" s="17">
        <v>7</v>
      </c>
      <c r="AI229" s="19">
        <f t="shared" si="15"/>
        <v>8.25</v>
      </c>
      <c r="AJ229" s="11">
        <f t="shared" si="16"/>
        <v>0.1094</v>
      </c>
      <c r="AK229" s="20">
        <f t="shared" si="17"/>
        <v>45482</v>
      </c>
      <c r="AL229" s="11" t="str">
        <f t="shared" si="18"/>
        <v>--</v>
      </c>
      <c r="AM229" s="11" t="str">
        <f t="shared" si="19"/>
        <v>--</v>
      </c>
    </row>
    <row r="230" spans="1:39">
      <c r="A230" s="18" t="s">
        <v>470</v>
      </c>
      <c r="B230" s="11" t="s">
        <v>471</v>
      </c>
      <c r="C230" s="12"/>
      <c r="D230" s="12"/>
      <c r="E230" s="12"/>
      <c r="F230" s="12"/>
      <c r="L230" s="16">
        <v>0</v>
      </c>
      <c r="AI230" s="19" t="str">
        <f t="shared" si="15"/>
        <v>--</v>
      </c>
      <c r="AJ230" s="11">
        <f t="shared" si="16"/>
        <v>0</v>
      </c>
      <c r="AK230" s="20" t="str">
        <f t="shared" si="17"/>
        <v>--</v>
      </c>
      <c r="AL230" s="11" t="str">
        <f t="shared" si="18"/>
        <v>--</v>
      </c>
      <c r="AM230" s="11" t="str">
        <f t="shared" si="19"/>
        <v>--</v>
      </c>
    </row>
    <row r="231" spans="1:39">
      <c r="A231" s="18" t="s">
        <v>472</v>
      </c>
      <c r="B231" s="11" t="s">
        <v>473</v>
      </c>
      <c r="C231" s="12"/>
      <c r="D231" s="12">
        <v>45454</v>
      </c>
      <c r="E231" s="12"/>
      <c r="F231" s="12"/>
      <c r="H231" s="14">
        <v>2.2000000000000002</v>
      </c>
      <c r="L231" s="16">
        <v>1.597</v>
      </c>
      <c r="P231" s="17">
        <v>141</v>
      </c>
      <c r="T231" s="17">
        <v>27</v>
      </c>
      <c r="X231" s="17">
        <v>75</v>
      </c>
      <c r="AB231" s="17">
        <v>1</v>
      </c>
      <c r="AF231" s="17">
        <v>3</v>
      </c>
      <c r="AI231" s="19">
        <f t="shared" si="15"/>
        <v>49.4</v>
      </c>
      <c r="AJ231" s="11">
        <f t="shared" si="16"/>
        <v>1.597</v>
      </c>
      <c r="AK231" s="20">
        <f t="shared" si="17"/>
        <v>45454</v>
      </c>
      <c r="AL231" s="11">
        <f t="shared" si="18"/>
        <v>2.2000000000000002</v>
      </c>
      <c r="AM231" s="11">
        <f t="shared" si="19"/>
        <v>3</v>
      </c>
    </row>
    <row r="232" spans="1:39">
      <c r="A232" s="18" t="s">
        <v>474</v>
      </c>
      <c r="B232" s="11" t="s">
        <v>475</v>
      </c>
      <c r="C232" s="12"/>
      <c r="D232" s="12"/>
      <c r="E232" s="12"/>
      <c r="F232" s="12"/>
      <c r="L232" s="16">
        <v>0</v>
      </c>
      <c r="X232" s="17">
        <v>54</v>
      </c>
      <c r="Z232" s="17">
        <v>73</v>
      </c>
      <c r="AB232" s="17">
        <v>5</v>
      </c>
      <c r="AI232" s="19">
        <f t="shared" si="15"/>
        <v>44</v>
      </c>
      <c r="AJ232" s="11">
        <f t="shared" si="16"/>
        <v>0</v>
      </c>
      <c r="AK232" s="20" t="str">
        <f t="shared" si="17"/>
        <v>--</v>
      </c>
      <c r="AL232" s="11" t="str">
        <f t="shared" si="18"/>
        <v>--</v>
      </c>
      <c r="AM232" s="11" t="str">
        <f t="shared" si="19"/>
        <v>--</v>
      </c>
    </row>
    <row r="233" spans="1:39">
      <c r="A233" s="18" t="s">
        <v>476</v>
      </c>
      <c r="B233" s="11" t="s">
        <v>477</v>
      </c>
      <c r="C233" s="12"/>
      <c r="D233" s="12">
        <v>45496</v>
      </c>
      <c r="E233" s="12"/>
      <c r="F233" s="12"/>
      <c r="L233" s="16">
        <v>1.7181999999999999</v>
      </c>
      <c r="P233" s="17">
        <v>3</v>
      </c>
      <c r="X233" s="17">
        <v>153</v>
      </c>
      <c r="AB233" s="17">
        <v>42</v>
      </c>
      <c r="AI233" s="19">
        <f t="shared" si="15"/>
        <v>66</v>
      </c>
      <c r="AJ233" s="11">
        <f t="shared" si="16"/>
        <v>1.7181999999999999</v>
      </c>
      <c r="AK233" s="20">
        <f t="shared" si="17"/>
        <v>45496</v>
      </c>
      <c r="AL233" s="11" t="str">
        <f t="shared" si="18"/>
        <v>--</v>
      </c>
      <c r="AM233" s="11" t="str">
        <f t="shared" si="19"/>
        <v>--</v>
      </c>
    </row>
    <row r="234" spans="1:39">
      <c r="A234" s="18" t="s">
        <v>478</v>
      </c>
      <c r="B234" s="11" t="s">
        <v>479</v>
      </c>
      <c r="C234" s="12"/>
      <c r="D234" s="12"/>
      <c r="E234" s="12"/>
      <c r="F234" s="12"/>
      <c r="L234" s="16">
        <v>0</v>
      </c>
      <c r="P234" s="17">
        <v>243</v>
      </c>
      <c r="T234" s="17">
        <v>72</v>
      </c>
      <c r="X234" s="17">
        <v>127</v>
      </c>
      <c r="AI234" s="19">
        <f t="shared" si="15"/>
        <v>147.33333333333334</v>
      </c>
      <c r="AJ234" s="11">
        <f t="shared" si="16"/>
        <v>0</v>
      </c>
      <c r="AK234" s="20" t="str">
        <f t="shared" si="17"/>
        <v>--</v>
      </c>
      <c r="AL234" s="11" t="str">
        <f t="shared" si="18"/>
        <v>--</v>
      </c>
      <c r="AM234" s="11" t="str">
        <f t="shared" si="19"/>
        <v>--</v>
      </c>
    </row>
    <row r="235" spans="1:39">
      <c r="A235" s="18" t="s">
        <v>480</v>
      </c>
      <c r="B235" s="11" t="s">
        <v>481</v>
      </c>
      <c r="C235" s="12"/>
      <c r="D235" s="12">
        <v>45489</v>
      </c>
      <c r="E235" s="12"/>
      <c r="F235" s="12"/>
      <c r="L235" s="16">
        <v>2.9569999999999999</v>
      </c>
      <c r="P235" s="17">
        <v>9</v>
      </c>
      <c r="T235" s="17">
        <v>2</v>
      </c>
      <c r="X235" s="17">
        <v>38</v>
      </c>
      <c r="AI235" s="19">
        <f t="shared" si="15"/>
        <v>16.333333333333332</v>
      </c>
      <c r="AJ235" s="11">
        <f t="shared" si="16"/>
        <v>2.9569999999999999</v>
      </c>
      <c r="AK235" s="20">
        <f t="shared" si="17"/>
        <v>45489</v>
      </c>
      <c r="AL235" s="11" t="str">
        <f t="shared" si="18"/>
        <v>--</v>
      </c>
      <c r="AM235" s="11" t="str">
        <f t="shared" si="19"/>
        <v>--</v>
      </c>
    </row>
    <row r="236" spans="1:39">
      <c r="A236" s="18" t="s">
        <v>482</v>
      </c>
      <c r="B236" s="11" t="s">
        <v>483</v>
      </c>
      <c r="C236" s="12"/>
      <c r="D236" s="12"/>
      <c r="E236" s="12"/>
      <c r="F236" s="12"/>
      <c r="L236" s="16">
        <v>1.7857000000000001</v>
      </c>
      <c r="P236" s="17">
        <v>20</v>
      </c>
      <c r="T236" s="17">
        <v>1</v>
      </c>
      <c r="X236" s="17">
        <v>4</v>
      </c>
      <c r="AB236" s="17">
        <v>5</v>
      </c>
      <c r="AI236" s="19">
        <f t="shared" si="15"/>
        <v>7.5</v>
      </c>
      <c r="AJ236" s="11">
        <f t="shared" si="16"/>
        <v>1.7857000000000001</v>
      </c>
      <c r="AK236" s="20" t="str">
        <f t="shared" si="17"/>
        <v>--</v>
      </c>
      <c r="AL236" s="11" t="str">
        <f t="shared" si="18"/>
        <v>--</v>
      </c>
      <c r="AM236" s="11" t="str">
        <f t="shared" si="19"/>
        <v>--</v>
      </c>
    </row>
    <row r="237" spans="1:39">
      <c r="A237" s="18" t="s">
        <v>484</v>
      </c>
      <c r="B237" s="11" t="s">
        <v>485</v>
      </c>
      <c r="C237" s="12"/>
      <c r="D237" s="12"/>
      <c r="E237" s="12"/>
      <c r="F237" s="12"/>
      <c r="L237" s="16">
        <v>0.71679999999999999</v>
      </c>
      <c r="P237" s="17">
        <v>2</v>
      </c>
      <c r="T237" s="17">
        <v>4</v>
      </c>
      <c r="X237" s="17">
        <v>3</v>
      </c>
      <c r="AI237" s="19">
        <f t="shared" si="15"/>
        <v>3</v>
      </c>
      <c r="AJ237" s="11">
        <f t="shared" si="16"/>
        <v>0.71679999999999999</v>
      </c>
      <c r="AK237" s="20" t="str">
        <f t="shared" si="17"/>
        <v>--</v>
      </c>
      <c r="AL237" s="11" t="str">
        <f t="shared" si="18"/>
        <v>--</v>
      </c>
      <c r="AM237" s="11" t="str">
        <f t="shared" si="19"/>
        <v>--</v>
      </c>
    </row>
    <row r="238" spans="1:39">
      <c r="A238" s="18" t="s">
        <v>486</v>
      </c>
      <c r="B238" s="11" t="s">
        <v>487</v>
      </c>
      <c r="C238" s="12"/>
      <c r="D238" s="12">
        <v>45471</v>
      </c>
      <c r="E238" s="12"/>
      <c r="F238" s="12"/>
      <c r="H238" s="14">
        <v>5.33</v>
      </c>
      <c r="L238" s="16">
        <v>4.9390999999999998</v>
      </c>
      <c r="P238" s="17">
        <v>164</v>
      </c>
      <c r="T238" s="17">
        <v>174</v>
      </c>
      <c r="X238" s="17">
        <v>22</v>
      </c>
      <c r="AB238" s="17">
        <v>12</v>
      </c>
      <c r="AF238" s="17">
        <v>1</v>
      </c>
      <c r="AI238" s="19">
        <f t="shared" si="15"/>
        <v>74.599999999999994</v>
      </c>
      <c r="AJ238" s="11">
        <f t="shared" si="16"/>
        <v>4.9390999999999998</v>
      </c>
      <c r="AK238" s="20">
        <f t="shared" si="17"/>
        <v>45471</v>
      </c>
      <c r="AL238" s="11">
        <f t="shared" si="18"/>
        <v>5.33</v>
      </c>
      <c r="AM238" s="11">
        <f t="shared" si="19"/>
        <v>1</v>
      </c>
    </row>
    <row r="239" spans="1:39">
      <c r="A239" s="18" t="s">
        <v>488</v>
      </c>
      <c r="B239" s="11" t="s">
        <v>489</v>
      </c>
      <c r="C239" s="12"/>
      <c r="D239" s="12">
        <v>45470</v>
      </c>
      <c r="E239" s="12"/>
      <c r="F239" s="12"/>
      <c r="H239" s="14">
        <v>-0.69</v>
      </c>
      <c r="L239" s="16">
        <v>4</v>
      </c>
      <c r="P239" s="17">
        <v>4</v>
      </c>
      <c r="T239" s="17">
        <v>19</v>
      </c>
      <c r="AB239" s="17">
        <v>49</v>
      </c>
      <c r="AI239" s="19">
        <f t="shared" si="15"/>
        <v>24</v>
      </c>
      <c r="AJ239" s="11">
        <f t="shared" si="16"/>
        <v>4</v>
      </c>
      <c r="AK239" s="20">
        <f t="shared" si="17"/>
        <v>45470</v>
      </c>
      <c r="AL239" s="11">
        <f t="shared" si="18"/>
        <v>-0.69</v>
      </c>
      <c r="AM239" s="11" t="str">
        <f t="shared" si="19"/>
        <v>--</v>
      </c>
    </row>
    <row r="240" spans="1:39">
      <c r="A240" s="18" t="s">
        <v>490</v>
      </c>
      <c r="B240" s="11" t="s">
        <v>491</v>
      </c>
      <c r="C240" s="12"/>
      <c r="D240" s="12">
        <v>45477</v>
      </c>
      <c r="E240" s="12"/>
      <c r="F240" s="12"/>
      <c r="L240" s="16">
        <v>5.8055000000000003</v>
      </c>
      <c r="P240" s="17">
        <v>38</v>
      </c>
      <c r="T240" s="17">
        <v>6</v>
      </c>
      <c r="X240" s="17">
        <v>8</v>
      </c>
      <c r="AB240" s="17">
        <v>5</v>
      </c>
      <c r="AI240" s="19">
        <f t="shared" si="15"/>
        <v>14.25</v>
      </c>
      <c r="AJ240" s="11">
        <f t="shared" si="16"/>
        <v>5.8055000000000003</v>
      </c>
      <c r="AK240" s="20">
        <f t="shared" si="17"/>
        <v>45477</v>
      </c>
      <c r="AL240" s="11" t="str">
        <f t="shared" si="18"/>
        <v>--</v>
      </c>
      <c r="AM240" s="11" t="str">
        <f t="shared" si="19"/>
        <v>--</v>
      </c>
    </row>
    <row r="241" spans="1:39">
      <c r="A241" s="18" t="s">
        <v>492</v>
      </c>
      <c r="B241" s="11" t="s">
        <v>493</v>
      </c>
      <c r="C241" s="12"/>
      <c r="D241" s="12">
        <v>45482</v>
      </c>
      <c r="E241" s="12"/>
      <c r="F241" s="12"/>
      <c r="L241" s="16">
        <v>1.4035</v>
      </c>
      <c r="P241" s="17">
        <v>72</v>
      </c>
      <c r="V241" s="17">
        <v>2</v>
      </c>
      <c r="X241" s="17">
        <v>15</v>
      </c>
      <c r="Z241" s="17">
        <v>15</v>
      </c>
      <c r="AB241" s="17">
        <v>19</v>
      </c>
      <c r="AD241" s="17">
        <v>1</v>
      </c>
      <c r="AI241" s="19">
        <f t="shared" si="15"/>
        <v>20.666666666666668</v>
      </c>
      <c r="AJ241" s="11">
        <f t="shared" si="16"/>
        <v>1.4035</v>
      </c>
      <c r="AK241" s="20">
        <f t="shared" si="17"/>
        <v>45482</v>
      </c>
      <c r="AL241" s="11" t="str">
        <f t="shared" si="18"/>
        <v>--</v>
      </c>
      <c r="AM241" s="11" t="str">
        <f t="shared" si="19"/>
        <v>--</v>
      </c>
    </row>
    <row r="242" spans="1:39">
      <c r="A242" s="18" t="s">
        <v>494</v>
      </c>
      <c r="B242" s="11" t="s">
        <v>495</v>
      </c>
      <c r="C242" s="12"/>
      <c r="D242" s="12">
        <v>45482</v>
      </c>
      <c r="E242" s="12"/>
      <c r="F242" s="12"/>
      <c r="L242" s="16">
        <v>2.1368</v>
      </c>
      <c r="P242" s="17">
        <v>96</v>
      </c>
      <c r="T242" s="17">
        <v>1</v>
      </c>
      <c r="X242" s="17">
        <v>4</v>
      </c>
      <c r="AB242" s="17">
        <v>13</v>
      </c>
      <c r="AI242" s="19">
        <f t="shared" si="15"/>
        <v>28.5</v>
      </c>
      <c r="AJ242" s="11">
        <f t="shared" si="16"/>
        <v>2.1368</v>
      </c>
      <c r="AK242" s="20">
        <f t="shared" si="17"/>
        <v>45482</v>
      </c>
      <c r="AL242" s="11" t="str">
        <f t="shared" si="18"/>
        <v>--</v>
      </c>
      <c r="AM242" s="11" t="str">
        <f t="shared" si="19"/>
        <v>--</v>
      </c>
    </row>
    <row r="243" spans="1:39">
      <c r="A243" s="18" t="s">
        <v>496</v>
      </c>
      <c r="B243" s="11" t="s">
        <v>497</v>
      </c>
      <c r="C243" s="12"/>
      <c r="D243" s="12"/>
      <c r="E243" s="12"/>
      <c r="F243" s="12"/>
      <c r="L243" s="16">
        <v>4.4728000000000003</v>
      </c>
      <c r="P243" s="17">
        <v>1</v>
      </c>
      <c r="T243" s="17">
        <v>2</v>
      </c>
      <c r="X243" s="17">
        <v>35</v>
      </c>
      <c r="AB243" s="17">
        <v>2</v>
      </c>
      <c r="AI243" s="19">
        <f t="shared" si="15"/>
        <v>10</v>
      </c>
      <c r="AJ243" s="11">
        <f t="shared" si="16"/>
        <v>4.4728000000000003</v>
      </c>
      <c r="AK243" s="20" t="str">
        <f t="shared" si="17"/>
        <v>--</v>
      </c>
      <c r="AL243" s="11" t="str">
        <f t="shared" si="18"/>
        <v>--</v>
      </c>
      <c r="AM243" s="11" t="str">
        <f t="shared" si="19"/>
        <v>--</v>
      </c>
    </row>
    <row r="244" spans="1:39">
      <c r="A244" s="18" t="s">
        <v>498</v>
      </c>
      <c r="B244" s="11" t="s">
        <v>499</v>
      </c>
      <c r="C244" s="12"/>
      <c r="D244" s="12">
        <v>45477</v>
      </c>
      <c r="E244" s="12"/>
      <c r="F244" s="12"/>
      <c r="L244" s="16">
        <v>3.4459</v>
      </c>
      <c r="P244" s="17">
        <v>6</v>
      </c>
      <c r="T244" s="17">
        <v>52</v>
      </c>
      <c r="X244" s="17">
        <v>6</v>
      </c>
      <c r="AI244" s="19">
        <f t="shared" si="15"/>
        <v>21.333333333333332</v>
      </c>
      <c r="AJ244" s="11">
        <f t="shared" si="16"/>
        <v>3.4459</v>
      </c>
      <c r="AK244" s="20">
        <f t="shared" si="17"/>
        <v>45477</v>
      </c>
      <c r="AL244" s="11" t="str">
        <f t="shared" si="18"/>
        <v>--</v>
      </c>
      <c r="AM244" s="11" t="str">
        <f t="shared" si="19"/>
        <v>--</v>
      </c>
    </row>
    <row r="245" spans="1:39">
      <c r="A245" s="18" t="s">
        <v>500</v>
      </c>
      <c r="B245" s="11" t="s">
        <v>501</v>
      </c>
      <c r="C245" s="12"/>
      <c r="D245" s="12">
        <v>45470</v>
      </c>
      <c r="E245" s="12"/>
      <c r="F245" s="12"/>
      <c r="H245" s="14">
        <v>-1.82</v>
      </c>
      <c r="L245" s="16">
        <v>2.9931999999999999</v>
      </c>
      <c r="P245" s="17">
        <v>3</v>
      </c>
      <c r="X245" s="17">
        <v>26</v>
      </c>
      <c r="AB245" s="17">
        <v>10</v>
      </c>
      <c r="AI245" s="19">
        <f t="shared" si="15"/>
        <v>13</v>
      </c>
      <c r="AJ245" s="11">
        <f t="shared" si="16"/>
        <v>2.9931999999999999</v>
      </c>
      <c r="AK245" s="20">
        <f t="shared" si="17"/>
        <v>45470</v>
      </c>
      <c r="AL245" s="11">
        <f t="shared" si="18"/>
        <v>-1.82</v>
      </c>
      <c r="AM245" s="11" t="str">
        <f t="shared" si="19"/>
        <v>--</v>
      </c>
    </row>
    <row r="246" spans="1:39">
      <c r="A246" s="18" t="s">
        <v>502</v>
      </c>
      <c r="B246" s="11" t="s">
        <v>503</v>
      </c>
      <c r="C246" s="12"/>
      <c r="D246" s="12">
        <v>45512</v>
      </c>
      <c r="E246" s="12"/>
      <c r="F246" s="12"/>
      <c r="L246" s="16">
        <v>2.7713999999999999</v>
      </c>
      <c r="P246" s="17">
        <v>4</v>
      </c>
      <c r="T246" s="17">
        <v>5</v>
      </c>
      <c r="AB246" s="17">
        <v>3</v>
      </c>
      <c r="AI246" s="19">
        <f t="shared" si="15"/>
        <v>4</v>
      </c>
      <c r="AJ246" s="11">
        <f t="shared" si="16"/>
        <v>2.7713999999999999</v>
      </c>
      <c r="AK246" s="20">
        <f t="shared" si="17"/>
        <v>45512</v>
      </c>
      <c r="AL246" s="11" t="str">
        <f t="shared" si="18"/>
        <v>--</v>
      </c>
      <c r="AM246" s="11" t="str">
        <f t="shared" si="19"/>
        <v>--</v>
      </c>
    </row>
    <row r="247" spans="1:39">
      <c r="A247" s="18" t="s">
        <v>504</v>
      </c>
      <c r="B247" s="11" t="s">
        <v>505</v>
      </c>
      <c r="C247" s="12"/>
      <c r="D247" s="12">
        <v>45506</v>
      </c>
      <c r="E247" s="12"/>
      <c r="F247" s="12"/>
      <c r="L247" s="16">
        <v>1.5649</v>
      </c>
      <c r="P247" s="17">
        <v>4</v>
      </c>
      <c r="T247" s="17">
        <v>2</v>
      </c>
      <c r="X247" s="17">
        <v>5</v>
      </c>
      <c r="AB247" s="17">
        <v>29</v>
      </c>
      <c r="AI247" s="19">
        <f t="shared" si="15"/>
        <v>10</v>
      </c>
      <c r="AJ247" s="11">
        <f t="shared" si="16"/>
        <v>1.5649</v>
      </c>
      <c r="AK247" s="20">
        <f t="shared" si="17"/>
        <v>45506</v>
      </c>
      <c r="AL247" s="11" t="str">
        <f t="shared" si="18"/>
        <v>--</v>
      </c>
      <c r="AM247" s="11" t="str">
        <f t="shared" si="19"/>
        <v>--</v>
      </c>
    </row>
    <row r="248" spans="1:39">
      <c r="A248" s="18" t="s">
        <v>506</v>
      </c>
      <c r="B248" s="11" t="s">
        <v>507</v>
      </c>
      <c r="C248" s="12"/>
      <c r="D248" s="12">
        <v>45477</v>
      </c>
      <c r="E248" s="12"/>
      <c r="F248" s="12"/>
      <c r="L248" s="16">
        <v>3.1194999999999999</v>
      </c>
      <c r="P248" s="17">
        <v>30</v>
      </c>
      <c r="T248" s="17">
        <v>17</v>
      </c>
      <c r="X248" s="17">
        <v>14</v>
      </c>
      <c r="AB248" s="17">
        <v>18</v>
      </c>
      <c r="AI248" s="19">
        <f t="shared" si="15"/>
        <v>19.75</v>
      </c>
      <c r="AJ248" s="11">
        <f t="shared" si="16"/>
        <v>3.1194999999999999</v>
      </c>
      <c r="AK248" s="20">
        <f t="shared" si="17"/>
        <v>45477</v>
      </c>
      <c r="AL248" s="11" t="str">
        <f t="shared" si="18"/>
        <v>--</v>
      </c>
      <c r="AM248" s="11" t="str">
        <f t="shared" si="19"/>
        <v>--</v>
      </c>
    </row>
    <row r="249" spans="1:39">
      <c r="A249" s="18" t="s">
        <v>508</v>
      </c>
      <c r="B249" s="11" t="s">
        <v>509</v>
      </c>
      <c r="C249" s="12"/>
      <c r="D249" s="12"/>
      <c r="E249" s="12"/>
      <c r="F249" s="12"/>
      <c r="L249" s="16">
        <v>3.4403999999999999</v>
      </c>
      <c r="P249" s="17">
        <v>23</v>
      </c>
      <c r="T249" s="17">
        <v>14</v>
      </c>
      <c r="X249" s="17">
        <v>2</v>
      </c>
      <c r="AI249" s="19">
        <f t="shared" si="15"/>
        <v>13</v>
      </c>
      <c r="AJ249" s="11">
        <f t="shared" si="16"/>
        <v>3.4403999999999999</v>
      </c>
      <c r="AK249" s="20" t="str">
        <f t="shared" si="17"/>
        <v>--</v>
      </c>
      <c r="AL249" s="11" t="str">
        <f t="shared" si="18"/>
        <v>--</v>
      </c>
      <c r="AM249" s="11" t="str">
        <f t="shared" si="19"/>
        <v>--</v>
      </c>
    </row>
    <row r="250" spans="1:39">
      <c r="A250" s="18" t="s">
        <v>510</v>
      </c>
      <c r="B250" s="11" t="s">
        <v>511</v>
      </c>
      <c r="C250" s="12"/>
      <c r="D250" s="12"/>
      <c r="E250" s="12"/>
      <c r="F250" s="12"/>
      <c r="L250" s="16">
        <v>0.99339999999999995</v>
      </c>
      <c r="P250" s="17">
        <v>3</v>
      </c>
      <c r="T250" s="17">
        <v>1</v>
      </c>
      <c r="X250" s="17">
        <v>27</v>
      </c>
      <c r="AB250" s="17">
        <v>1</v>
      </c>
      <c r="AI250" s="19">
        <f t="shared" si="15"/>
        <v>8</v>
      </c>
      <c r="AJ250" s="11">
        <f t="shared" si="16"/>
        <v>0.99339999999999995</v>
      </c>
      <c r="AK250" s="20" t="str">
        <f t="shared" si="17"/>
        <v>--</v>
      </c>
      <c r="AL250" s="11" t="str">
        <f t="shared" si="18"/>
        <v>--</v>
      </c>
      <c r="AM250" s="11" t="str">
        <f t="shared" si="19"/>
        <v>--</v>
      </c>
    </row>
    <row r="251" spans="1:39">
      <c r="C251" s="12"/>
      <c r="D251" s="12"/>
      <c r="E251" s="12"/>
      <c r="F251" s="12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2C80-45AC-49E1-A22B-F62B258D3473}">
  <dimension ref="A1:Z1075"/>
  <sheetViews>
    <sheetView tabSelected="1" workbookViewId="0">
      <selection activeCell="S16" sqref="S16"/>
    </sheetView>
  </sheetViews>
  <sheetFormatPr defaultRowHeight="16.5"/>
  <cols>
    <col min="1" max="3" width="7.625" style="30" customWidth="1"/>
    <col min="4" max="4" width="7.625" style="22" customWidth="1"/>
    <col min="5" max="5" width="7.625" style="23" customWidth="1"/>
    <col min="6" max="6" width="8.625" style="20" customWidth="1"/>
    <col min="7" max="7" width="13.875" style="30" customWidth="1"/>
    <col min="8" max="8" width="22.375" style="30" customWidth="1"/>
    <col min="9" max="9" width="8.375" style="24" customWidth="1"/>
    <col min="10" max="10" width="8.625" style="30" customWidth="1"/>
    <col min="11" max="11" width="12.125" style="30" customWidth="1"/>
    <col min="12" max="12" width="7.625" style="30" customWidth="1"/>
    <col min="13" max="13" width="9.125" style="30" customWidth="1"/>
    <col min="14" max="14" width="11.375" style="30" customWidth="1"/>
    <col min="15" max="15" width="7.625" style="31" customWidth="1"/>
    <col min="16" max="16" width="9" style="1"/>
    <col min="17" max="17" width="10.5" style="11" customWidth="1"/>
    <col min="18" max="19" width="14.625" style="11" customWidth="1"/>
    <col min="20" max="20" width="14.625" style="20" customWidth="1"/>
    <col min="21" max="21" width="14.625" style="11" customWidth="1"/>
    <col min="22" max="22" width="28.625" style="11" customWidth="1"/>
    <col min="23" max="23" width="1.75" style="1" customWidth="1"/>
    <col min="24" max="25" width="56.625" style="1" customWidth="1"/>
    <col min="26" max="16384" width="9" style="1"/>
  </cols>
  <sheetData>
    <row r="1" spans="1:26" ht="20.25">
      <c r="A1" s="21" t="s">
        <v>560</v>
      </c>
      <c r="B1" s="21" t="str">
        <f>[2]資料!A5</f>
        <v>股票代號</v>
      </c>
      <c r="C1" s="21" t="str">
        <f>[2]資料!B5</f>
        <v>股票名稱</v>
      </c>
      <c r="D1" s="22" t="str">
        <f>[2]資料!AI5</f>
        <v>近五年平均除息時間</v>
      </c>
      <c r="E1" s="23" t="str">
        <f>[2]資料!AJ5</f>
        <v>最新殖利率</v>
      </c>
      <c r="F1" s="20" t="str">
        <f>[2]資料!AK5</f>
        <v>最新除息日期</v>
      </c>
      <c r="G1" s="21" t="s">
        <v>559</v>
      </c>
      <c r="H1" s="21" t="str">
        <f>[2]資料!AL5</f>
        <v>最新除息至當年底漲跌幅</v>
      </c>
      <c r="I1" s="24" t="s">
        <v>561</v>
      </c>
      <c r="J1" s="21" t="s">
        <v>562</v>
      </c>
      <c r="K1" s="21" t="s">
        <v>560</v>
      </c>
      <c r="L1" s="21" t="s">
        <v>563</v>
      </c>
      <c r="M1" s="21" t="s">
        <v>564</v>
      </c>
      <c r="N1" s="25" t="s">
        <v>565</v>
      </c>
      <c r="O1" s="26" t="s">
        <v>566</v>
      </c>
      <c r="Q1" s="11" t="s">
        <v>567</v>
      </c>
      <c r="R1" s="27" t="s">
        <v>568</v>
      </c>
      <c r="S1" s="27" t="s">
        <v>569</v>
      </c>
      <c r="T1" s="28" t="s">
        <v>570</v>
      </c>
      <c r="U1" s="27" t="s">
        <v>571</v>
      </c>
      <c r="V1" s="27" t="s">
        <v>572</v>
      </c>
      <c r="X1" s="29" t="s">
        <v>573</v>
      </c>
      <c r="Y1" s="29">
        <f>COUNTIF(O:O,"&lt;99999")</f>
        <v>77</v>
      </c>
      <c r="Z1" s="3"/>
    </row>
    <row r="2" spans="1:26" s="30" customFormat="1" ht="20.25">
      <c r="A2" s="30">
        <f ca="1">J2</f>
        <v>69</v>
      </c>
      <c r="B2" s="21" t="str">
        <f>資料!A6</f>
        <v>0050</v>
      </c>
      <c r="C2" s="31" t="str">
        <f>資料!B6</f>
        <v>元大台灣50</v>
      </c>
      <c r="D2" s="22">
        <f>資料!AI6</f>
        <v>14.714285714285714</v>
      </c>
      <c r="E2" s="23">
        <f>資料!AJ6</f>
        <v>2.2787999999999999</v>
      </c>
      <c r="F2" s="20">
        <f>資料!AK6</f>
        <v>45308</v>
      </c>
      <c r="G2" s="38">
        <f>資料!AD6</f>
        <v>87</v>
      </c>
      <c r="H2" s="38">
        <f>資料!AL6</f>
        <v>44.93</v>
      </c>
      <c r="I2" s="24">
        <f ca="1">IFERROR(IF(AND(F2&gt;TODAY(),ISNUMBER(F2),E2&gt;$Q$13),1,"--")*(F2),99999)</f>
        <v>99999</v>
      </c>
      <c r="J2" s="30">
        <f ca="1">(RANK(I2,I:I,1))</f>
        <v>69</v>
      </c>
      <c r="K2" s="30">
        <f ca="1">J2</f>
        <v>69</v>
      </c>
      <c r="L2" s="30" t="str">
        <f ca="1">IF(I2&lt;99999,H2,"--")</f>
        <v>--</v>
      </c>
      <c r="M2" s="30">
        <f>VLOOKUP(B2,股價資料!A:C,3,0)</f>
        <v>186.45</v>
      </c>
      <c r="N2" s="30">
        <f>VLOOKUP(B2,除昔時資料!A:H,7,0)</f>
        <v>128.65</v>
      </c>
      <c r="O2" s="31">
        <f>IF(NOT(N2=0),M2/N2-1,"--")</f>
        <v>0.44928099494753182</v>
      </c>
      <c r="P2" s="30">
        <f ca="1">SMALL(K:K,Q2)</f>
        <v>1</v>
      </c>
      <c r="Q2" s="11">
        <v>1</v>
      </c>
      <c r="R2" s="27" t="str">
        <f ca="1">VLOOKUP(P2,A:B,2,0)</f>
        <v>1101</v>
      </c>
      <c r="S2" s="27" t="str">
        <f ca="1">VLOOKUP(R2,B:C,2,0)</f>
        <v>台泥</v>
      </c>
      <c r="T2" s="28">
        <f ca="1">VLOOKUP(R2,B:F,5,0)</f>
        <v>45474</v>
      </c>
      <c r="U2" s="32">
        <f ca="1">VLOOKUP(R2,B:E,4,0)</f>
        <v>2.9239999999999999</v>
      </c>
      <c r="V2" s="33">
        <f ca="1">VLOOKUP(R2,B:D,3,0)</f>
        <v>60</v>
      </c>
      <c r="X2" s="29" t="s">
        <v>574</v>
      </c>
      <c r="Y2" s="29">
        <f ca="1">COUNTIF(L:L,"&gt;0")</f>
        <v>0</v>
      </c>
    </row>
    <row r="3" spans="1:26" ht="20.25">
      <c r="A3" s="30">
        <f ca="1">IFERROR(COUNTIF($J$2:J2,J3)+J3,"")</f>
        <v>70</v>
      </c>
      <c r="B3" s="21" t="str">
        <f>資料!A7</f>
        <v>0056</v>
      </c>
      <c r="C3" s="31" t="str">
        <f>資料!B7</f>
        <v>元大高股息</v>
      </c>
      <c r="D3" s="22">
        <f>資料!AI7</f>
        <v>23.125</v>
      </c>
      <c r="E3" s="23">
        <f>資料!AJ7</f>
        <v>2.0287999999999999</v>
      </c>
      <c r="F3" s="20">
        <f>資料!AK7</f>
        <v>45400</v>
      </c>
      <c r="G3" s="38">
        <f>資料!AD7</f>
        <v>5</v>
      </c>
      <c r="H3" s="38">
        <f>資料!AL7</f>
        <v>7.79</v>
      </c>
      <c r="I3" s="24">
        <f ca="1">IFERROR(IF(AND(F3&gt;TODAY(),ISNUMBER(F3),E3&gt;$Q$13),1,"--")*(F3),99999)</f>
        <v>99999</v>
      </c>
      <c r="J3" s="30">
        <f ca="1">(RANK(I3,I:I,1))</f>
        <v>69</v>
      </c>
      <c r="K3" s="30">
        <f ca="1">IFERROR(COUNTIF($J$2:J2,J3)+J3,"")</f>
        <v>70</v>
      </c>
      <c r="L3" s="30" t="str">
        <f t="shared" ref="L3:L66" ca="1" si="0">IF(I3&lt;99999,H3,"--")</f>
        <v>--</v>
      </c>
      <c r="M3" s="30">
        <f>VLOOKUP(B3,股價資料!A:C,3,0)</f>
        <v>41.12</v>
      </c>
      <c r="N3" s="30">
        <f>VLOOKUP(B3,除昔時資料!A:H,7,0)</f>
        <v>35.67</v>
      </c>
      <c r="O3" s="31">
        <f>IF(NOT(N3=0),M3/N3-1,"--")</f>
        <v>0.15278945892907192</v>
      </c>
      <c r="P3" s="30">
        <f ca="1">SMALL(K:K,Q3)</f>
        <v>2</v>
      </c>
      <c r="Q3" s="11">
        <v>2</v>
      </c>
      <c r="R3" s="27" t="str">
        <f ca="1">VLOOKUP(P3,A:B,2,0)</f>
        <v>1513</v>
      </c>
      <c r="S3" s="27" t="str">
        <f ca="1">VLOOKUP(R3,B:C,2,0)</f>
        <v>中興電</v>
      </c>
      <c r="T3" s="28">
        <f ca="1">VLOOKUP(R3,B:F,5,0)</f>
        <v>45474</v>
      </c>
      <c r="U3" s="32">
        <f ca="1">VLOOKUP(R3,B:E,4,0)</f>
        <v>1.9149</v>
      </c>
      <c r="V3" s="33">
        <f ca="1">VLOOKUP(R3,B:D,3,0)</f>
        <v>5.25</v>
      </c>
      <c r="X3" s="29" t="s">
        <v>575</v>
      </c>
      <c r="Y3" s="34">
        <f ca="1">Y2/Y1</f>
        <v>0</v>
      </c>
    </row>
    <row r="4" spans="1:26" ht="20.25">
      <c r="A4" s="30">
        <f ca="1">IFERROR(COUNTIF($J$2:J3,J4)+J4,"")</f>
        <v>71</v>
      </c>
      <c r="B4" s="21" t="str">
        <f>資料!A8</f>
        <v>006205</v>
      </c>
      <c r="C4" s="31" t="str">
        <f>資料!B8</f>
        <v>富邦上証</v>
      </c>
      <c r="D4" s="22" t="str">
        <f>資料!AI8</f>
        <v>--</v>
      </c>
      <c r="E4" s="23" t="str">
        <f>資料!AJ8</f>
        <v>--</v>
      </c>
      <c r="F4" s="20" t="str">
        <f>資料!AK8</f>
        <v>--</v>
      </c>
      <c r="G4" s="38">
        <f>資料!AD8</f>
        <v>0</v>
      </c>
      <c r="H4" s="38" t="str">
        <f>資料!AL8</f>
        <v>--</v>
      </c>
      <c r="I4" s="24">
        <f ca="1">IFERROR(IF(AND(F4&gt;TODAY(),ISNUMBER(F4),E4&gt;$Q$13),1,"--")*(F4),99999)</f>
        <v>99999</v>
      </c>
      <c r="J4" s="30">
        <f ca="1">(RANK(I4,I:I,1))</f>
        <v>69</v>
      </c>
      <c r="K4" s="30">
        <f ca="1">IFERROR(COUNTIF($J$2:J3,J4)+J4,"")</f>
        <v>71</v>
      </c>
      <c r="L4" s="30" t="str">
        <f t="shared" ca="1" si="0"/>
        <v>--</v>
      </c>
      <c r="M4" s="30">
        <f>VLOOKUP(B4,股價資料!A:C,3,0)</f>
        <v>29.29</v>
      </c>
      <c r="N4" s="30">
        <f>VLOOKUP(B4,除昔時資料!A:H,7,0)</f>
        <v>0</v>
      </c>
      <c r="O4" s="31" t="str">
        <f>IF(NOT(N4=0),M4/N4-1,"--")</f>
        <v>--</v>
      </c>
      <c r="P4" s="30">
        <f ca="1">SMALL(K:K,Q4)</f>
        <v>3</v>
      </c>
      <c r="Q4" s="11">
        <v>3</v>
      </c>
      <c r="R4" s="27" t="str">
        <f ca="1">VLOOKUP(P4,A:B,2,0)</f>
        <v>1536</v>
      </c>
      <c r="S4" s="27" t="str">
        <f ca="1">VLOOKUP(R4,B:C,2,0)</f>
        <v>和大</v>
      </c>
      <c r="T4" s="28">
        <f ca="1">VLOOKUP(R4,B:F,5,0)</f>
        <v>45474</v>
      </c>
      <c r="U4" s="32">
        <f ca="1">VLOOKUP(R4,B:E,4,0)</f>
        <v>1.8083</v>
      </c>
      <c r="V4" s="33">
        <f ca="1">VLOOKUP(R4,B:D,3,0)</f>
        <v>6.333333333333333</v>
      </c>
      <c r="X4" s="29" t="s">
        <v>576</v>
      </c>
      <c r="Y4" s="35" t="e">
        <f ca="1">AVERAGEIF(L:L,"&gt;0")</f>
        <v>#DIV/0!</v>
      </c>
    </row>
    <row r="5" spans="1:26" ht="20.25">
      <c r="A5" s="30">
        <f ca="1">IFERROR(COUNTIF($J$2:J4,J5)+J5,"")</f>
        <v>72</v>
      </c>
      <c r="B5" s="21" t="str">
        <f>資料!A9</f>
        <v>006206</v>
      </c>
      <c r="C5" s="31" t="str">
        <f>資料!B9</f>
        <v>元大上證50</v>
      </c>
      <c r="D5" s="22" t="str">
        <f>資料!AI9</f>
        <v>--</v>
      </c>
      <c r="E5" s="23" t="str">
        <f>資料!AJ9</f>
        <v>--</v>
      </c>
      <c r="F5" s="20" t="str">
        <f>資料!AK9</f>
        <v>--</v>
      </c>
      <c r="G5" s="38">
        <f>資料!AD9</f>
        <v>0</v>
      </c>
      <c r="H5" s="38" t="str">
        <f>資料!AL9</f>
        <v>--</v>
      </c>
      <c r="I5" s="24">
        <f ca="1">IFERROR(IF(AND(F5&gt;TODAY(),ISNUMBER(F5),E5&gt;$Q$13),1,"--")*(F5),99999)</f>
        <v>99999</v>
      </c>
      <c r="J5" s="30">
        <f t="shared" ref="J5:J68" ca="1" si="1">(RANK(I5,I:I,1))</f>
        <v>69</v>
      </c>
      <c r="K5" s="30">
        <f ca="1">IFERROR(COUNTIF($J$2:J4,J5)+J5,"")</f>
        <v>72</v>
      </c>
      <c r="L5" s="30" t="str">
        <f t="shared" ca="1" si="0"/>
        <v>--</v>
      </c>
      <c r="M5" s="30">
        <f>VLOOKUP(B5,股價資料!A:C,3,0)</f>
        <v>28</v>
      </c>
      <c r="N5" s="30">
        <f>VLOOKUP(B5,除昔時資料!A:H,7,0)</f>
        <v>0</v>
      </c>
      <c r="O5" s="31" t="str">
        <f t="shared" ref="O5:O68" si="2">IF(NOT(N5=0),M5/N5-1,"--")</f>
        <v>--</v>
      </c>
      <c r="P5" s="30">
        <f ca="1">SMALL(K:K,Q5)</f>
        <v>4</v>
      </c>
      <c r="Q5" s="11">
        <v>4</v>
      </c>
      <c r="R5" s="27" t="str">
        <f ca="1">VLOOKUP(P5,A:B,2,0)</f>
        <v>2882</v>
      </c>
      <c r="S5" s="27" t="str">
        <f ca="1">VLOOKUP(R5,B:C,2,0)</f>
        <v>國泰金</v>
      </c>
      <c r="T5" s="28">
        <f ca="1">VLOOKUP(R5,B:F,5,0)</f>
        <v>45474</v>
      </c>
      <c r="U5" s="32">
        <f ca="1">VLOOKUP(R5,B:E,4,0)</f>
        <v>3.3898000000000001</v>
      </c>
      <c r="V5" s="33">
        <f ca="1">VLOOKUP(R5,B:D,3,0)</f>
        <v>69.666666666666671</v>
      </c>
      <c r="X5" s="29" t="s">
        <v>577</v>
      </c>
      <c r="Y5" s="34">
        <f>AVERAGE(O:O)</f>
        <v>9.96123873585056E-3</v>
      </c>
    </row>
    <row r="6" spans="1:26" ht="18.75">
      <c r="A6" s="30">
        <f ca="1">IFERROR(COUNTIF($J$2:J5,J6)+J6,"")</f>
        <v>73</v>
      </c>
      <c r="B6" s="21" t="str">
        <f>資料!A10</f>
        <v>00636</v>
      </c>
      <c r="C6" s="31" t="str">
        <f>資料!B10</f>
        <v>國泰中國A50</v>
      </c>
      <c r="D6" s="22" t="str">
        <f>資料!AI10</f>
        <v>--</v>
      </c>
      <c r="E6" s="23" t="str">
        <f>資料!AJ10</f>
        <v>--</v>
      </c>
      <c r="F6" s="20" t="str">
        <f>資料!AK10</f>
        <v>--</v>
      </c>
      <c r="G6" s="38">
        <f>資料!AD10</f>
        <v>0</v>
      </c>
      <c r="H6" s="38" t="str">
        <f>資料!AL10</f>
        <v>--</v>
      </c>
      <c r="I6" s="24">
        <f ca="1">IFERROR(IF(AND(F6&gt;TODAY(),ISNUMBER(F6),E6&gt;$Q$13),1,"--")*(F6),99999)</f>
        <v>99999</v>
      </c>
      <c r="J6" s="30">
        <f ca="1">(RANK(I6,I:I,1))</f>
        <v>69</v>
      </c>
      <c r="K6" s="30">
        <f ca="1">IFERROR(COUNTIF($J$2:J5,J6)+J6,"")</f>
        <v>73</v>
      </c>
      <c r="L6" s="30" t="str">
        <f t="shared" ca="1" si="0"/>
        <v>--</v>
      </c>
      <c r="M6" s="30">
        <f>VLOOKUP(B6,股價資料!A:C,3,0)</f>
        <v>20.41</v>
      </c>
      <c r="N6" s="30">
        <f>VLOOKUP(B6,除昔時資料!A:H,7,0)</f>
        <v>0</v>
      </c>
      <c r="O6" s="31" t="str">
        <f t="shared" si="2"/>
        <v>--</v>
      </c>
      <c r="P6" s="30">
        <f ca="1">SMALL(K:K,Q6)</f>
        <v>5</v>
      </c>
      <c r="Q6" s="11">
        <v>5</v>
      </c>
      <c r="R6" s="27" t="str">
        <f ca="1">VLOOKUP(P6,A:B,2,0)</f>
        <v>2883</v>
      </c>
      <c r="S6" s="27" t="str">
        <f ca="1">VLOOKUP(R6,B:C,2,0)</f>
        <v>開發金</v>
      </c>
      <c r="T6" s="28">
        <f ca="1">VLOOKUP(R6,B:F,5,0)</f>
        <v>45474</v>
      </c>
      <c r="U6" s="32">
        <f ca="1">VLOOKUP(R6,B:E,4,0)</f>
        <v>3.3153999999999999</v>
      </c>
      <c r="V6" s="33">
        <f ca="1">VLOOKUP(R6,B:D,3,0)</f>
        <v>68</v>
      </c>
    </row>
    <row r="7" spans="1:26" ht="18.75">
      <c r="A7" s="30">
        <f ca="1">IFERROR(COUNTIF($J$2:J6,J7)+J7,"")</f>
        <v>74</v>
      </c>
      <c r="B7" s="21" t="str">
        <f>資料!A11</f>
        <v>00639</v>
      </c>
      <c r="C7" s="31" t="str">
        <f>資料!B11</f>
        <v>富邦深100</v>
      </c>
      <c r="D7" s="22" t="str">
        <f>資料!AI11</f>
        <v>--</v>
      </c>
      <c r="E7" s="23" t="str">
        <f>資料!AJ11</f>
        <v>--</v>
      </c>
      <c r="F7" s="20" t="str">
        <f>資料!AK11</f>
        <v>--</v>
      </c>
      <c r="G7" s="38">
        <f>資料!AD11</f>
        <v>0</v>
      </c>
      <c r="H7" s="38" t="str">
        <f>資料!AL11</f>
        <v>--</v>
      </c>
      <c r="I7" s="24">
        <f ca="1">IFERROR(IF(AND(F7&gt;TODAY(),ISNUMBER(F7),E7&gt;$Q$13),1,"--")*(F7),99999)</f>
        <v>99999</v>
      </c>
      <c r="J7" s="30">
        <f t="shared" ca="1" si="1"/>
        <v>69</v>
      </c>
      <c r="K7" s="30">
        <f ca="1">IFERROR(COUNTIF($J$2:J6,J7)+J7,"")</f>
        <v>74</v>
      </c>
      <c r="L7" s="30" t="str">
        <f t="shared" ca="1" si="0"/>
        <v>--</v>
      </c>
      <c r="M7" s="30">
        <f>VLOOKUP(B7,股價資料!A:C,3,0)</f>
        <v>10.220000000000001</v>
      </c>
      <c r="N7" s="30">
        <f>VLOOKUP(B7,除昔時資料!A:H,7,0)</f>
        <v>0</v>
      </c>
      <c r="O7" s="31" t="str">
        <f t="shared" si="2"/>
        <v>--</v>
      </c>
      <c r="P7" s="30">
        <f ca="1">SMALL(K:K,Q7)</f>
        <v>6</v>
      </c>
      <c r="Q7" s="11">
        <v>6</v>
      </c>
      <c r="R7" s="27" t="str">
        <f ca="1">VLOOKUP(P7,A:B,2,0)</f>
        <v>3711</v>
      </c>
      <c r="S7" s="27" t="str">
        <f ca="1">VLOOKUP(R7,B:C,2,0)</f>
        <v>日月光投控</v>
      </c>
      <c r="T7" s="28">
        <f ca="1">VLOOKUP(R7,B:F,5,0)</f>
        <v>45474</v>
      </c>
      <c r="U7" s="32">
        <f ca="1">VLOOKUP(R7,B:E,4,0)</f>
        <v>3.0874000000000001</v>
      </c>
      <c r="V7" s="33">
        <f ca="1">VLOOKUP(R7,B:D,3,0)</f>
        <v>83.333333333333329</v>
      </c>
    </row>
    <row r="8" spans="1:26" ht="18.75">
      <c r="A8" s="30">
        <f ca="1">IFERROR(COUNTIF($J$2:J7,J8)+J8,"")</f>
        <v>75</v>
      </c>
      <c r="B8" s="21" t="str">
        <f>資料!A12</f>
        <v>00643</v>
      </c>
      <c r="C8" s="31" t="str">
        <f>資料!B12</f>
        <v>群益深証中小</v>
      </c>
      <c r="D8" s="22" t="str">
        <f>資料!AI12</f>
        <v>--</v>
      </c>
      <c r="E8" s="23" t="str">
        <f>資料!AJ12</f>
        <v>--</v>
      </c>
      <c r="F8" s="20" t="str">
        <f>資料!AK12</f>
        <v>--</v>
      </c>
      <c r="G8" s="38">
        <f>資料!AD12</f>
        <v>0</v>
      </c>
      <c r="H8" s="38" t="str">
        <f>資料!AL12</f>
        <v>--</v>
      </c>
      <c r="I8" s="24">
        <f ca="1">IFERROR(IF(AND(F8&gt;TODAY(),ISNUMBER(F8),E8&gt;$Q$13),1,"--")*(F8),99999)</f>
        <v>99999</v>
      </c>
      <c r="J8" s="30">
        <f t="shared" ca="1" si="1"/>
        <v>69</v>
      </c>
      <c r="K8" s="30">
        <f ca="1">IFERROR(COUNTIF($J$2:J7,J8)+J8,"")</f>
        <v>75</v>
      </c>
      <c r="L8" s="30" t="str">
        <f t="shared" ca="1" si="0"/>
        <v>--</v>
      </c>
      <c r="M8" s="30">
        <f>VLOOKUP(B8,股價資料!A:C,3,0)</f>
        <v>11.35</v>
      </c>
      <c r="N8" s="30">
        <f>VLOOKUP(B8,除昔時資料!A:H,7,0)</f>
        <v>0</v>
      </c>
      <c r="O8" s="31" t="str">
        <f t="shared" si="2"/>
        <v>--</v>
      </c>
      <c r="P8" s="30">
        <f ca="1">SMALL(K:K,Q8)</f>
        <v>7</v>
      </c>
      <c r="Q8" s="11">
        <v>7</v>
      </c>
      <c r="R8" s="27" t="str">
        <f ca="1">VLOOKUP(P8,A:B,2,0)</f>
        <v>2303</v>
      </c>
      <c r="S8" s="27" t="str">
        <f ca="1">VLOOKUP(R8,B:C,2,0)</f>
        <v>聯電</v>
      </c>
      <c r="T8" s="28">
        <f ca="1">VLOOKUP(R8,B:F,5,0)</f>
        <v>45475</v>
      </c>
      <c r="U8" s="32">
        <f ca="1">VLOOKUP(R8,B:E,4,0)</f>
        <v>5.3861999999999997</v>
      </c>
      <c r="V8" s="33">
        <f ca="1">VLOOKUP(R8,B:D,3,0)</f>
        <v>71.25</v>
      </c>
    </row>
    <row r="9" spans="1:26" ht="18.75">
      <c r="A9" s="30">
        <f ca="1">IFERROR(COUNTIF($J$2:J8,J9)+J9,"")</f>
        <v>76</v>
      </c>
      <c r="B9" s="21" t="str">
        <f>資料!A13</f>
        <v>00679B</v>
      </c>
      <c r="C9" s="31" t="str">
        <f>資料!B13</f>
        <v>元大美債20年</v>
      </c>
      <c r="D9" s="22">
        <f>資料!AI13</f>
        <v>11.266666666666667</v>
      </c>
      <c r="E9" s="23">
        <f>資料!AJ13</f>
        <v>1.1306</v>
      </c>
      <c r="F9" s="20">
        <f>資料!AK13</f>
        <v>45429</v>
      </c>
      <c r="G9" s="38">
        <f>資料!AD13</f>
        <v>0</v>
      </c>
      <c r="H9" s="38">
        <f>資料!AL13</f>
        <v>2.15</v>
      </c>
      <c r="I9" s="24">
        <f ca="1">IFERROR(IF(AND(F9&gt;TODAY(),ISNUMBER(F9),E9&gt;$Q$13),1,"--")*(F9),99999)</f>
        <v>99999</v>
      </c>
      <c r="J9" s="30">
        <f t="shared" ca="1" si="1"/>
        <v>69</v>
      </c>
      <c r="K9" s="30">
        <f ca="1">IFERROR(COUNTIF($J$2:J8,J9)+J9,"")</f>
        <v>76</v>
      </c>
      <c r="L9" s="30" t="str">
        <f t="shared" ca="1" si="0"/>
        <v>--</v>
      </c>
      <c r="M9" s="30">
        <f>VLOOKUP(B9,股價資料!A:C,3,0)</f>
        <v>29.93</v>
      </c>
      <c r="N9" s="30">
        <f>VLOOKUP(B9,除昔時資料!A:H,7,0)</f>
        <v>29.64</v>
      </c>
      <c r="O9" s="31">
        <f t="shared" si="2"/>
        <v>9.7840755735492113E-3</v>
      </c>
      <c r="P9" s="30">
        <f ca="1">SMALL(K:K,Q9)</f>
        <v>8</v>
      </c>
      <c r="Q9" s="11">
        <v>8</v>
      </c>
      <c r="R9" s="27" t="str">
        <f ca="1">VLOOKUP(P9,A:B,2,0)</f>
        <v>2317</v>
      </c>
      <c r="S9" s="27" t="str">
        <f ca="1">VLOOKUP(R9,B:C,2,0)</f>
        <v>鴻海</v>
      </c>
      <c r="T9" s="28">
        <f ca="1">VLOOKUP(R9,B:F,5,0)</f>
        <v>45475</v>
      </c>
      <c r="U9" s="32">
        <f ca="1">VLOOKUP(R9,B:E,4,0)</f>
        <v>2.5234000000000001</v>
      </c>
      <c r="V9" s="33">
        <f ca="1">VLOOKUP(R9,B:D,3,0)</f>
        <v>71.5</v>
      </c>
    </row>
    <row r="10" spans="1:26" ht="18.75">
      <c r="A10" s="30">
        <f ca="1">IFERROR(COUNTIF($J$2:J9,J10)+J10,"")</f>
        <v>77</v>
      </c>
      <c r="B10" s="21" t="str">
        <f>資料!A14</f>
        <v>00719B</v>
      </c>
      <c r="C10" s="31" t="str">
        <f>資料!B14</f>
        <v>元大美債1-3</v>
      </c>
      <c r="D10" s="22">
        <f>資料!AI14</f>
        <v>12.428571428571429</v>
      </c>
      <c r="E10" s="23">
        <f>資料!AJ14</f>
        <v>1.1601999999999999</v>
      </c>
      <c r="F10" s="20">
        <f>資料!AK14</f>
        <v>45400</v>
      </c>
      <c r="G10" s="38">
        <f>資料!AD14</f>
        <v>11</v>
      </c>
      <c r="H10" s="38">
        <f>資料!AL14</f>
        <v>1.33</v>
      </c>
      <c r="I10" s="24">
        <f ca="1">IFERROR(IF(AND(F10&gt;TODAY(),ISNUMBER(F10),E10&gt;$Q$13),1,"--")*(F10),99999)</f>
        <v>99999</v>
      </c>
      <c r="J10" s="30">
        <f t="shared" ca="1" si="1"/>
        <v>69</v>
      </c>
      <c r="K10" s="30">
        <f ca="1">IFERROR(COUNTIF($J$2:J9,J10)+J10,"")</f>
        <v>77</v>
      </c>
      <c r="L10" s="30" t="str">
        <f t="shared" ca="1" si="0"/>
        <v>--</v>
      </c>
      <c r="M10" s="30">
        <f>VLOOKUP(B10,股價資料!A:C,3,0)</f>
        <v>31.94</v>
      </c>
      <c r="N10" s="30">
        <f>VLOOKUP(B10,除昔時資料!A:H,7,0)</f>
        <v>30.97</v>
      </c>
      <c r="O10" s="31">
        <f t="shared" si="2"/>
        <v>3.1320632870520004E-2</v>
      </c>
      <c r="P10" s="30">
        <f ca="1">SMALL(K:K,Q10)</f>
        <v>9</v>
      </c>
      <c r="Q10" s="11">
        <v>9</v>
      </c>
      <c r="R10" s="27" t="str">
        <f ca="1">VLOOKUP(P10,A:B,2,0)</f>
        <v>2354</v>
      </c>
      <c r="S10" s="27" t="str">
        <f ca="1">VLOOKUP(R10,B:C,2,0)</f>
        <v>鴻準</v>
      </c>
      <c r="T10" s="28">
        <f ca="1">VLOOKUP(R10,B:F,5,0)</f>
        <v>45475</v>
      </c>
      <c r="U10" s="32">
        <f ca="1">VLOOKUP(R10,B:E,4,0)</f>
        <v>2.1038000000000001</v>
      </c>
      <c r="V10" s="33">
        <f ca="1">VLOOKUP(R10,B:D,3,0)</f>
        <v>34.75</v>
      </c>
    </row>
    <row r="11" spans="1:26" ht="18.75">
      <c r="A11" s="30">
        <f ca="1">IFERROR(COUNTIF($J$2:J10,J11)+J11,"")</f>
        <v>78</v>
      </c>
      <c r="B11" s="21" t="str">
        <f>資料!A15</f>
        <v>00772B</v>
      </c>
      <c r="C11" s="31" t="str">
        <f>資料!B15</f>
        <v>中信高評級公司債</v>
      </c>
      <c r="D11" s="22">
        <f>資料!AI15</f>
        <v>7.9375</v>
      </c>
      <c r="E11" s="23">
        <f>資料!AJ15</f>
        <v>1.1376999999999999</v>
      </c>
      <c r="F11" s="20">
        <f>資料!AK15</f>
        <v>45400</v>
      </c>
      <c r="G11" s="38">
        <f>資料!AD15</f>
        <v>2</v>
      </c>
      <c r="H11" s="38">
        <f>資料!AL15</f>
        <v>3.53</v>
      </c>
      <c r="I11" s="24">
        <f ca="1">IFERROR(IF(AND(F11&gt;TODAY(),ISNUMBER(F11),E11&gt;$Q$13),1,"--")*(F11),99999)</f>
        <v>99999</v>
      </c>
      <c r="J11" s="30">
        <f t="shared" ca="1" si="1"/>
        <v>69</v>
      </c>
      <c r="K11" s="30">
        <f ca="1">IFERROR(COUNTIF($J$2:J10,J11)+J11,"")</f>
        <v>78</v>
      </c>
      <c r="L11" s="30" t="str">
        <f t="shared" ca="1" si="0"/>
        <v>--</v>
      </c>
      <c r="M11" s="30">
        <f>VLOOKUP(B11,股價資料!A:C,3,0)</f>
        <v>35.81</v>
      </c>
      <c r="N11" s="30">
        <f>VLOOKUP(B11,除昔時資料!A:H,7,0)</f>
        <v>36.369999999999997</v>
      </c>
      <c r="O11" s="31">
        <f t="shared" si="2"/>
        <v>-1.5397305471542388E-2</v>
      </c>
      <c r="P11" s="30">
        <f ca="1">SMALL(K:K,Q11)</f>
        <v>10</v>
      </c>
      <c r="Q11" s="11">
        <v>10</v>
      </c>
      <c r="R11" s="27" t="str">
        <f ca="1">VLOOKUP(P11,A:B,2,0)</f>
        <v>6285</v>
      </c>
      <c r="S11" s="27" t="str">
        <f ca="1">VLOOKUP(R11,B:C,2,0)</f>
        <v>啟碁</v>
      </c>
      <c r="T11" s="28">
        <f ca="1">VLOOKUP(R11,B:F,5,0)</f>
        <v>45475</v>
      </c>
      <c r="U11" s="32">
        <f ca="1">VLOOKUP(R11,B:E,4,0)</f>
        <v>3.7242999999999999</v>
      </c>
      <c r="V11" s="33">
        <f ca="1">VLOOKUP(R11,B:D,3,0)</f>
        <v>28.25</v>
      </c>
    </row>
    <row r="12" spans="1:26" ht="17.25" thickBot="1">
      <c r="A12" s="30">
        <f ca="1">IFERROR(COUNTIF($J$2:J11,J12)+J12,"")</f>
        <v>79</v>
      </c>
      <c r="B12" s="21" t="str">
        <f>資料!A16</f>
        <v>00878</v>
      </c>
      <c r="C12" s="31" t="str">
        <f>資料!B16</f>
        <v>國泰永續高股息</v>
      </c>
      <c r="D12" s="22">
        <f>資料!AI16</f>
        <v>13.666666666666666</v>
      </c>
      <c r="E12" s="23">
        <f>資料!AJ16</f>
        <v>2.1638000000000002</v>
      </c>
      <c r="F12" s="20">
        <f>資料!AK16</f>
        <v>45429</v>
      </c>
      <c r="G12" s="38">
        <f>資料!AD16</f>
        <v>0</v>
      </c>
      <c r="H12" s="38">
        <f>資料!AL16</f>
        <v>2.73</v>
      </c>
      <c r="I12" s="24">
        <f ca="1">IFERROR(IF(AND(F12&gt;TODAY(),ISNUMBER(F12),E12&gt;$Q$13),1,"--")*(F12),99999)</f>
        <v>99999</v>
      </c>
      <c r="J12" s="30">
        <f t="shared" ca="1" si="1"/>
        <v>69</v>
      </c>
      <c r="K12" s="30">
        <f ca="1">IFERROR(COUNTIF($J$2:J11,J12)+J12,"")</f>
        <v>79</v>
      </c>
      <c r="L12" s="30" t="str">
        <f t="shared" ca="1" si="0"/>
        <v>--</v>
      </c>
      <c r="M12" s="30">
        <f>VLOOKUP(B12,股價資料!A:C,3,0)</f>
        <v>23.69</v>
      </c>
      <c r="N12" s="30">
        <f>VLOOKUP(B12,除昔時資料!A:H,7,0)</f>
        <v>22.01</v>
      </c>
      <c r="O12" s="31">
        <f t="shared" si="2"/>
        <v>7.6328941390277238E-2</v>
      </c>
    </row>
    <row r="13" spans="1:26">
      <c r="A13" s="30">
        <f ca="1">IFERROR(COUNTIF($J$2:J12,J13)+J13,"")</f>
        <v>80</v>
      </c>
      <c r="B13" s="21" t="str">
        <f>資料!A17</f>
        <v>00885</v>
      </c>
      <c r="C13" s="31" t="str">
        <f>資料!B17</f>
        <v>富邦越南</v>
      </c>
      <c r="D13" s="22" t="str">
        <f>資料!AI17</f>
        <v>--</v>
      </c>
      <c r="E13" s="23" t="str">
        <f>資料!AJ17</f>
        <v>--</v>
      </c>
      <c r="F13" s="20" t="str">
        <f>資料!AK17</f>
        <v>--</v>
      </c>
      <c r="G13" s="38">
        <f>資料!AD17</f>
        <v>0</v>
      </c>
      <c r="H13" s="38" t="str">
        <f>資料!AL17</f>
        <v>--</v>
      </c>
      <c r="I13" s="24">
        <f ca="1">IFERROR(IF(AND(F13&gt;TODAY(),ISNUMBER(F13),E13&gt;$Q$13),1,"--")*(F13),99999)</f>
        <v>99999</v>
      </c>
      <c r="J13" s="30">
        <f t="shared" ca="1" si="1"/>
        <v>69</v>
      </c>
      <c r="K13" s="30">
        <f ca="1">IFERROR(COUNTIF($J$2:J12,J13)+J13,"")</f>
        <v>80</v>
      </c>
      <c r="L13" s="30" t="str">
        <f t="shared" ca="1" si="0"/>
        <v>--</v>
      </c>
      <c r="M13" s="30">
        <f>VLOOKUP(B13,股價資料!A:C,3,0)</f>
        <v>11.89</v>
      </c>
      <c r="N13" s="30">
        <f>VLOOKUP(B13,除昔時資料!A:H,7,0)</f>
        <v>0</v>
      </c>
      <c r="O13" s="31" t="str">
        <f t="shared" si="2"/>
        <v>--</v>
      </c>
      <c r="Q13" s="36">
        <v>1</v>
      </c>
    </row>
    <row r="14" spans="1:26" ht="17.25" thickBot="1">
      <c r="A14" s="30">
        <f ca="1">IFERROR(COUNTIF($J$2:J13,J14)+J14,"")</f>
        <v>81</v>
      </c>
      <c r="B14" s="21" t="str">
        <f>資料!A18</f>
        <v>00893</v>
      </c>
      <c r="C14" s="31" t="str">
        <f>資料!B18</f>
        <v>國泰智能電動車</v>
      </c>
      <c r="D14" s="22" t="str">
        <f>資料!AI18</f>
        <v>--</v>
      </c>
      <c r="E14" s="23" t="str">
        <f>資料!AJ18</f>
        <v>--</v>
      </c>
      <c r="F14" s="20" t="str">
        <f>資料!AK18</f>
        <v>--</v>
      </c>
      <c r="G14" s="38">
        <f>資料!AD18</f>
        <v>0</v>
      </c>
      <c r="H14" s="38" t="str">
        <f>資料!AL18</f>
        <v>--</v>
      </c>
      <c r="I14" s="24">
        <f ca="1">IFERROR(IF(AND(F14&gt;TODAY(),ISNUMBER(F14),E14&gt;$Q$13),1,"--")*(F14),99999)</f>
        <v>99999</v>
      </c>
      <c r="J14" s="30">
        <f t="shared" ca="1" si="1"/>
        <v>69</v>
      </c>
      <c r="K14" s="30">
        <f ca="1">IFERROR(COUNTIF($J$2:J13,J14)+J14,"")</f>
        <v>81</v>
      </c>
      <c r="L14" s="30" t="str">
        <f t="shared" ca="1" si="0"/>
        <v>--</v>
      </c>
      <c r="M14" s="30">
        <f>VLOOKUP(B14,股價資料!A:C,3,0)</f>
        <v>22.03</v>
      </c>
      <c r="N14" s="30">
        <f>VLOOKUP(B14,除昔時資料!A:H,7,0)</f>
        <v>0</v>
      </c>
      <c r="O14" s="31" t="str">
        <f t="shared" si="2"/>
        <v>--</v>
      </c>
      <c r="Q14" s="37" t="s">
        <v>578</v>
      </c>
    </row>
    <row r="15" spans="1:26">
      <c r="A15" s="30">
        <f ca="1">IFERROR(COUNTIF($J$2:J14,J15)+J15,"")</f>
        <v>82</v>
      </c>
      <c r="B15" s="21" t="str">
        <f>資料!A19</f>
        <v>00919</v>
      </c>
      <c r="C15" s="31" t="str">
        <f>資料!B19</f>
        <v>群益台灣精選高息</v>
      </c>
      <c r="D15" s="22">
        <f>資料!AI19</f>
        <v>28.75</v>
      </c>
      <c r="E15" s="23">
        <f>資料!AJ19</f>
        <v>2.5983999999999998</v>
      </c>
      <c r="F15" s="20">
        <f>資料!AK19</f>
        <v>45467</v>
      </c>
      <c r="G15" s="38">
        <f>資料!AD19</f>
        <v>21</v>
      </c>
      <c r="H15" s="38">
        <f>資料!AL19</f>
        <v>-1.49</v>
      </c>
      <c r="I15" s="24">
        <f ca="1">IFERROR(IF(AND(F15&gt;TODAY(),ISNUMBER(F15),E15&gt;$Q$13),1,"--")*(F15),99999)</f>
        <v>99999</v>
      </c>
      <c r="J15" s="30">
        <f t="shared" ca="1" si="1"/>
        <v>69</v>
      </c>
      <c r="K15" s="30">
        <f ca="1">IFERROR(COUNTIF($J$2:J14,J15)+J15,"")</f>
        <v>82</v>
      </c>
      <c r="L15" s="30" t="str">
        <f t="shared" ca="1" si="0"/>
        <v>--</v>
      </c>
      <c r="M15" s="30">
        <f>VLOOKUP(B15,股價資料!A:C,3,0)</f>
        <v>25.85</v>
      </c>
      <c r="N15" s="30">
        <f>VLOOKUP(B15,除昔時資料!A:H,7,0)</f>
        <v>22.3</v>
      </c>
      <c r="O15" s="31">
        <f t="shared" si="2"/>
        <v>0.15919282511210775</v>
      </c>
    </row>
    <row r="16" spans="1:26">
      <c r="A16" s="30">
        <f ca="1">IFERROR(COUNTIF($J$2:J15,J16)+J16,"")</f>
        <v>83</v>
      </c>
      <c r="B16" s="21" t="str">
        <f>資料!A20</f>
        <v>00923</v>
      </c>
      <c r="C16" s="31" t="str">
        <f>資料!B20</f>
        <v>群益台ESG低碳50</v>
      </c>
      <c r="D16" s="22">
        <f>資料!AI20</f>
        <v>31</v>
      </c>
      <c r="E16" s="23">
        <f>資料!AJ20</f>
        <v>1.2405999999999999</v>
      </c>
      <c r="F16" s="20">
        <f>資料!AK20</f>
        <v>45349</v>
      </c>
      <c r="G16" s="38">
        <f>資料!AD20</f>
        <v>58</v>
      </c>
      <c r="H16" s="38">
        <f>資料!AL20</f>
        <v>24.9</v>
      </c>
      <c r="I16" s="24">
        <f ca="1">IFERROR(IF(AND(F16&gt;TODAY(),ISNUMBER(F16),E16&gt;$Q$13),1,"--")*(F16),99999)</f>
        <v>99999</v>
      </c>
      <c r="J16" s="30">
        <f t="shared" ca="1" si="1"/>
        <v>69</v>
      </c>
      <c r="K16" s="30">
        <f ca="1">IFERROR(COUNTIF($J$2:J15,J16)+J16,"")</f>
        <v>83</v>
      </c>
      <c r="L16" s="30" t="str">
        <f t="shared" ca="1" si="0"/>
        <v>--</v>
      </c>
      <c r="M16" s="30">
        <f>VLOOKUP(B16,股價資料!A:C,3,0)</f>
        <v>22.87</v>
      </c>
      <c r="N16" s="30">
        <f>VLOOKUP(B16,除昔時資料!A:H,7,0)</f>
        <v>18.309999999999999</v>
      </c>
      <c r="O16" s="31">
        <f t="shared" si="2"/>
        <v>0.24904423812124543</v>
      </c>
    </row>
    <row r="17" spans="1:15">
      <c r="A17" s="30">
        <f ca="1">IFERROR(COUNTIF($J$2:J16,J17)+J17,"")</f>
        <v>84</v>
      </c>
      <c r="B17" s="21" t="str">
        <f>資料!A21</f>
        <v>00929</v>
      </c>
      <c r="C17" s="31" t="str">
        <f>資料!B21</f>
        <v>復華台灣科技優息</v>
      </c>
      <c r="D17" s="22">
        <f>資料!AI21</f>
        <v>4</v>
      </c>
      <c r="E17" s="23">
        <f>資料!AJ21</f>
        <v>2.3529</v>
      </c>
      <c r="F17" s="20">
        <f>資料!AK21</f>
        <v>45405</v>
      </c>
      <c r="G17" s="38">
        <f>資料!AD21</f>
        <v>9</v>
      </c>
      <c r="H17" s="38">
        <f>資料!AL21</f>
        <v>7.91</v>
      </c>
      <c r="I17" s="24">
        <f ca="1">IFERROR(IF(AND(F17&gt;TODAY(),ISNUMBER(F17),E17&gt;$Q$13),1,"--")*(F17),99999)</f>
        <v>99999</v>
      </c>
      <c r="J17" s="30">
        <f t="shared" ca="1" si="1"/>
        <v>69</v>
      </c>
      <c r="K17" s="30">
        <f ca="1">IFERROR(COUNTIF($J$2:J16,J17)+J17,"")</f>
        <v>84</v>
      </c>
      <c r="L17" s="30" t="str">
        <f t="shared" ca="1" si="0"/>
        <v>--</v>
      </c>
      <c r="M17" s="30">
        <f>VLOOKUP(B17,股價資料!A:C,3,0)</f>
        <v>20.88</v>
      </c>
      <c r="N17" s="30">
        <f>VLOOKUP(B17,除昔時資料!A:H,7,0)</f>
        <v>18.350000000000001</v>
      </c>
      <c r="O17" s="31">
        <f t="shared" si="2"/>
        <v>0.13787465940054489</v>
      </c>
    </row>
    <row r="18" spans="1:15">
      <c r="A18" s="30">
        <f ca="1">IFERROR(COUNTIF($J$2:J17,J18)+J18,"")</f>
        <v>1</v>
      </c>
      <c r="B18" s="21" t="str">
        <f>資料!A22</f>
        <v>1101</v>
      </c>
      <c r="C18" s="31" t="str">
        <f>資料!B22</f>
        <v>台泥</v>
      </c>
      <c r="D18" s="22">
        <f>資料!AI22</f>
        <v>60</v>
      </c>
      <c r="E18" s="23">
        <f>資料!AJ22</f>
        <v>2.9239999999999999</v>
      </c>
      <c r="F18" s="20">
        <f>資料!AK22</f>
        <v>45474</v>
      </c>
      <c r="G18" s="38">
        <f>資料!AD22</f>
        <v>0</v>
      </c>
      <c r="H18" s="38" t="str">
        <f>資料!AL22</f>
        <v>--</v>
      </c>
      <c r="I18" s="24">
        <f ca="1">IFERROR(IF(AND(F18&gt;TODAY(),ISNUMBER(F18),E18&gt;$Q$13),1,"--")*(F18),99999)</f>
        <v>45474</v>
      </c>
      <c r="J18" s="30">
        <f t="shared" ca="1" si="1"/>
        <v>1</v>
      </c>
      <c r="K18" s="30">
        <f ca="1">IFERROR(COUNTIF($J$2:J17,J18)+J18,"")</f>
        <v>1</v>
      </c>
      <c r="L18" s="30" t="str">
        <f t="shared" ca="1" si="0"/>
        <v>--</v>
      </c>
      <c r="M18" s="30">
        <f>VLOOKUP(B18,股價資料!A:C,3,0)</f>
        <v>34.200000000000003</v>
      </c>
      <c r="N18" s="30">
        <f>VLOOKUP(B18,除昔時資料!A:H,7,0)</f>
        <v>33.200000000000003</v>
      </c>
      <c r="O18" s="31">
        <f t="shared" si="2"/>
        <v>3.0120481927710774E-2</v>
      </c>
    </row>
    <row r="19" spans="1:15">
      <c r="A19" s="30">
        <f ca="1">IFERROR(COUNTIF($J$2:J18,J19)+J19,"")</f>
        <v>85</v>
      </c>
      <c r="B19" s="21" t="str">
        <f>資料!A23</f>
        <v>1102</v>
      </c>
      <c r="C19" s="31" t="str">
        <f>資料!B23</f>
        <v>亞泥</v>
      </c>
      <c r="D19" s="22">
        <f>資料!AI23</f>
        <v>131.33333333333334</v>
      </c>
      <c r="E19" s="23">
        <f>資料!AJ23</f>
        <v>0</v>
      </c>
      <c r="F19" s="20">
        <f>資料!AK23</f>
        <v>45491</v>
      </c>
      <c r="G19" s="38">
        <f>資料!AD23</f>
        <v>0</v>
      </c>
      <c r="H19" s="38" t="str">
        <f>資料!AL23</f>
        <v>--</v>
      </c>
      <c r="I19" s="24">
        <f ca="1">IFERROR(IF(AND(F19&gt;TODAY(),ISNUMBER(F19),E19&gt;$Q$13),1,"--")*(F19),99999)</f>
        <v>99999</v>
      </c>
      <c r="J19" s="30">
        <f t="shared" ca="1" si="1"/>
        <v>69</v>
      </c>
      <c r="K19" s="30">
        <f ca="1">IFERROR(COUNTIF($J$2:J18,J19)+J19,"")</f>
        <v>85</v>
      </c>
      <c r="L19" s="30" t="str">
        <f t="shared" ca="1" si="0"/>
        <v>--</v>
      </c>
      <c r="M19" s="30">
        <f>VLOOKUP(B19,股價資料!A:C,3,0)</f>
        <v>43.85</v>
      </c>
      <c r="N19" s="30">
        <f>VLOOKUP(B19,除昔時資料!A:H,7,0)</f>
        <v>0</v>
      </c>
      <c r="O19" s="31" t="str">
        <f t="shared" si="2"/>
        <v>--</v>
      </c>
    </row>
    <row r="20" spans="1:15">
      <c r="A20" s="30">
        <f ca="1">IFERROR(COUNTIF($J$2:J19,J20)+J20,"")</f>
        <v>60</v>
      </c>
      <c r="B20" s="21" t="str">
        <f>資料!A24</f>
        <v>1210</v>
      </c>
      <c r="C20" s="31" t="str">
        <f>資料!B24</f>
        <v>大成</v>
      </c>
      <c r="D20" s="22">
        <f>資料!AI24</f>
        <v>24.75</v>
      </c>
      <c r="E20" s="23">
        <f>資料!AJ24</f>
        <v>3.8462000000000001</v>
      </c>
      <c r="F20" s="20">
        <f>資料!AK24</f>
        <v>45505</v>
      </c>
      <c r="G20" s="38">
        <f>資料!AD24</f>
        <v>0</v>
      </c>
      <c r="H20" s="38" t="str">
        <f>資料!AL24</f>
        <v>--</v>
      </c>
      <c r="I20" s="24">
        <f ca="1">IFERROR(IF(AND(F20&gt;TODAY(),ISNUMBER(F20),E20&gt;$Q$13),1,"--")*(F20),99999)</f>
        <v>45505</v>
      </c>
      <c r="J20" s="30">
        <f t="shared" ca="1" si="1"/>
        <v>60</v>
      </c>
      <c r="K20" s="30">
        <f ca="1">IFERROR(COUNTIF($J$2:J19,J20)+J20,"")</f>
        <v>60</v>
      </c>
      <c r="L20" s="30" t="str">
        <f t="shared" ca="1" si="0"/>
        <v>--</v>
      </c>
      <c r="M20" s="30">
        <f>VLOOKUP(B20,股價資料!A:C,3,0)</f>
        <v>57.2</v>
      </c>
      <c r="N20" s="30">
        <f>VLOOKUP(B20,除昔時資料!A:H,7,0)</f>
        <v>0</v>
      </c>
      <c r="O20" s="31" t="str">
        <f t="shared" si="2"/>
        <v>--</v>
      </c>
    </row>
    <row r="21" spans="1:15">
      <c r="A21" s="30">
        <f ca="1">IFERROR(COUNTIF($J$2:J20,J21)+J21,"")</f>
        <v>61</v>
      </c>
      <c r="B21" s="21" t="str">
        <f>資料!A25</f>
        <v>1216</v>
      </c>
      <c r="C21" s="31" t="str">
        <f>資料!B25</f>
        <v>統一</v>
      </c>
      <c r="D21" s="22">
        <f>資料!AI25</f>
        <v>142.66666666666666</v>
      </c>
      <c r="E21" s="23">
        <f>資料!AJ25</f>
        <v>3.69</v>
      </c>
      <c r="F21" s="20">
        <f>資料!AK25</f>
        <v>45505</v>
      </c>
      <c r="G21" s="38">
        <f>資料!AD25</f>
        <v>0</v>
      </c>
      <c r="H21" s="38" t="str">
        <f>資料!AL25</f>
        <v>--</v>
      </c>
      <c r="I21" s="24">
        <f ca="1">IFERROR(IF(AND(F21&gt;TODAY(),ISNUMBER(F21),E21&gt;$Q$13),1,"--")*(F21),99999)</f>
        <v>45505</v>
      </c>
      <c r="J21" s="30">
        <f t="shared" ca="1" si="1"/>
        <v>60</v>
      </c>
      <c r="K21" s="30">
        <f ca="1">IFERROR(COUNTIF($J$2:J20,J21)+J21,"")</f>
        <v>61</v>
      </c>
      <c r="L21" s="30" t="str">
        <f t="shared" ca="1" si="0"/>
        <v>--</v>
      </c>
      <c r="M21" s="30">
        <f>VLOOKUP(B21,股價資料!A:C,3,0)</f>
        <v>81.3</v>
      </c>
      <c r="N21" s="30">
        <f>VLOOKUP(B21,除昔時資料!A:H,7,0)</f>
        <v>0</v>
      </c>
      <c r="O21" s="31" t="str">
        <f t="shared" si="2"/>
        <v>--</v>
      </c>
    </row>
    <row r="22" spans="1:15">
      <c r="A22" s="30">
        <f ca="1">IFERROR(COUNTIF($J$2:J21,J22)+J22,"")</f>
        <v>52</v>
      </c>
      <c r="B22" s="21" t="str">
        <f>資料!A26</f>
        <v>1301</v>
      </c>
      <c r="C22" s="31" t="str">
        <f>資料!B26</f>
        <v>台塑</v>
      </c>
      <c r="D22" s="22">
        <f>資料!AI26</f>
        <v>47</v>
      </c>
      <c r="E22" s="23">
        <f>資料!AJ26</f>
        <v>1.7391000000000001</v>
      </c>
      <c r="F22" s="20">
        <f>資料!AK26</f>
        <v>45496</v>
      </c>
      <c r="G22" s="38">
        <f>資料!AD26</f>
        <v>0</v>
      </c>
      <c r="H22" s="38" t="str">
        <f>資料!AL26</f>
        <v>--</v>
      </c>
      <c r="I22" s="24">
        <f ca="1">IFERROR(IF(AND(F22&gt;TODAY(),ISNUMBER(F22),E22&gt;$Q$13),1,"--")*(F22),99999)</f>
        <v>45496</v>
      </c>
      <c r="J22" s="30">
        <f t="shared" ca="1" si="1"/>
        <v>52</v>
      </c>
      <c r="K22" s="30">
        <f ca="1">IFERROR(COUNTIF($J$2:J21,J22)+J22,"")</f>
        <v>52</v>
      </c>
      <c r="L22" s="30" t="str">
        <f t="shared" ca="1" si="0"/>
        <v>--</v>
      </c>
      <c r="M22" s="30">
        <f>VLOOKUP(B22,股價資料!A:C,3,0)</f>
        <v>57.5</v>
      </c>
      <c r="N22" s="30">
        <f>VLOOKUP(B22,除昔時資料!A:H,7,0)</f>
        <v>0</v>
      </c>
      <c r="O22" s="31" t="str">
        <f t="shared" si="2"/>
        <v>--</v>
      </c>
    </row>
    <row r="23" spans="1:15">
      <c r="A23" s="30">
        <f ca="1">IFERROR(COUNTIF($J$2:J22,J23)+J23,"")</f>
        <v>47</v>
      </c>
      <c r="B23" s="21" t="str">
        <f>資料!A27</f>
        <v>1303</v>
      </c>
      <c r="C23" s="31" t="str">
        <f>資料!B27</f>
        <v>南亞</v>
      </c>
      <c r="D23" s="22">
        <f>資料!AI27</f>
        <v>106.33333333333333</v>
      </c>
      <c r="E23" s="23">
        <f>資料!AJ27</f>
        <v>1.4198999999999999</v>
      </c>
      <c r="F23" s="20">
        <f>資料!AK27</f>
        <v>45490</v>
      </c>
      <c r="G23" s="38">
        <f>資料!AD27</f>
        <v>0</v>
      </c>
      <c r="H23" s="38" t="str">
        <f>資料!AL27</f>
        <v>--</v>
      </c>
      <c r="I23" s="24">
        <f ca="1">IFERROR(IF(AND(F23&gt;TODAY(),ISNUMBER(F23),E23&gt;$Q$13),1,"--")*(F23),99999)</f>
        <v>45490</v>
      </c>
      <c r="J23" s="30">
        <f t="shared" ca="1" si="1"/>
        <v>47</v>
      </c>
      <c r="K23" s="30">
        <f ca="1">IFERROR(COUNTIF($J$2:J22,J23)+J23,"")</f>
        <v>47</v>
      </c>
      <c r="L23" s="30" t="str">
        <f t="shared" ca="1" si="0"/>
        <v>--</v>
      </c>
      <c r="M23" s="30">
        <f>VLOOKUP(B23,股價資料!A:C,3,0)</f>
        <v>49.3</v>
      </c>
      <c r="N23" s="30">
        <f>VLOOKUP(B23,除昔時資料!A:H,7,0)</f>
        <v>0</v>
      </c>
      <c r="O23" s="31" t="str">
        <f t="shared" si="2"/>
        <v>--</v>
      </c>
    </row>
    <row r="24" spans="1:15">
      <c r="A24" s="30">
        <f ca="1">IFERROR(COUNTIF($J$2:J23,J24)+J24,"")</f>
        <v>86</v>
      </c>
      <c r="B24" s="21" t="str">
        <f>資料!A28</f>
        <v>1312</v>
      </c>
      <c r="C24" s="31" t="str">
        <f>資料!B28</f>
        <v>國喬</v>
      </c>
      <c r="D24" s="22">
        <f>資料!AI28</f>
        <v>34</v>
      </c>
      <c r="E24" s="23">
        <f>資料!AJ28</f>
        <v>0</v>
      </c>
      <c r="F24" s="20" t="str">
        <f>資料!AK28</f>
        <v>--</v>
      </c>
      <c r="G24" s="38">
        <f>資料!AD28</f>
        <v>0</v>
      </c>
      <c r="H24" s="38" t="str">
        <f>資料!AL28</f>
        <v>--</v>
      </c>
      <c r="I24" s="24">
        <f ca="1">IFERROR(IF(AND(F24&gt;TODAY(),ISNUMBER(F24),E24&gt;$Q$13),1,"--")*(F24),99999)</f>
        <v>99999</v>
      </c>
      <c r="J24" s="30">
        <f t="shared" ca="1" si="1"/>
        <v>69</v>
      </c>
      <c r="K24" s="30">
        <f ca="1">IFERROR(COUNTIF($J$2:J23,J24)+J24,"")</f>
        <v>86</v>
      </c>
      <c r="L24" s="30" t="str">
        <f t="shared" ca="1" si="0"/>
        <v>--</v>
      </c>
      <c r="M24" s="30">
        <f>VLOOKUP(B24,股價資料!A:C,3,0)</f>
        <v>14</v>
      </c>
      <c r="N24" s="30">
        <f>VLOOKUP(B24,除昔時資料!A:H,7,0)</f>
        <v>0</v>
      </c>
      <c r="O24" s="31" t="str">
        <f t="shared" si="2"/>
        <v>--</v>
      </c>
    </row>
    <row r="25" spans="1:15">
      <c r="A25" s="30">
        <f ca="1">IFERROR(COUNTIF($J$2:J24,J25)+J25,"")</f>
        <v>87</v>
      </c>
      <c r="B25" s="21" t="str">
        <f>資料!A29</f>
        <v>1314</v>
      </c>
      <c r="C25" s="31" t="str">
        <f>資料!B29</f>
        <v>中石化</v>
      </c>
      <c r="D25" s="22">
        <f>資料!AI29</f>
        <v>3.5</v>
      </c>
      <c r="E25" s="23">
        <f>資料!AJ29</f>
        <v>0</v>
      </c>
      <c r="F25" s="20" t="str">
        <f>資料!AK29</f>
        <v>--</v>
      </c>
      <c r="G25" s="38">
        <f>資料!AD29</f>
        <v>0</v>
      </c>
      <c r="H25" s="38" t="str">
        <f>資料!AL29</f>
        <v>--</v>
      </c>
      <c r="I25" s="24">
        <f ca="1">IFERROR(IF(AND(F25&gt;TODAY(),ISNUMBER(F25),E25&gt;$Q$13),1,"--")*(F25),99999)</f>
        <v>99999</v>
      </c>
      <c r="J25" s="30">
        <f t="shared" ca="1" si="1"/>
        <v>69</v>
      </c>
      <c r="K25" s="30">
        <f ca="1">IFERROR(COUNTIF($J$2:J24,J25)+J25,"")</f>
        <v>87</v>
      </c>
      <c r="L25" s="30" t="str">
        <f t="shared" ca="1" si="0"/>
        <v>--</v>
      </c>
      <c r="M25" s="30">
        <f>VLOOKUP(B25,股價資料!A:C,3,0)</f>
        <v>10.35</v>
      </c>
      <c r="N25" s="30">
        <f>VLOOKUP(B25,除昔時資料!A:H,7,0)</f>
        <v>0</v>
      </c>
      <c r="O25" s="31" t="str">
        <f t="shared" si="2"/>
        <v>--</v>
      </c>
    </row>
    <row r="26" spans="1:15">
      <c r="A26" s="30">
        <f ca="1">IFERROR(COUNTIF($J$2:J25,J26)+J26,"")</f>
        <v>88</v>
      </c>
      <c r="B26" s="21" t="str">
        <f>資料!A30</f>
        <v>1319</v>
      </c>
      <c r="C26" s="31" t="str">
        <f>資料!B30</f>
        <v>東陽</v>
      </c>
      <c r="D26" s="22">
        <f>資料!AI30</f>
        <v>34.5</v>
      </c>
      <c r="E26" s="23">
        <f>資料!AJ30</f>
        <v>3.2652999999999999</v>
      </c>
      <c r="F26" s="20">
        <f>資料!AK30</f>
        <v>45463</v>
      </c>
      <c r="G26" s="38">
        <f>資料!AD30</f>
        <v>0</v>
      </c>
      <c r="H26" s="38">
        <f>資料!AL30</f>
        <v>-8.86</v>
      </c>
      <c r="I26" s="24">
        <f ca="1">IFERROR(IF(AND(F26&gt;TODAY(),ISNUMBER(F26),E26&gt;$Q$13),1,"--")*(F26),99999)</f>
        <v>99999</v>
      </c>
      <c r="J26" s="30">
        <f t="shared" ca="1" si="1"/>
        <v>69</v>
      </c>
      <c r="K26" s="30">
        <f ca="1">IFERROR(COUNTIF($J$2:J25,J26)+J26,"")</f>
        <v>88</v>
      </c>
      <c r="L26" s="30" t="str">
        <f t="shared" ca="1" si="0"/>
        <v>--</v>
      </c>
      <c r="M26" s="30">
        <f>VLOOKUP(B26,股價資料!A:C,3,0)</f>
        <v>108</v>
      </c>
      <c r="N26" s="30">
        <f>VLOOKUP(B26,除昔時資料!A:H,7,0)</f>
        <v>118.5</v>
      </c>
      <c r="O26" s="31">
        <f t="shared" si="2"/>
        <v>-8.8607594936708889E-2</v>
      </c>
    </row>
    <row r="27" spans="1:15">
      <c r="A27" s="30">
        <f ca="1">IFERROR(COUNTIF($J$2:J26,J27)+J27,"")</f>
        <v>28</v>
      </c>
      <c r="B27" s="21" t="str">
        <f>資料!A31</f>
        <v>1326</v>
      </c>
      <c r="C27" s="31" t="str">
        <f>資料!B31</f>
        <v>台化</v>
      </c>
      <c r="D27" s="22">
        <f>資料!AI31</f>
        <v>49</v>
      </c>
      <c r="E27" s="23">
        <f>資料!AJ31</f>
        <v>2.4802</v>
      </c>
      <c r="F27" s="20">
        <f>資料!AK31</f>
        <v>45483</v>
      </c>
      <c r="G27" s="38">
        <f>資料!AD31</f>
        <v>0</v>
      </c>
      <c r="H27" s="38" t="str">
        <f>資料!AL31</f>
        <v>--</v>
      </c>
      <c r="I27" s="24">
        <f ca="1">IFERROR(IF(AND(F27&gt;TODAY(),ISNUMBER(F27),E27&gt;$Q$13),1,"--")*(F27),99999)</f>
        <v>45483</v>
      </c>
      <c r="J27" s="30">
        <f t="shared" ca="1" si="1"/>
        <v>28</v>
      </c>
      <c r="K27" s="30">
        <f ca="1">IFERROR(COUNTIF($J$2:J26,J27)+J27,"")</f>
        <v>28</v>
      </c>
      <c r="L27" s="30" t="str">
        <f t="shared" ca="1" si="0"/>
        <v>--</v>
      </c>
      <c r="M27" s="30">
        <f>VLOOKUP(B27,股價資料!A:C,3,0)</f>
        <v>50.4</v>
      </c>
      <c r="N27" s="30">
        <f>VLOOKUP(B27,除昔時資料!A:H,7,0)</f>
        <v>0</v>
      </c>
      <c r="O27" s="31" t="str">
        <f t="shared" si="2"/>
        <v>--</v>
      </c>
    </row>
    <row r="28" spans="1:15">
      <c r="A28" s="30">
        <f ca="1">IFERROR(COUNTIF($J$2:J27,J28)+J28,"")</f>
        <v>89</v>
      </c>
      <c r="B28" s="21" t="str">
        <f>資料!A32</f>
        <v>1402</v>
      </c>
      <c r="C28" s="31" t="str">
        <f>資料!B32</f>
        <v>遠東新</v>
      </c>
      <c r="D28" s="22">
        <f>資料!AI32</f>
        <v>128</v>
      </c>
      <c r="E28" s="23">
        <f>資料!AJ32</f>
        <v>3.8298000000000001</v>
      </c>
      <c r="F28" s="20" t="str">
        <f>資料!AK32</f>
        <v>--</v>
      </c>
      <c r="G28" s="38">
        <f>資料!AD32</f>
        <v>0</v>
      </c>
      <c r="H28" s="38" t="str">
        <f>資料!AL32</f>
        <v>--</v>
      </c>
      <c r="I28" s="24">
        <f ca="1">IFERROR(IF(AND(F28&gt;TODAY(),ISNUMBER(F28),E28&gt;$Q$13),1,"--")*(F28),99999)</f>
        <v>99999</v>
      </c>
      <c r="J28" s="30">
        <f t="shared" ca="1" si="1"/>
        <v>69</v>
      </c>
      <c r="K28" s="30">
        <f ca="1">IFERROR(COUNTIF($J$2:J27,J28)+J28,"")</f>
        <v>89</v>
      </c>
      <c r="L28" s="30" t="str">
        <f t="shared" ca="1" si="0"/>
        <v>--</v>
      </c>
      <c r="M28" s="30">
        <f>VLOOKUP(B28,股價資料!A:C,3,0)</f>
        <v>35.25</v>
      </c>
      <c r="N28" s="30">
        <f>VLOOKUP(B28,除昔時資料!A:H,7,0)</f>
        <v>0</v>
      </c>
      <c r="O28" s="31" t="str">
        <f t="shared" si="2"/>
        <v>--</v>
      </c>
    </row>
    <row r="29" spans="1:15">
      <c r="A29" s="30">
        <f ca="1">IFERROR(COUNTIF($J$2:J28,J29)+J29,"")</f>
        <v>66</v>
      </c>
      <c r="B29" s="21" t="str">
        <f>資料!A33</f>
        <v>1440</v>
      </c>
      <c r="C29" s="31" t="str">
        <f>資料!B33</f>
        <v>南紡</v>
      </c>
      <c r="D29" s="22">
        <f>資料!AI33</f>
        <v>34.5</v>
      </c>
      <c r="E29" s="23">
        <f>資料!AJ33</f>
        <v>2.0289999999999999</v>
      </c>
      <c r="F29" s="20">
        <f>資料!AK33</f>
        <v>45517</v>
      </c>
      <c r="G29" s="38">
        <f>資料!AD33</f>
        <v>0</v>
      </c>
      <c r="H29" s="38" t="str">
        <f>資料!AL33</f>
        <v>--</v>
      </c>
      <c r="I29" s="24">
        <f ca="1">IFERROR(IF(AND(F29&gt;TODAY(),ISNUMBER(F29),E29&gt;$Q$13),1,"--")*(F29),99999)</f>
        <v>45517</v>
      </c>
      <c r="J29" s="30">
        <f t="shared" ca="1" si="1"/>
        <v>66</v>
      </c>
      <c r="K29" s="30">
        <f ca="1">IFERROR(COUNTIF($J$2:J28,J29)+J29,"")</f>
        <v>66</v>
      </c>
      <c r="L29" s="30" t="str">
        <f t="shared" ca="1" si="0"/>
        <v>--</v>
      </c>
      <c r="M29" s="30">
        <f>VLOOKUP(B29,股價資料!A:C,3,0)</f>
        <v>17.25</v>
      </c>
      <c r="N29" s="30">
        <f>VLOOKUP(B29,除昔時資料!A:H,7,0)</f>
        <v>0</v>
      </c>
      <c r="O29" s="31" t="str">
        <f t="shared" si="2"/>
        <v>--</v>
      </c>
    </row>
    <row r="30" spans="1:15">
      <c r="A30" s="30">
        <f ca="1">IFERROR(COUNTIF($J$2:J29,J30)+J30,"")</f>
        <v>90</v>
      </c>
      <c r="B30" s="21" t="str">
        <f>資料!A34</f>
        <v>1476</v>
      </c>
      <c r="C30" s="31" t="str">
        <f>資料!B34</f>
        <v>儒鴻</v>
      </c>
      <c r="D30" s="22">
        <f>資料!AI34</f>
        <v>9</v>
      </c>
      <c r="E30" s="23">
        <f>資料!AJ34</f>
        <v>2.4367999999999999</v>
      </c>
      <c r="F30" s="20">
        <f>資料!AK34</f>
        <v>45393</v>
      </c>
      <c r="G30" s="38">
        <f>資料!AD34</f>
        <v>0</v>
      </c>
      <c r="H30" s="38">
        <f>資料!AL34</f>
        <v>-2.13</v>
      </c>
      <c r="I30" s="24">
        <f ca="1">IFERROR(IF(AND(F30&gt;TODAY(),ISNUMBER(F30),E30&gt;$Q$13),1,"--")*(F30),99999)</f>
        <v>99999</v>
      </c>
      <c r="J30" s="30">
        <f t="shared" ca="1" si="1"/>
        <v>69</v>
      </c>
      <c r="K30" s="30">
        <f ca="1">IFERROR(COUNTIF($J$2:J29,J30)+J30,"")</f>
        <v>90</v>
      </c>
      <c r="L30" s="30" t="str">
        <f t="shared" ca="1" si="0"/>
        <v>--</v>
      </c>
      <c r="M30" s="30">
        <f>VLOOKUP(B30,股價資料!A:C,3,0)</f>
        <v>529</v>
      </c>
      <c r="N30" s="30">
        <f>VLOOKUP(B30,除昔時資料!A:H,7,0)</f>
        <v>540.5</v>
      </c>
      <c r="O30" s="31">
        <f t="shared" si="2"/>
        <v>-2.1276595744680882E-2</v>
      </c>
    </row>
    <row r="31" spans="1:15">
      <c r="A31" s="30">
        <f ca="1">IFERROR(COUNTIF($J$2:J30,J31)+J31,"")</f>
        <v>91</v>
      </c>
      <c r="B31" s="21" t="str">
        <f>資料!A35</f>
        <v>1477</v>
      </c>
      <c r="C31" s="31" t="str">
        <f>資料!B35</f>
        <v>聚陽</v>
      </c>
      <c r="D31" s="22">
        <f>資料!AI35</f>
        <v>36.200000000000003</v>
      </c>
      <c r="E31" s="23">
        <f>資料!AJ35</f>
        <v>4.1310000000000002</v>
      </c>
      <c r="F31" s="20">
        <f>資料!AK35</f>
        <v>45379</v>
      </c>
      <c r="G31" s="38">
        <f>資料!AD35</f>
        <v>0</v>
      </c>
      <c r="H31" s="38">
        <f>資料!AL35</f>
        <v>10.61</v>
      </c>
      <c r="I31" s="24">
        <f ca="1">IFERROR(IF(AND(F31&gt;TODAY(),ISNUMBER(F31),E31&gt;$Q$13),1,"--")*(F31),99999)</f>
        <v>99999</v>
      </c>
      <c r="J31" s="30">
        <f t="shared" ca="1" si="1"/>
        <v>69</v>
      </c>
      <c r="K31" s="30">
        <f ca="1">IFERROR(COUNTIF($J$2:J30,J31)+J31,"")</f>
        <v>91</v>
      </c>
      <c r="L31" s="30" t="str">
        <f t="shared" ca="1" si="0"/>
        <v>--</v>
      </c>
      <c r="M31" s="30">
        <f>VLOOKUP(B31,股價資料!A:C,3,0)</f>
        <v>421</v>
      </c>
      <c r="N31" s="30">
        <f>VLOOKUP(B31,除昔時資料!A:H,7,0)</f>
        <v>380.6</v>
      </c>
      <c r="O31" s="31">
        <f t="shared" si="2"/>
        <v>0.10614818707304252</v>
      </c>
    </row>
    <row r="32" spans="1:15">
      <c r="A32" s="30">
        <f ca="1">IFERROR(COUNTIF($J$2:J31,J32)+J32,"")</f>
        <v>92</v>
      </c>
      <c r="B32" s="21" t="str">
        <f>資料!A36</f>
        <v>1504</v>
      </c>
      <c r="C32" s="31" t="str">
        <f>資料!B36</f>
        <v>東元</v>
      </c>
      <c r="D32" s="22">
        <f>資料!AI36</f>
        <v>13.75</v>
      </c>
      <c r="E32" s="23">
        <f>資料!AJ36</f>
        <v>3.8193999999999999</v>
      </c>
      <c r="F32" s="20">
        <f>資料!AK36</f>
        <v>45461</v>
      </c>
      <c r="G32" s="38">
        <f>資料!AD36</f>
        <v>0</v>
      </c>
      <c r="H32" s="38">
        <f>資料!AL36</f>
        <v>-3.43</v>
      </c>
      <c r="I32" s="24">
        <f ca="1">IFERROR(IF(AND(F32&gt;TODAY(),ISNUMBER(F32),E32&gt;$Q$13),1,"--")*(F32),99999)</f>
        <v>99999</v>
      </c>
      <c r="J32" s="30">
        <f t="shared" ca="1" si="1"/>
        <v>69</v>
      </c>
      <c r="K32" s="30">
        <f ca="1">IFERROR(COUNTIF($J$2:J31,J32)+J32,"")</f>
        <v>92</v>
      </c>
      <c r="L32" s="30" t="str">
        <f t="shared" ca="1" si="0"/>
        <v>--</v>
      </c>
      <c r="M32" s="30">
        <f>VLOOKUP(B32,股價資料!A:C,3,0)</f>
        <v>53.5</v>
      </c>
      <c r="N32" s="30">
        <f>VLOOKUP(B32,除昔時資料!A:H,7,0)</f>
        <v>55.4</v>
      </c>
      <c r="O32" s="31">
        <f t="shared" si="2"/>
        <v>-3.4296028880866358E-2</v>
      </c>
    </row>
    <row r="33" spans="1:15">
      <c r="A33" s="30">
        <f ca="1">IFERROR(COUNTIF($J$2:J32,J33)+J33,"")</f>
        <v>2</v>
      </c>
      <c r="B33" s="21" t="str">
        <f>資料!A37</f>
        <v>1513</v>
      </c>
      <c r="C33" s="31" t="str">
        <f>資料!B37</f>
        <v>中興電</v>
      </c>
      <c r="D33" s="22">
        <f>資料!AI37</f>
        <v>5.25</v>
      </c>
      <c r="E33" s="23">
        <f>資料!AJ37</f>
        <v>1.9149</v>
      </c>
      <c r="F33" s="20">
        <f>資料!AK37</f>
        <v>45474</v>
      </c>
      <c r="G33" s="38">
        <f>資料!AD37</f>
        <v>0</v>
      </c>
      <c r="H33" s="38" t="str">
        <f>資料!AL37</f>
        <v>--</v>
      </c>
      <c r="I33" s="24">
        <f ca="1">IFERROR(IF(AND(F33&gt;TODAY(),ISNUMBER(F33),E33&gt;$Q$13),1,"--")*(F33),99999)</f>
        <v>45474</v>
      </c>
      <c r="J33" s="30">
        <f t="shared" ca="1" si="1"/>
        <v>1</v>
      </c>
      <c r="K33" s="30">
        <f ca="1">IFERROR(COUNTIF($J$2:J32,J33)+J33,"")</f>
        <v>2</v>
      </c>
      <c r="L33" s="30" t="str">
        <f t="shared" ca="1" si="0"/>
        <v>--</v>
      </c>
      <c r="M33" s="30">
        <f>VLOOKUP(B33,股價資料!A:C,3,0)</f>
        <v>188</v>
      </c>
      <c r="N33" s="30">
        <f>VLOOKUP(B33,除昔時資料!A:H,7,0)</f>
        <v>184.4</v>
      </c>
      <c r="O33" s="31">
        <f t="shared" si="2"/>
        <v>1.9522776572667988E-2</v>
      </c>
    </row>
    <row r="34" spans="1:15">
      <c r="A34" s="30">
        <f ca="1">IFERROR(COUNTIF($J$2:J33,J34)+J34,"")</f>
        <v>3</v>
      </c>
      <c r="B34" s="21" t="str">
        <f>資料!A38</f>
        <v>1536</v>
      </c>
      <c r="C34" s="31" t="str">
        <f>資料!B38</f>
        <v>和大</v>
      </c>
      <c r="D34" s="22">
        <f>資料!AI38</f>
        <v>6.333333333333333</v>
      </c>
      <c r="E34" s="23">
        <f>資料!AJ38</f>
        <v>1.8083</v>
      </c>
      <c r="F34" s="20">
        <f>資料!AK38</f>
        <v>45474</v>
      </c>
      <c r="G34" s="38">
        <f>資料!AD38</f>
        <v>0</v>
      </c>
      <c r="H34" s="38" t="str">
        <f>資料!AL38</f>
        <v>--</v>
      </c>
      <c r="I34" s="24">
        <f ca="1">IFERROR(IF(AND(F34&gt;TODAY(),ISNUMBER(F34),E34&gt;$Q$13),1,"--")*(F34),99999)</f>
        <v>45474</v>
      </c>
      <c r="J34" s="30">
        <f t="shared" ca="1" si="1"/>
        <v>1</v>
      </c>
      <c r="K34" s="30">
        <f ca="1">IFERROR(COUNTIF($J$2:J33,J34)+J34,"")</f>
        <v>3</v>
      </c>
      <c r="L34" s="30" t="str">
        <f t="shared" ca="1" si="0"/>
        <v>--</v>
      </c>
      <c r="M34" s="30">
        <f>VLOOKUP(B34,股價資料!A:C,3,0)</f>
        <v>55.3</v>
      </c>
      <c r="N34" s="30">
        <f>VLOOKUP(B34,除昔時資料!A:H,7,0)</f>
        <v>54.3</v>
      </c>
      <c r="O34" s="31">
        <f t="shared" si="2"/>
        <v>1.8416206261510082E-2</v>
      </c>
    </row>
    <row r="35" spans="1:15">
      <c r="A35" s="30">
        <f ca="1">IFERROR(COUNTIF($J$2:J34,J35)+J35,"")</f>
        <v>93</v>
      </c>
      <c r="B35" s="21" t="str">
        <f>資料!A39</f>
        <v>1565</v>
      </c>
      <c r="C35" s="31" t="str">
        <f>資料!B39</f>
        <v>精華</v>
      </c>
      <c r="D35" s="22">
        <f>資料!AI39</f>
        <v>14.5</v>
      </c>
      <c r="E35" s="23">
        <f>資料!AJ39</f>
        <v>3.7233999999999998</v>
      </c>
      <c r="F35" s="20" t="str">
        <f>資料!AK39</f>
        <v>--</v>
      </c>
      <c r="G35" s="38">
        <f>資料!AD39</f>
        <v>0</v>
      </c>
      <c r="H35" s="38" t="str">
        <f>資料!AL39</f>
        <v>--</v>
      </c>
      <c r="I35" s="24">
        <f ca="1">IFERROR(IF(AND(F35&gt;TODAY(),ISNUMBER(F35),E35&gt;$Q$13),1,"--")*(F35),99999)</f>
        <v>99999</v>
      </c>
      <c r="J35" s="30">
        <f t="shared" ca="1" si="1"/>
        <v>69</v>
      </c>
      <c r="K35" s="30">
        <f ca="1">IFERROR(COUNTIF($J$2:J34,J35)+J35,"")</f>
        <v>93</v>
      </c>
      <c r="L35" s="30" t="str">
        <f t="shared" ca="1" si="0"/>
        <v>--</v>
      </c>
      <c r="M35" s="30">
        <f>VLOOKUP(B35,股價資料!A:C,3,0)</f>
        <v>188</v>
      </c>
      <c r="N35" s="30">
        <f>VLOOKUP(B35,除昔時資料!A:H,7,0)</f>
        <v>0</v>
      </c>
      <c r="O35" s="31" t="str">
        <f t="shared" si="2"/>
        <v>--</v>
      </c>
    </row>
    <row r="36" spans="1:15">
      <c r="A36" s="30">
        <f ca="1">IFERROR(COUNTIF($J$2:J35,J36)+J36,"")</f>
        <v>68</v>
      </c>
      <c r="B36" s="21" t="str">
        <f>資料!A40</f>
        <v>1590</v>
      </c>
      <c r="C36" s="31" t="str">
        <f>資料!B40</f>
        <v>亞德客-KY</v>
      </c>
      <c r="D36" s="22">
        <f>資料!AI40</f>
        <v>4.5</v>
      </c>
      <c r="E36" s="23">
        <f>資料!AJ40</f>
        <v>1.7898000000000001</v>
      </c>
      <c r="F36" s="20">
        <f>資料!AK40</f>
        <v>45561</v>
      </c>
      <c r="G36" s="38">
        <f>資料!AD40</f>
        <v>0</v>
      </c>
      <c r="H36" s="38" t="str">
        <f>資料!AL40</f>
        <v>--</v>
      </c>
      <c r="I36" s="24">
        <f ca="1">IFERROR(IF(AND(F36&gt;TODAY(),ISNUMBER(F36),E36&gt;$Q$13),1,"--")*(F36),99999)</f>
        <v>45561</v>
      </c>
      <c r="J36" s="30">
        <f t="shared" ca="1" si="1"/>
        <v>68</v>
      </c>
      <c r="K36" s="30">
        <f ca="1">IFERROR(COUNTIF($J$2:J35,J36)+J36,"")</f>
        <v>68</v>
      </c>
      <c r="L36" s="30" t="str">
        <f t="shared" ca="1" si="0"/>
        <v>--</v>
      </c>
      <c r="M36" s="30">
        <f>VLOOKUP(B36,股價資料!A:C,3,0)</f>
        <v>988</v>
      </c>
      <c r="N36" s="30">
        <f>VLOOKUP(B36,除昔時資料!A:H,7,0)</f>
        <v>0</v>
      </c>
      <c r="O36" s="31" t="str">
        <f t="shared" si="2"/>
        <v>--</v>
      </c>
    </row>
    <row r="37" spans="1:15">
      <c r="A37" s="30">
        <f ca="1">IFERROR(COUNTIF($J$2:J36,J37)+J37,"")</f>
        <v>94</v>
      </c>
      <c r="B37" s="21" t="str">
        <f>資料!A41</f>
        <v>1605</v>
      </c>
      <c r="C37" s="31" t="str">
        <f>資料!B41</f>
        <v>華新</v>
      </c>
      <c r="D37" s="22">
        <f>資料!AI41</f>
        <v>30.333333333333332</v>
      </c>
      <c r="E37" s="23">
        <f>資料!AJ41</f>
        <v>2.9851000000000001</v>
      </c>
      <c r="F37" s="20">
        <f>資料!AK41</f>
        <v>45463</v>
      </c>
      <c r="G37" s="38">
        <f>資料!AD41</f>
        <v>0</v>
      </c>
      <c r="H37" s="38">
        <f>資料!AL41</f>
        <v>-0.7</v>
      </c>
      <c r="I37" s="24">
        <f ca="1">IFERROR(IF(AND(F37&gt;TODAY(),ISNUMBER(F37),E37&gt;$Q$13),1,"--")*(F37),99999)</f>
        <v>99999</v>
      </c>
      <c r="J37" s="30">
        <f t="shared" ca="1" si="1"/>
        <v>69</v>
      </c>
      <c r="K37" s="30">
        <f ca="1">IFERROR(COUNTIF($J$2:J36,J37)+J37,"")</f>
        <v>94</v>
      </c>
      <c r="L37" s="30" t="str">
        <f t="shared" ca="1" si="0"/>
        <v>--</v>
      </c>
      <c r="M37" s="30">
        <f>VLOOKUP(B37,股價資料!A:C,3,0)</f>
        <v>35.5</v>
      </c>
      <c r="N37" s="30">
        <f>VLOOKUP(B37,除昔時資料!A:H,7,0)</f>
        <v>35.75</v>
      </c>
      <c r="O37" s="31">
        <f t="shared" si="2"/>
        <v>-6.9930069930069783E-3</v>
      </c>
    </row>
    <row r="38" spans="1:15">
      <c r="A38" s="30">
        <f ca="1">IFERROR(COUNTIF($J$2:J37,J38)+J38,"")</f>
        <v>95</v>
      </c>
      <c r="B38" s="21" t="str">
        <f>資料!A42</f>
        <v>1609</v>
      </c>
      <c r="C38" s="31" t="str">
        <f>資料!B42</f>
        <v>大亞</v>
      </c>
      <c r="D38" s="22">
        <f>資料!AI42</f>
        <v>30.25</v>
      </c>
      <c r="E38" s="23">
        <f>資料!AJ42</f>
        <v>2.1505000000000001</v>
      </c>
      <c r="F38" s="20" t="str">
        <f>資料!AK42</f>
        <v>--</v>
      </c>
      <c r="G38" s="38">
        <f>資料!AD42</f>
        <v>0</v>
      </c>
      <c r="H38" s="38" t="str">
        <f>資料!AL42</f>
        <v>--</v>
      </c>
      <c r="I38" s="24">
        <f ca="1">IFERROR(IF(AND(F38&gt;TODAY(),ISNUMBER(F38),E38&gt;$Q$13),1,"--")*(F38),99999)</f>
        <v>99999</v>
      </c>
      <c r="J38" s="30">
        <f t="shared" ca="1" si="1"/>
        <v>69</v>
      </c>
      <c r="K38" s="30">
        <f ca="1">IFERROR(COUNTIF($J$2:J37,J38)+J38,"")</f>
        <v>95</v>
      </c>
      <c r="L38" s="30" t="str">
        <f t="shared" ca="1" si="0"/>
        <v>--</v>
      </c>
      <c r="M38" s="30">
        <f>VLOOKUP(B38,股價資料!A:C,3,0)</f>
        <v>55.8</v>
      </c>
      <c r="N38" s="30">
        <f>VLOOKUP(B38,除昔時資料!A:H,7,0)</f>
        <v>0</v>
      </c>
      <c r="O38" s="31" t="str">
        <f t="shared" si="2"/>
        <v>--</v>
      </c>
    </row>
    <row r="39" spans="1:15">
      <c r="A39" s="30">
        <f ca="1">IFERROR(COUNTIF($J$2:J38,J39)+J39,"")</f>
        <v>96</v>
      </c>
      <c r="B39" s="21" t="str">
        <f>資料!A43</f>
        <v>1707</v>
      </c>
      <c r="C39" s="31" t="str">
        <f>資料!B43</f>
        <v>葡萄王</v>
      </c>
      <c r="D39" s="22">
        <f>資料!AI43</f>
        <v>39.5</v>
      </c>
      <c r="E39" s="23">
        <f>資料!AJ43</f>
        <v>4.2991000000000001</v>
      </c>
      <c r="F39" s="20">
        <f>資料!AK43</f>
        <v>45463</v>
      </c>
      <c r="G39" s="38">
        <f>資料!AD43</f>
        <v>0</v>
      </c>
      <c r="H39" s="38">
        <f>資料!AL43</f>
        <v>-7.0000000000000007E-2</v>
      </c>
      <c r="I39" s="24">
        <f ca="1">IFERROR(IF(AND(F39&gt;TODAY(),ISNUMBER(F39),E39&gt;$Q$13),1,"--")*(F39),99999)</f>
        <v>99999</v>
      </c>
      <c r="J39" s="30">
        <f t="shared" ca="1" si="1"/>
        <v>69</v>
      </c>
      <c r="K39" s="30">
        <f ca="1">IFERROR(COUNTIF($J$2:J38,J39)+J39,"")</f>
        <v>96</v>
      </c>
      <c r="L39" s="30" t="str">
        <f t="shared" ca="1" si="0"/>
        <v>--</v>
      </c>
      <c r="M39" s="30">
        <f>VLOOKUP(B39,股價資料!A:C,3,0)</f>
        <v>153.5</v>
      </c>
      <c r="N39" s="30">
        <f>VLOOKUP(B39,除昔時資料!A:H,7,0)</f>
        <v>153.6</v>
      </c>
      <c r="O39" s="31">
        <f t="shared" si="2"/>
        <v>-6.5104166666662966E-4</v>
      </c>
    </row>
    <row r="40" spans="1:15">
      <c r="A40" s="30">
        <f ca="1">IFERROR(COUNTIF($J$2:J39,J40)+J40,"")</f>
        <v>97</v>
      </c>
      <c r="B40" s="21" t="str">
        <f>資料!A44</f>
        <v>1717</v>
      </c>
      <c r="C40" s="31" t="str">
        <f>資料!B44</f>
        <v>長興</v>
      </c>
      <c r="D40" s="22">
        <f>資料!AI44</f>
        <v>32.799999999999997</v>
      </c>
      <c r="E40" s="23">
        <f>資料!AJ44</f>
        <v>2.56</v>
      </c>
      <c r="F40" s="20">
        <f>資料!AK44</f>
        <v>45407</v>
      </c>
      <c r="G40" s="38">
        <f>資料!AD44</f>
        <v>0</v>
      </c>
      <c r="H40" s="38">
        <f>資料!AL44</f>
        <v>1.48</v>
      </c>
      <c r="I40" s="24">
        <f ca="1">IFERROR(IF(AND(F40&gt;TODAY(),ISNUMBER(F40),E40&gt;$Q$13),1,"--")*(F40),99999)</f>
        <v>99999</v>
      </c>
      <c r="J40" s="30">
        <f t="shared" ca="1" si="1"/>
        <v>69</v>
      </c>
      <c r="K40" s="30">
        <f ca="1">IFERROR(COUNTIF($J$2:J39,J40)+J40,"")</f>
        <v>97</v>
      </c>
      <c r="L40" s="30" t="str">
        <f t="shared" ca="1" si="0"/>
        <v>--</v>
      </c>
      <c r="M40" s="30">
        <f>VLOOKUP(B40,股價資料!A:C,3,0)</f>
        <v>30.9</v>
      </c>
      <c r="N40" s="30">
        <f>VLOOKUP(B40,除昔時資料!A:H,7,0)</f>
        <v>30.45</v>
      </c>
      <c r="O40" s="31">
        <f t="shared" si="2"/>
        <v>1.477832512315258E-2</v>
      </c>
    </row>
    <row r="41" spans="1:15">
      <c r="A41" s="30">
        <f ca="1">IFERROR(COUNTIF($J$2:J40,J41)+J41,"")</f>
        <v>98</v>
      </c>
      <c r="B41" s="21" t="str">
        <f>資料!A45</f>
        <v>1718</v>
      </c>
      <c r="C41" s="31" t="str">
        <f>資料!B45</f>
        <v>中纖</v>
      </c>
      <c r="D41" s="22" t="str">
        <f>資料!AI45</f>
        <v>--</v>
      </c>
      <c r="E41" s="23">
        <f>資料!AJ45</f>
        <v>0</v>
      </c>
      <c r="F41" s="20" t="str">
        <f>資料!AK45</f>
        <v>--</v>
      </c>
      <c r="G41" s="38">
        <f>資料!AD45</f>
        <v>0</v>
      </c>
      <c r="H41" s="38" t="str">
        <f>資料!AL45</f>
        <v>--</v>
      </c>
      <c r="I41" s="24">
        <f ca="1">IFERROR(IF(AND(F41&gt;TODAY(),ISNUMBER(F41),E41&gt;$Q$13),1,"--")*(F41),99999)</f>
        <v>99999</v>
      </c>
      <c r="J41" s="30">
        <f t="shared" ca="1" si="1"/>
        <v>69</v>
      </c>
      <c r="K41" s="30">
        <f ca="1">IFERROR(COUNTIF($J$2:J40,J41)+J41,"")</f>
        <v>98</v>
      </c>
      <c r="L41" s="30" t="str">
        <f t="shared" ca="1" si="0"/>
        <v>--</v>
      </c>
      <c r="M41" s="30">
        <f>VLOOKUP(B41,股價資料!A:C,3,0)</f>
        <v>8.15</v>
      </c>
      <c r="N41" s="30">
        <f>VLOOKUP(B41,除昔時資料!A:H,7,0)</f>
        <v>0</v>
      </c>
      <c r="O41" s="31" t="str">
        <f t="shared" si="2"/>
        <v>--</v>
      </c>
    </row>
    <row r="42" spans="1:15">
      <c r="A42" s="30">
        <f ca="1">IFERROR(COUNTIF($J$2:J41,J42)+J42,"")</f>
        <v>99</v>
      </c>
      <c r="B42" s="21" t="str">
        <f>資料!A46</f>
        <v>1722</v>
      </c>
      <c r="C42" s="31" t="str">
        <f>資料!B46</f>
        <v>台肥</v>
      </c>
      <c r="D42" s="22">
        <f>資料!AI46</f>
        <v>63</v>
      </c>
      <c r="E42" s="23">
        <f>資料!AJ46</f>
        <v>4.0434999999999999</v>
      </c>
      <c r="F42" s="20" t="str">
        <f>資料!AK46</f>
        <v>--</v>
      </c>
      <c r="G42" s="38">
        <f>資料!AD46</f>
        <v>0</v>
      </c>
      <c r="H42" s="38" t="str">
        <f>資料!AL46</f>
        <v>--</v>
      </c>
      <c r="I42" s="24">
        <f ca="1">IFERROR(IF(AND(F42&gt;TODAY(),ISNUMBER(F42),E42&gt;$Q$13),1,"--")*(F42),99999)</f>
        <v>99999</v>
      </c>
      <c r="J42" s="30">
        <f t="shared" ca="1" si="1"/>
        <v>69</v>
      </c>
      <c r="K42" s="30">
        <f ca="1">IFERROR(COUNTIF($J$2:J41,J42)+J42,"")</f>
        <v>99</v>
      </c>
      <c r="L42" s="30" t="str">
        <f t="shared" ca="1" si="0"/>
        <v>--</v>
      </c>
      <c r="M42" s="30">
        <f>VLOOKUP(B42,股價資料!A:C,3,0)</f>
        <v>64.3</v>
      </c>
      <c r="N42" s="30">
        <f>VLOOKUP(B42,除昔時資料!A:H,7,0)</f>
        <v>0</v>
      </c>
      <c r="O42" s="31" t="str">
        <f t="shared" si="2"/>
        <v>--</v>
      </c>
    </row>
    <row r="43" spans="1:15">
      <c r="A43" s="30">
        <f ca="1">IFERROR(COUNTIF($J$2:J42,J43)+J43,"")</f>
        <v>100</v>
      </c>
      <c r="B43" s="21" t="str">
        <f>資料!A47</f>
        <v>1795</v>
      </c>
      <c r="C43" s="31" t="str">
        <f>資料!B47</f>
        <v>美時</v>
      </c>
      <c r="D43" s="22">
        <f>資料!AI47</f>
        <v>5.333333333333333</v>
      </c>
      <c r="E43" s="23">
        <f>資料!AJ47</f>
        <v>1.5057</v>
      </c>
      <c r="F43" s="20" t="str">
        <f>資料!AK47</f>
        <v>--</v>
      </c>
      <c r="G43" s="38">
        <f>資料!AD47</f>
        <v>0</v>
      </c>
      <c r="H43" s="38" t="str">
        <f>資料!AL47</f>
        <v>--</v>
      </c>
      <c r="I43" s="24">
        <f ca="1">IFERROR(IF(AND(F43&gt;TODAY(),ISNUMBER(F43),E43&gt;$Q$13),1,"--")*(F43),99999)</f>
        <v>99999</v>
      </c>
      <c r="J43" s="30">
        <f t="shared" ca="1" si="1"/>
        <v>69</v>
      </c>
      <c r="K43" s="30">
        <f ca="1">IFERROR(COUNTIF($J$2:J42,J43)+J43,"")</f>
        <v>100</v>
      </c>
      <c r="L43" s="30" t="str">
        <f t="shared" ca="1" si="0"/>
        <v>--</v>
      </c>
      <c r="M43" s="30">
        <f>VLOOKUP(B43,股價資料!A:C,3,0)</f>
        <v>309.5</v>
      </c>
      <c r="N43" s="30">
        <f>VLOOKUP(B43,除昔時資料!A:H,7,0)</f>
        <v>0</v>
      </c>
      <c r="O43" s="31" t="str">
        <f t="shared" si="2"/>
        <v>--</v>
      </c>
    </row>
    <row r="44" spans="1:15">
      <c r="A44" s="30">
        <f ca="1">IFERROR(COUNTIF($J$2:J43,J44)+J44,"")</f>
        <v>101</v>
      </c>
      <c r="B44" s="21" t="str">
        <f>資料!A48</f>
        <v>1802</v>
      </c>
      <c r="C44" s="31" t="str">
        <f>資料!B48</f>
        <v>台玻</v>
      </c>
      <c r="D44" s="22">
        <f>資料!AI48</f>
        <v>92</v>
      </c>
      <c r="E44" s="23">
        <f>資料!AJ48</f>
        <v>0</v>
      </c>
      <c r="F44" s="20" t="str">
        <f>資料!AK48</f>
        <v>--</v>
      </c>
      <c r="G44" s="38">
        <f>資料!AD48</f>
        <v>0</v>
      </c>
      <c r="H44" s="38" t="str">
        <f>資料!AL48</f>
        <v>--</v>
      </c>
      <c r="I44" s="24">
        <f ca="1">IFERROR(IF(AND(F44&gt;TODAY(),ISNUMBER(F44),E44&gt;$Q$13),1,"--")*(F44),99999)</f>
        <v>99999</v>
      </c>
      <c r="J44" s="30">
        <f t="shared" ca="1" si="1"/>
        <v>69</v>
      </c>
      <c r="K44" s="30">
        <f ca="1">IFERROR(COUNTIF($J$2:J43,J44)+J44,"")</f>
        <v>101</v>
      </c>
      <c r="L44" s="30" t="str">
        <f t="shared" ca="1" si="0"/>
        <v>--</v>
      </c>
      <c r="M44" s="30">
        <f>VLOOKUP(B44,股價資料!A:C,3,0)</f>
        <v>19.350000000000001</v>
      </c>
      <c r="N44" s="30">
        <f>VLOOKUP(B44,除昔時資料!A:H,7,0)</f>
        <v>0</v>
      </c>
      <c r="O44" s="31" t="str">
        <f t="shared" si="2"/>
        <v>--</v>
      </c>
    </row>
    <row r="45" spans="1:15">
      <c r="A45" s="30">
        <f ca="1">IFERROR(COUNTIF($J$2:J44,J45)+J45,"")</f>
        <v>102</v>
      </c>
      <c r="B45" s="21" t="str">
        <f>資料!A49</f>
        <v>1904</v>
      </c>
      <c r="C45" s="31" t="str">
        <f>資料!B49</f>
        <v>正隆</v>
      </c>
      <c r="D45" s="22">
        <f>資料!AI49</f>
        <v>77.333333333333329</v>
      </c>
      <c r="E45" s="23">
        <f>資料!AJ49</f>
        <v>1.7181999999999999</v>
      </c>
      <c r="F45" s="20">
        <f>資料!AK49</f>
        <v>45467</v>
      </c>
      <c r="G45" s="38">
        <f>資料!AD49</f>
        <v>0</v>
      </c>
      <c r="H45" s="38">
        <f>資料!AL49</f>
        <v>-0.17</v>
      </c>
      <c r="I45" s="24">
        <f ca="1">IFERROR(IF(AND(F45&gt;TODAY(),ISNUMBER(F45),E45&gt;$Q$13),1,"--")*(F45),99999)</f>
        <v>99999</v>
      </c>
      <c r="J45" s="30">
        <f t="shared" ca="1" si="1"/>
        <v>69</v>
      </c>
      <c r="K45" s="30">
        <f ca="1">IFERROR(COUNTIF($J$2:J44,J45)+J45,"")</f>
        <v>102</v>
      </c>
      <c r="L45" s="30" t="str">
        <f t="shared" ca="1" si="0"/>
        <v>--</v>
      </c>
      <c r="M45" s="30">
        <f>VLOOKUP(B45,股價資料!A:C,3,0)</f>
        <v>28.55</v>
      </c>
      <c r="N45" s="30">
        <f>VLOOKUP(B45,除昔時資料!A:H,7,0)</f>
        <v>28.6</v>
      </c>
      <c r="O45" s="31">
        <f t="shared" si="2"/>
        <v>-1.7482517482517723E-3</v>
      </c>
    </row>
    <row r="46" spans="1:15">
      <c r="A46" s="30">
        <f ca="1">IFERROR(COUNTIF($J$2:J45,J46)+J46,"")</f>
        <v>103</v>
      </c>
      <c r="B46" s="21" t="str">
        <f>資料!A50</f>
        <v>1905</v>
      </c>
      <c r="C46" s="31" t="str">
        <f>資料!B50</f>
        <v>華紙</v>
      </c>
      <c r="D46" s="22">
        <f>資料!AI50</f>
        <v>2.5</v>
      </c>
      <c r="E46" s="23">
        <f>資料!AJ50</f>
        <v>0</v>
      </c>
      <c r="F46" s="20" t="str">
        <f>資料!AK50</f>
        <v>--</v>
      </c>
      <c r="G46" s="38">
        <f>資料!AD50</f>
        <v>0</v>
      </c>
      <c r="H46" s="38" t="str">
        <f>資料!AL50</f>
        <v>--</v>
      </c>
      <c r="I46" s="24">
        <f ca="1">IFERROR(IF(AND(F46&gt;TODAY(),ISNUMBER(F46),E46&gt;$Q$13),1,"--")*(F46),99999)</f>
        <v>99999</v>
      </c>
      <c r="J46" s="30">
        <f t="shared" ca="1" si="1"/>
        <v>69</v>
      </c>
      <c r="K46" s="30">
        <f ca="1">IFERROR(COUNTIF($J$2:J45,J46)+J46,"")</f>
        <v>103</v>
      </c>
      <c r="L46" s="30" t="str">
        <f t="shared" ca="1" si="0"/>
        <v>--</v>
      </c>
      <c r="M46" s="30">
        <f>VLOOKUP(B46,股價資料!A:C,3,0)</f>
        <v>21.45</v>
      </c>
      <c r="N46" s="30">
        <f>VLOOKUP(B46,除昔時資料!A:H,7,0)</f>
        <v>0</v>
      </c>
      <c r="O46" s="31" t="str">
        <f t="shared" si="2"/>
        <v>--</v>
      </c>
    </row>
    <row r="47" spans="1:15">
      <c r="A47" s="30">
        <f ca="1">IFERROR(COUNTIF($J$2:J46,J47)+J47,"")</f>
        <v>36</v>
      </c>
      <c r="B47" s="21" t="str">
        <f>資料!A51</f>
        <v>1907</v>
      </c>
      <c r="C47" s="31" t="str">
        <f>資料!B51</f>
        <v>永豐餘</v>
      </c>
      <c r="D47" s="22">
        <f>資料!AI51</f>
        <v>12.333333333333334</v>
      </c>
      <c r="E47" s="23">
        <f>資料!AJ51</f>
        <v>2.9268000000000001</v>
      </c>
      <c r="F47" s="20">
        <f>資料!AK51</f>
        <v>45484</v>
      </c>
      <c r="G47" s="38">
        <f>資料!AD51</f>
        <v>0</v>
      </c>
      <c r="H47" s="38" t="str">
        <f>資料!AL51</f>
        <v>--</v>
      </c>
      <c r="I47" s="24">
        <f ca="1">IFERROR(IF(AND(F47&gt;TODAY(),ISNUMBER(F47),E47&gt;$Q$13),1,"--")*(F47),99999)</f>
        <v>45484</v>
      </c>
      <c r="J47" s="30">
        <f t="shared" ca="1" si="1"/>
        <v>36</v>
      </c>
      <c r="K47" s="30">
        <f ca="1">IFERROR(COUNTIF($J$2:J46,J47)+J47,"")</f>
        <v>36</v>
      </c>
      <c r="L47" s="30" t="str">
        <f t="shared" ca="1" si="0"/>
        <v>--</v>
      </c>
      <c r="M47" s="30">
        <f>VLOOKUP(B47,股價資料!A:C,3,0)</f>
        <v>30.75</v>
      </c>
      <c r="N47" s="30">
        <f>VLOOKUP(B47,除昔時資料!A:H,7,0)</f>
        <v>0</v>
      </c>
      <c r="O47" s="31" t="str">
        <f t="shared" si="2"/>
        <v>--</v>
      </c>
    </row>
    <row r="48" spans="1:15">
      <c r="A48" s="30">
        <f ca="1">IFERROR(COUNTIF($J$2:J47,J48)+J48,"")</f>
        <v>104</v>
      </c>
      <c r="B48" s="21" t="str">
        <f>資料!A52</f>
        <v>1909</v>
      </c>
      <c r="C48" s="31" t="str">
        <f>資料!B52</f>
        <v>榮成</v>
      </c>
      <c r="D48" s="22">
        <f>資料!AI52</f>
        <v>10</v>
      </c>
      <c r="E48" s="23">
        <f>資料!AJ52</f>
        <v>0</v>
      </c>
      <c r="F48" s="20" t="str">
        <f>資料!AK52</f>
        <v>--</v>
      </c>
      <c r="G48" s="38">
        <f>資料!AD52</f>
        <v>0</v>
      </c>
      <c r="H48" s="38" t="str">
        <f>資料!AL52</f>
        <v>--</v>
      </c>
      <c r="I48" s="24">
        <f ca="1">IFERROR(IF(AND(F48&gt;TODAY(),ISNUMBER(F48),E48&gt;$Q$13),1,"--")*(F48),99999)</f>
        <v>99999</v>
      </c>
      <c r="J48" s="30">
        <f t="shared" ca="1" si="1"/>
        <v>69</v>
      </c>
      <c r="K48" s="30">
        <f ca="1">IFERROR(COUNTIF($J$2:J47,J48)+J48,"")</f>
        <v>104</v>
      </c>
      <c r="L48" s="30" t="str">
        <f t="shared" ca="1" si="0"/>
        <v>--</v>
      </c>
      <c r="M48" s="30">
        <f>VLOOKUP(B48,股價資料!A:C,3,0)</f>
        <v>13.85</v>
      </c>
      <c r="N48" s="30">
        <f>VLOOKUP(B48,除昔時資料!A:H,7,0)</f>
        <v>0</v>
      </c>
      <c r="O48" s="31" t="str">
        <f t="shared" si="2"/>
        <v>--</v>
      </c>
    </row>
    <row r="49" spans="1:15">
      <c r="A49" s="30">
        <f ca="1">IFERROR(COUNTIF($J$2:J48,J49)+J49,"")</f>
        <v>105</v>
      </c>
      <c r="B49" s="21" t="str">
        <f>資料!A53</f>
        <v>2002</v>
      </c>
      <c r="C49" s="31" t="str">
        <f>資料!B53</f>
        <v>中鋼</v>
      </c>
      <c r="D49" s="22">
        <f>資料!AI53</f>
        <v>52.333333333333336</v>
      </c>
      <c r="E49" s="23">
        <f>資料!AJ53</f>
        <v>1.5152000000000001</v>
      </c>
      <c r="F49" s="20" t="str">
        <f>資料!AK53</f>
        <v>--</v>
      </c>
      <c r="G49" s="38">
        <f>資料!AD53</f>
        <v>0</v>
      </c>
      <c r="H49" s="38" t="str">
        <f>資料!AL53</f>
        <v>--</v>
      </c>
      <c r="I49" s="24">
        <f ca="1">IFERROR(IF(AND(F49&gt;TODAY(),ISNUMBER(F49),E49&gt;$Q$13),1,"--")*(F49),99999)</f>
        <v>99999</v>
      </c>
      <c r="J49" s="30">
        <f t="shared" ca="1" si="1"/>
        <v>69</v>
      </c>
      <c r="K49" s="30">
        <f ca="1">IFERROR(COUNTIF($J$2:J48,J49)+J49,"")</f>
        <v>105</v>
      </c>
      <c r="L49" s="30" t="str">
        <f t="shared" ca="1" si="0"/>
        <v>--</v>
      </c>
      <c r="M49" s="30">
        <f>VLOOKUP(B49,股價資料!A:C,3,0)</f>
        <v>23.1</v>
      </c>
      <c r="N49" s="30">
        <f>VLOOKUP(B49,除昔時資料!A:H,7,0)</f>
        <v>0</v>
      </c>
      <c r="O49" s="31" t="str">
        <f t="shared" si="2"/>
        <v>--</v>
      </c>
    </row>
    <row r="50" spans="1:15">
      <c r="A50" s="30">
        <f ca="1">IFERROR(COUNTIF($J$2:J49,J50)+J50,"")</f>
        <v>106</v>
      </c>
      <c r="B50" s="21" t="str">
        <f>資料!A54</f>
        <v>2006</v>
      </c>
      <c r="C50" s="31" t="str">
        <f>資料!B54</f>
        <v>東和鋼鐵</v>
      </c>
      <c r="D50" s="22">
        <f>資料!AI54</f>
        <v>43.333333333333336</v>
      </c>
      <c r="E50" s="23">
        <f>資料!AJ54</f>
        <v>5.4054000000000002</v>
      </c>
      <c r="F50" s="20">
        <f>資料!AK54</f>
        <v>45373</v>
      </c>
      <c r="G50" s="38">
        <f>資料!AD54</f>
        <v>0</v>
      </c>
      <c r="H50" s="38">
        <f>資料!AL54</f>
        <v>-5.31</v>
      </c>
      <c r="I50" s="24">
        <f ca="1">IFERROR(IF(AND(F50&gt;TODAY(),ISNUMBER(F50),E50&gt;$Q$13),1,"--")*(F50),99999)</f>
        <v>99999</v>
      </c>
      <c r="J50" s="30">
        <f t="shared" ca="1" si="1"/>
        <v>69</v>
      </c>
      <c r="K50" s="30">
        <f ca="1">IFERROR(COUNTIF($J$2:J49,J50)+J50,"")</f>
        <v>106</v>
      </c>
      <c r="L50" s="30" t="str">
        <f t="shared" ca="1" si="0"/>
        <v>--</v>
      </c>
      <c r="M50" s="30">
        <f>VLOOKUP(B50,股價資料!A:C,3,0)</f>
        <v>69.599999999999994</v>
      </c>
      <c r="N50" s="30">
        <f>VLOOKUP(B50,除昔時資料!A:H,7,0)</f>
        <v>73.5</v>
      </c>
      <c r="O50" s="31">
        <f t="shared" si="2"/>
        <v>-5.3061224489795999E-2</v>
      </c>
    </row>
    <row r="51" spans="1:15">
      <c r="A51" s="30">
        <f ca="1">IFERROR(COUNTIF($J$2:J50,J51)+J51,"")</f>
        <v>107</v>
      </c>
      <c r="B51" s="21" t="str">
        <f>資料!A55</f>
        <v>2014</v>
      </c>
      <c r="C51" s="31" t="str">
        <f>資料!B55</f>
        <v>中鴻</v>
      </c>
      <c r="D51" s="22">
        <f>資料!AI55</f>
        <v>42.333333333333336</v>
      </c>
      <c r="E51" s="23">
        <f>資料!AJ55</f>
        <v>0.46510000000000001</v>
      </c>
      <c r="F51" s="20" t="str">
        <f>資料!AK55</f>
        <v>--</v>
      </c>
      <c r="G51" s="38">
        <f>資料!AD55</f>
        <v>0</v>
      </c>
      <c r="H51" s="38" t="str">
        <f>資料!AL55</f>
        <v>--</v>
      </c>
      <c r="I51" s="24">
        <f ca="1">IFERROR(IF(AND(F51&gt;TODAY(),ISNUMBER(F51),E51&gt;$Q$13),1,"--")*(F51),99999)</f>
        <v>99999</v>
      </c>
      <c r="J51" s="30">
        <f t="shared" ca="1" si="1"/>
        <v>69</v>
      </c>
      <c r="K51" s="30">
        <f ca="1">IFERROR(COUNTIF($J$2:J50,J51)+J51,"")</f>
        <v>107</v>
      </c>
      <c r="L51" s="30" t="str">
        <f t="shared" ca="1" si="0"/>
        <v>--</v>
      </c>
      <c r="M51" s="30">
        <f>VLOOKUP(B51,股價資料!A:C,3,0)</f>
        <v>21.5</v>
      </c>
      <c r="N51" s="30">
        <f>VLOOKUP(B51,除昔時資料!A:H,7,0)</f>
        <v>0</v>
      </c>
      <c r="O51" s="31" t="str">
        <f t="shared" si="2"/>
        <v>--</v>
      </c>
    </row>
    <row r="52" spans="1:15">
      <c r="A52" s="30">
        <f ca="1">IFERROR(COUNTIF($J$2:J51,J52)+J52,"")</f>
        <v>108</v>
      </c>
      <c r="B52" s="21" t="str">
        <f>資料!A56</f>
        <v>2027</v>
      </c>
      <c r="C52" s="31" t="str">
        <f>資料!B56</f>
        <v>大成鋼</v>
      </c>
      <c r="D52" s="22">
        <f>資料!AI56</f>
        <v>34.666666666666664</v>
      </c>
      <c r="E52" s="23">
        <f>資料!AJ56</f>
        <v>3.3426</v>
      </c>
      <c r="F52" s="20" t="str">
        <f>資料!AK56</f>
        <v>--</v>
      </c>
      <c r="G52" s="38">
        <f>資料!AD56</f>
        <v>0</v>
      </c>
      <c r="H52" s="38" t="str">
        <f>資料!AL56</f>
        <v>--</v>
      </c>
      <c r="I52" s="24">
        <f ca="1">IFERROR(IF(AND(F52&gt;TODAY(),ISNUMBER(F52),E52&gt;$Q$13),1,"--")*(F52),99999)</f>
        <v>99999</v>
      </c>
      <c r="J52" s="30">
        <f t="shared" ca="1" si="1"/>
        <v>69</v>
      </c>
      <c r="K52" s="30">
        <f ca="1">IFERROR(COUNTIF($J$2:J51,J52)+J52,"")</f>
        <v>108</v>
      </c>
      <c r="L52" s="30" t="str">
        <f t="shared" ca="1" si="0"/>
        <v>--</v>
      </c>
      <c r="M52" s="30">
        <f>VLOOKUP(B52,股價資料!A:C,3,0)</f>
        <v>35.9</v>
      </c>
      <c r="N52" s="30">
        <f>VLOOKUP(B52,除昔時資料!A:H,7,0)</f>
        <v>0</v>
      </c>
      <c r="O52" s="31" t="str">
        <f t="shared" si="2"/>
        <v>--</v>
      </c>
    </row>
    <row r="53" spans="1:15">
      <c r="A53" s="30">
        <f ca="1">IFERROR(COUNTIF($J$2:J52,J53)+J53,"")</f>
        <v>29</v>
      </c>
      <c r="B53" s="21" t="str">
        <f>資料!A57</f>
        <v>2049</v>
      </c>
      <c r="C53" s="31" t="str">
        <f>資料!B57</f>
        <v>上銀</v>
      </c>
      <c r="D53" s="22">
        <f>資料!AI57</f>
        <v>35</v>
      </c>
      <c r="E53" s="23">
        <f>資料!AJ57</f>
        <v>1.1737</v>
      </c>
      <c r="F53" s="20">
        <f>資料!AK57</f>
        <v>45483</v>
      </c>
      <c r="G53" s="38">
        <f>資料!AD57</f>
        <v>0</v>
      </c>
      <c r="H53" s="38" t="str">
        <f>資料!AL57</f>
        <v>--</v>
      </c>
      <c r="I53" s="24">
        <f ca="1">IFERROR(IF(AND(F53&gt;TODAY(),ISNUMBER(F53),E53&gt;$Q$13),1,"--")*(F53),99999)</f>
        <v>45483</v>
      </c>
      <c r="J53" s="30">
        <f t="shared" ca="1" si="1"/>
        <v>28</v>
      </c>
      <c r="K53" s="30">
        <f ca="1">IFERROR(COUNTIF($J$2:J52,J53)+J53,"")</f>
        <v>29</v>
      </c>
      <c r="L53" s="30" t="str">
        <f t="shared" ca="1" si="0"/>
        <v>--</v>
      </c>
      <c r="M53" s="30">
        <f>VLOOKUP(B53,股價資料!A:C,3,0)</f>
        <v>213</v>
      </c>
      <c r="N53" s="30">
        <f>VLOOKUP(B53,除昔時資料!A:H,7,0)</f>
        <v>0</v>
      </c>
      <c r="O53" s="31" t="str">
        <f t="shared" si="2"/>
        <v>--</v>
      </c>
    </row>
    <row r="54" spans="1:15">
      <c r="A54" s="30">
        <f ca="1">IFERROR(COUNTIF($J$2:J53,J54)+J54,"")</f>
        <v>109</v>
      </c>
      <c r="B54" s="21" t="str">
        <f>資料!A58</f>
        <v>2059</v>
      </c>
      <c r="C54" s="31" t="str">
        <f>資料!B58</f>
        <v>川湖</v>
      </c>
      <c r="D54" s="22">
        <f>資料!AI58</f>
        <v>32.75</v>
      </c>
      <c r="E54" s="23">
        <f>資料!AJ58</f>
        <v>1.1444000000000001</v>
      </c>
      <c r="F54" s="20" t="str">
        <f>資料!AK58</f>
        <v>--</v>
      </c>
      <c r="G54" s="38">
        <f>資料!AD58</f>
        <v>0</v>
      </c>
      <c r="H54" s="38" t="str">
        <f>資料!AL58</f>
        <v>--</v>
      </c>
      <c r="I54" s="24">
        <f ca="1">IFERROR(IF(AND(F54&gt;TODAY(),ISNUMBER(F54),E54&gt;$Q$13),1,"--")*(F54),99999)</f>
        <v>99999</v>
      </c>
      <c r="J54" s="30">
        <f t="shared" ca="1" si="1"/>
        <v>69</v>
      </c>
      <c r="K54" s="30">
        <f ca="1">IFERROR(COUNTIF($J$2:J53,J54)+J54,"")</f>
        <v>109</v>
      </c>
      <c r="L54" s="30" t="str">
        <f t="shared" ca="1" si="0"/>
        <v>--</v>
      </c>
      <c r="M54" s="30">
        <f>VLOOKUP(B54,股價資料!A:C,3,0)</f>
        <v>1240</v>
      </c>
      <c r="N54" s="30">
        <f>VLOOKUP(B54,除昔時資料!A:H,7,0)</f>
        <v>0</v>
      </c>
      <c r="O54" s="31" t="str">
        <f t="shared" si="2"/>
        <v>--</v>
      </c>
    </row>
    <row r="55" spans="1:15">
      <c r="A55" s="30">
        <f ca="1">IFERROR(COUNTIF($J$2:J54,J55)+J55,"")</f>
        <v>110</v>
      </c>
      <c r="B55" s="21" t="str">
        <f>資料!A59</f>
        <v>2105</v>
      </c>
      <c r="C55" s="31" t="str">
        <f>資料!B59</f>
        <v>正新</v>
      </c>
      <c r="D55" s="22">
        <f>資料!AI59</f>
        <v>6</v>
      </c>
      <c r="E55" s="23">
        <f>資料!AJ59</f>
        <v>3.2519999999999998</v>
      </c>
      <c r="F55" s="20">
        <f>資料!AK59</f>
        <v>45448</v>
      </c>
      <c r="G55" s="38">
        <f>資料!AD59</f>
        <v>0</v>
      </c>
      <c r="H55" s="38">
        <f>資料!AL59</f>
        <v>-16.89</v>
      </c>
      <c r="I55" s="24">
        <f ca="1">IFERROR(IF(AND(F55&gt;TODAY(),ISNUMBER(F55),E55&gt;$Q$13),1,"--")*(F55),99999)</f>
        <v>99999</v>
      </c>
      <c r="J55" s="30">
        <f t="shared" ca="1" si="1"/>
        <v>69</v>
      </c>
      <c r="K55" s="30">
        <f ca="1">IFERROR(COUNTIF($J$2:J54,J55)+J55,"")</f>
        <v>110</v>
      </c>
      <c r="L55" s="30" t="str">
        <f t="shared" ca="1" si="0"/>
        <v>--</v>
      </c>
      <c r="M55" s="30">
        <f>VLOOKUP(B55,股價資料!A:C,3,0)</f>
        <v>49.45</v>
      </c>
      <c r="N55" s="30">
        <f>VLOOKUP(B55,除昔時資料!A:H,7,0)</f>
        <v>59.5</v>
      </c>
      <c r="O55" s="31">
        <f t="shared" si="2"/>
        <v>-0.16890756302521004</v>
      </c>
    </row>
    <row r="56" spans="1:15">
      <c r="A56" s="30">
        <f ca="1">IFERROR(COUNTIF($J$2:J55,J56)+J56,"")</f>
        <v>67</v>
      </c>
      <c r="B56" s="21" t="str">
        <f>資料!A60</f>
        <v>2201</v>
      </c>
      <c r="C56" s="31" t="str">
        <f>資料!B60</f>
        <v>裕隆</v>
      </c>
      <c r="D56" s="22">
        <f>資料!AI60</f>
        <v>2.6666666666666665</v>
      </c>
      <c r="E56" s="23">
        <f>資料!AJ60</f>
        <v>2.0958000000000001</v>
      </c>
      <c r="F56" s="20">
        <f>資料!AK60</f>
        <v>45526</v>
      </c>
      <c r="G56" s="38">
        <f>資料!AD60</f>
        <v>0</v>
      </c>
      <c r="H56" s="38" t="str">
        <f>資料!AL60</f>
        <v>--</v>
      </c>
      <c r="I56" s="24">
        <f ca="1">IFERROR(IF(AND(F56&gt;TODAY(),ISNUMBER(F56),E56&gt;$Q$13),1,"--")*(F56),99999)</f>
        <v>45526</v>
      </c>
      <c r="J56" s="30">
        <f t="shared" ca="1" si="1"/>
        <v>67</v>
      </c>
      <c r="K56" s="30">
        <f ca="1">IFERROR(COUNTIF($J$2:J55,J56)+J56,"")</f>
        <v>67</v>
      </c>
      <c r="L56" s="30" t="str">
        <f t="shared" ca="1" si="0"/>
        <v>--</v>
      </c>
      <c r="M56" s="30">
        <f>VLOOKUP(B56,股價資料!A:C,3,0)</f>
        <v>66.8</v>
      </c>
      <c r="N56" s="30">
        <f>VLOOKUP(B56,除昔時資料!A:H,7,0)</f>
        <v>0</v>
      </c>
      <c r="O56" s="31" t="str">
        <f t="shared" si="2"/>
        <v>--</v>
      </c>
    </row>
    <row r="57" spans="1:15">
      <c r="A57" s="30">
        <f ca="1">IFERROR(COUNTIF($J$2:J56,J57)+J57,"")</f>
        <v>111</v>
      </c>
      <c r="B57" s="21" t="str">
        <f>資料!A61</f>
        <v>2231</v>
      </c>
      <c r="C57" s="31" t="str">
        <f>資料!B61</f>
        <v>為升</v>
      </c>
      <c r="D57" s="22">
        <f>資料!AI61</f>
        <v>15.666666666666666</v>
      </c>
      <c r="E57" s="23">
        <f>資料!AJ61</f>
        <v>2.3256000000000001</v>
      </c>
      <c r="F57" s="20">
        <f>資料!AK61</f>
        <v>45461</v>
      </c>
      <c r="G57" s="38">
        <f>資料!AD61</f>
        <v>0</v>
      </c>
      <c r="H57" s="38">
        <f>資料!AL61</f>
        <v>-5.95</v>
      </c>
      <c r="I57" s="24">
        <f ca="1">IFERROR(IF(AND(F57&gt;TODAY(),ISNUMBER(F57),E57&gt;$Q$13),1,"--")*(F57),99999)</f>
        <v>99999</v>
      </c>
      <c r="J57" s="30">
        <f t="shared" ca="1" si="1"/>
        <v>69</v>
      </c>
      <c r="K57" s="30">
        <f ca="1">IFERROR(COUNTIF($J$2:J56,J57)+J57,"")</f>
        <v>111</v>
      </c>
      <c r="L57" s="30" t="str">
        <f t="shared" ca="1" si="0"/>
        <v>--</v>
      </c>
      <c r="M57" s="30">
        <f>VLOOKUP(B57,股價資料!A:C,3,0)</f>
        <v>118.5</v>
      </c>
      <c r="N57" s="30">
        <f>VLOOKUP(B57,除昔時資料!A:H,7,0)</f>
        <v>126</v>
      </c>
      <c r="O57" s="31">
        <f t="shared" si="2"/>
        <v>-5.9523809523809534E-2</v>
      </c>
    </row>
    <row r="58" spans="1:15">
      <c r="A58" s="30">
        <f ca="1">IFERROR(COUNTIF($J$2:J57,J58)+J58,"")</f>
        <v>112</v>
      </c>
      <c r="B58" s="21" t="str">
        <f>資料!A62</f>
        <v>2301</v>
      </c>
      <c r="C58" s="31" t="str">
        <f>資料!B62</f>
        <v>光寶科</v>
      </c>
      <c r="D58" s="22">
        <f>資料!AI62</f>
        <v>37</v>
      </c>
      <c r="E58" s="23">
        <f>資料!AJ62</f>
        <v>0</v>
      </c>
      <c r="F58" s="20">
        <f>資料!AK62</f>
        <v>45378</v>
      </c>
      <c r="G58" s="38">
        <f>資料!AD62</f>
        <v>1</v>
      </c>
      <c r="H58" s="38">
        <f>資料!AL62</f>
        <v>-10.16</v>
      </c>
      <c r="I58" s="24">
        <f ca="1">IFERROR(IF(AND(F58&gt;TODAY(),ISNUMBER(F58),E58&gt;$Q$13),1,"--")*(F58),99999)</f>
        <v>99999</v>
      </c>
      <c r="J58" s="30">
        <f t="shared" ca="1" si="1"/>
        <v>69</v>
      </c>
      <c r="K58" s="30">
        <f ca="1">IFERROR(COUNTIF($J$2:J57,J58)+J58,"")</f>
        <v>112</v>
      </c>
      <c r="L58" s="30" t="str">
        <f t="shared" ca="1" si="0"/>
        <v>--</v>
      </c>
      <c r="M58" s="30">
        <f>VLOOKUP(B58,股價資料!A:C,3,0)</f>
        <v>106</v>
      </c>
      <c r="N58" s="30">
        <f>VLOOKUP(B58,除昔時資料!A:H,7,0)</f>
        <v>117.99</v>
      </c>
      <c r="O58" s="31">
        <f t="shared" si="2"/>
        <v>-0.10161878125264845</v>
      </c>
    </row>
    <row r="59" spans="1:15">
      <c r="A59" s="30">
        <f ca="1">IFERROR(COUNTIF($J$2:J58,J59)+J59,"")</f>
        <v>7</v>
      </c>
      <c r="B59" s="21" t="str">
        <f>資料!A63</f>
        <v>2303</v>
      </c>
      <c r="C59" s="31" t="str">
        <f>資料!B63</f>
        <v>聯電</v>
      </c>
      <c r="D59" s="22">
        <f>資料!AI63</f>
        <v>71.25</v>
      </c>
      <c r="E59" s="23">
        <f>資料!AJ63</f>
        <v>5.3861999999999997</v>
      </c>
      <c r="F59" s="20">
        <f>資料!AK63</f>
        <v>45475</v>
      </c>
      <c r="G59" s="38">
        <f>資料!AD63</f>
        <v>0</v>
      </c>
      <c r="H59" s="38" t="str">
        <f>資料!AL63</f>
        <v>--</v>
      </c>
      <c r="I59" s="24">
        <f ca="1">IFERROR(IF(AND(F59&gt;TODAY(),ISNUMBER(F59),E59&gt;$Q$13),1,"--")*(F59),99999)</f>
        <v>45475</v>
      </c>
      <c r="J59" s="30">
        <f t="shared" ca="1" si="1"/>
        <v>7</v>
      </c>
      <c r="K59" s="30">
        <f ca="1">IFERROR(COUNTIF($J$2:J58,J59)+J59,"")</f>
        <v>7</v>
      </c>
      <c r="L59" s="30" t="str">
        <f t="shared" ca="1" si="0"/>
        <v>--</v>
      </c>
      <c r="M59" s="30">
        <f>VLOOKUP(B59,股價資料!A:C,3,0)</f>
        <v>55.7</v>
      </c>
      <c r="N59" s="30">
        <f>VLOOKUP(B59,除昔時資料!A:H,7,0)</f>
        <v>0</v>
      </c>
      <c r="O59" s="31" t="str">
        <f t="shared" si="2"/>
        <v>--</v>
      </c>
    </row>
    <row r="60" spans="1:15">
      <c r="A60" s="30">
        <f ca="1">IFERROR(COUNTIF($J$2:J59,J60)+J60,"")</f>
        <v>113</v>
      </c>
      <c r="B60" s="21" t="str">
        <f>資料!A64</f>
        <v>2308</v>
      </c>
      <c r="C60" s="31" t="str">
        <f>資料!B64</f>
        <v>台達電</v>
      </c>
      <c r="D60" s="22">
        <f>資料!AI64</f>
        <v>4.25</v>
      </c>
      <c r="E60" s="23">
        <f>資料!AJ64</f>
        <v>1.8267</v>
      </c>
      <c r="F60" s="20">
        <f>資料!AK64</f>
        <v>45461</v>
      </c>
      <c r="G60" s="38">
        <f>資料!AD64</f>
        <v>0</v>
      </c>
      <c r="H60" s="38">
        <f>資料!AL64</f>
        <v>12.13</v>
      </c>
      <c r="I60" s="24">
        <f ca="1">IFERROR(IF(AND(F60&gt;TODAY(),ISNUMBER(F60),E60&gt;$Q$13),1,"--")*(F60),99999)</f>
        <v>99999</v>
      </c>
      <c r="J60" s="30">
        <f t="shared" ca="1" si="1"/>
        <v>69</v>
      </c>
      <c r="K60" s="30">
        <f ca="1">IFERROR(COUNTIF($J$2:J59,J60)+J60,"")</f>
        <v>113</v>
      </c>
      <c r="L60" s="30" t="str">
        <f t="shared" ca="1" si="0"/>
        <v>--</v>
      </c>
      <c r="M60" s="30">
        <f>VLOOKUP(B60,股價資料!A:C,3,0)</f>
        <v>387.5</v>
      </c>
      <c r="N60" s="30">
        <f>VLOOKUP(B60,除昔時資料!A:H,7,0)</f>
        <v>345.57</v>
      </c>
      <c r="O60" s="31">
        <f t="shared" si="2"/>
        <v>0.12133576409989288</v>
      </c>
    </row>
    <row r="61" spans="1:15">
      <c r="A61" s="30">
        <f ca="1">IFERROR(COUNTIF($J$2:J60,J61)+J61,"")</f>
        <v>12</v>
      </c>
      <c r="B61" s="21" t="str">
        <f>資料!A65</f>
        <v>2312</v>
      </c>
      <c r="C61" s="31" t="str">
        <f>資料!B65</f>
        <v>金寶</v>
      </c>
      <c r="D61" s="22">
        <f>資料!AI65</f>
        <v>12</v>
      </c>
      <c r="E61" s="23">
        <f>資料!AJ65</f>
        <v>1.6747000000000001</v>
      </c>
      <c r="F61" s="20">
        <f>資料!AK65</f>
        <v>45477</v>
      </c>
      <c r="G61" s="38">
        <f>資料!AD65</f>
        <v>0</v>
      </c>
      <c r="H61" s="38" t="str">
        <f>資料!AL65</f>
        <v>--</v>
      </c>
      <c r="I61" s="24">
        <f ca="1">IFERROR(IF(AND(F61&gt;TODAY(),ISNUMBER(F61),E61&gt;$Q$13),1,"--")*(F61),99999)</f>
        <v>45477</v>
      </c>
      <c r="J61" s="30">
        <f t="shared" ca="1" si="1"/>
        <v>12</v>
      </c>
      <c r="K61" s="30">
        <f ca="1">IFERROR(COUNTIF($J$2:J60,J61)+J61,"")</f>
        <v>12</v>
      </c>
      <c r="L61" s="30" t="str">
        <f t="shared" ca="1" si="0"/>
        <v>--</v>
      </c>
      <c r="M61" s="30">
        <f>VLOOKUP(B61,股價資料!A:C,3,0)</f>
        <v>17.899999999999999</v>
      </c>
      <c r="N61" s="30">
        <f>VLOOKUP(B61,除昔時資料!A:H,7,0)</f>
        <v>0</v>
      </c>
      <c r="O61" s="31" t="str">
        <f t="shared" si="2"/>
        <v>--</v>
      </c>
    </row>
    <row r="62" spans="1:15">
      <c r="A62" s="30">
        <f ca="1">IFERROR(COUNTIF($J$2:J61,J62)+J62,"")</f>
        <v>114</v>
      </c>
      <c r="B62" s="21" t="str">
        <f>資料!A66</f>
        <v>2313</v>
      </c>
      <c r="C62" s="31" t="str">
        <f>資料!B66</f>
        <v>華通</v>
      </c>
      <c r="D62" s="22">
        <f>資料!AI66</f>
        <v>26</v>
      </c>
      <c r="E62" s="23">
        <f>資料!AJ66</f>
        <v>2.0491999999999999</v>
      </c>
      <c r="F62" s="20">
        <f>資料!AK66</f>
        <v>45446</v>
      </c>
      <c r="G62" s="38">
        <f>資料!AD66</f>
        <v>0</v>
      </c>
      <c r="H62" s="38">
        <f>資料!AL66</f>
        <v>13.53</v>
      </c>
      <c r="I62" s="24">
        <f ca="1">IFERROR(IF(AND(F62&gt;TODAY(),ISNUMBER(F62),E62&gt;$Q$13),1,"--")*(F62),99999)</f>
        <v>99999</v>
      </c>
      <c r="J62" s="30">
        <f t="shared" ca="1" si="1"/>
        <v>69</v>
      </c>
      <c r="K62" s="30">
        <f ca="1">IFERROR(COUNTIF($J$2:J61,J62)+J62,"")</f>
        <v>114</v>
      </c>
      <c r="L62" s="30" t="str">
        <f t="shared" ca="1" si="0"/>
        <v>--</v>
      </c>
      <c r="M62" s="30">
        <f>VLOOKUP(B62,股價資料!A:C,3,0)</f>
        <v>81.400000000000006</v>
      </c>
      <c r="N62" s="30">
        <f>VLOOKUP(B62,除昔時資料!A:H,7,0)</f>
        <v>71.7</v>
      </c>
      <c r="O62" s="31">
        <f t="shared" si="2"/>
        <v>0.13528591352859132</v>
      </c>
    </row>
    <row r="63" spans="1:15">
      <c r="A63" s="30">
        <f ca="1">IFERROR(COUNTIF($J$2:J62,J63)+J63,"")</f>
        <v>8</v>
      </c>
      <c r="B63" s="21" t="str">
        <f>資料!A67</f>
        <v>2317</v>
      </c>
      <c r="C63" s="31" t="str">
        <f>資料!B67</f>
        <v>鴻海</v>
      </c>
      <c r="D63" s="22">
        <f>資料!AI67</f>
        <v>71.5</v>
      </c>
      <c r="E63" s="23">
        <f>資料!AJ67</f>
        <v>2.5234000000000001</v>
      </c>
      <c r="F63" s="20">
        <f>資料!AK67</f>
        <v>45475</v>
      </c>
      <c r="G63" s="38">
        <f>資料!AD67</f>
        <v>0</v>
      </c>
      <c r="H63" s="38" t="str">
        <f>資料!AL67</f>
        <v>--</v>
      </c>
      <c r="I63" s="24">
        <f ca="1">IFERROR(IF(AND(F63&gt;TODAY(),ISNUMBER(F63),E63&gt;$Q$13),1,"--")*(F63),99999)</f>
        <v>45475</v>
      </c>
      <c r="J63" s="30">
        <f t="shared" ca="1" si="1"/>
        <v>7</v>
      </c>
      <c r="K63" s="30">
        <f ca="1">IFERROR(COUNTIF($J$2:J62,J63)+J63,"")</f>
        <v>8</v>
      </c>
      <c r="L63" s="30" t="str">
        <f t="shared" ca="1" si="0"/>
        <v>--</v>
      </c>
      <c r="M63" s="30">
        <f>VLOOKUP(B63,股價資料!A:C,3,0)</f>
        <v>214</v>
      </c>
      <c r="N63" s="30">
        <f>VLOOKUP(B63,除昔時資料!A:H,7,0)</f>
        <v>0</v>
      </c>
      <c r="O63" s="31" t="str">
        <f t="shared" si="2"/>
        <v>--</v>
      </c>
    </row>
    <row r="64" spans="1:15">
      <c r="A64" s="30">
        <f ca="1">IFERROR(COUNTIF($J$2:J63,J64)+J64,"")</f>
        <v>115</v>
      </c>
      <c r="B64" s="21" t="str">
        <f>資料!A68</f>
        <v>2323</v>
      </c>
      <c r="C64" s="31" t="str">
        <f>資料!B68</f>
        <v>中環</v>
      </c>
      <c r="D64" s="22">
        <f>資料!AI68</f>
        <v>42</v>
      </c>
      <c r="E64" s="23">
        <f>資料!AJ68</f>
        <v>5.3754999999999997</v>
      </c>
      <c r="F64" s="20" t="str">
        <f>資料!AK68</f>
        <v>--</v>
      </c>
      <c r="G64" s="38">
        <f>資料!AD68</f>
        <v>0</v>
      </c>
      <c r="H64" s="38" t="str">
        <f>資料!AL68</f>
        <v>--</v>
      </c>
      <c r="I64" s="24">
        <f ca="1">IFERROR(IF(AND(F64&gt;TODAY(),ISNUMBER(F64),E64&gt;$Q$13),1,"--")*(F64),99999)</f>
        <v>99999</v>
      </c>
      <c r="J64" s="30">
        <f t="shared" ca="1" si="1"/>
        <v>69</v>
      </c>
      <c r="K64" s="30">
        <f ca="1">IFERROR(COUNTIF($J$2:J63,J64)+J64,"")</f>
        <v>115</v>
      </c>
      <c r="L64" s="30" t="str">
        <f t="shared" ca="1" si="0"/>
        <v>--</v>
      </c>
      <c r="M64" s="30">
        <f>VLOOKUP(B64,股價資料!A:C,3,0)</f>
        <v>12.65</v>
      </c>
      <c r="N64" s="30">
        <f>VLOOKUP(B64,除昔時資料!A:H,7,0)</f>
        <v>0</v>
      </c>
      <c r="O64" s="31" t="str">
        <f t="shared" si="2"/>
        <v>--</v>
      </c>
    </row>
    <row r="65" spans="1:15">
      <c r="A65" s="30">
        <f ca="1">IFERROR(COUNTIF($J$2:J64,J65)+J65,"")</f>
        <v>116</v>
      </c>
      <c r="B65" s="21" t="str">
        <f>資料!A69</f>
        <v>2324</v>
      </c>
      <c r="C65" s="31" t="str">
        <f>資料!B69</f>
        <v>仁寶</v>
      </c>
      <c r="D65" s="22">
        <f>資料!AI69</f>
        <v>95.5</v>
      </c>
      <c r="E65" s="23">
        <f>資料!AJ69</f>
        <v>3.1332</v>
      </c>
      <c r="F65" s="20">
        <f>資料!AK69</f>
        <v>45380</v>
      </c>
      <c r="G65" s="38">
        <f>資料!AD69</f>
        <v>0</v>
      </c>
      <c r="H65" s="38">
        <f>資料!AL69</f>
        <v>-6.47</v>
      </c>
      <c r="I65" s="24">
        <f ca="1">IFERROR(IF(AND(F65&gt;TODAY(),ISNUMBER(F65),E65&gt;$Q$13),1,"--")*(F65),99999)</f>
        <v>99999</v>
      </c>
      <c r="J65" s="30">
        <f t="shared" ca="1" si="1"/>
        <v>69</v>
      </c>
      <c r="K65" s="30">
        <f ca="1">IFERROR(COUNTIF($J$2:J64,J65)+J65,"")</f>
        <v>116</v>
      </c>
      <c r="L65" s="30" t="str">
        <f t="shared" ca="1" si="0"/>
        <v>--</v>
      </c>
      <c r="M65" s="30">
        <f>VLOOKUP(B65,股價資料!A:C,3,0)</f>
        <v>34.700000000000003</v>
      </c>
      <c r="N65" s="30">
        <f>VLOOKUP(B65,除昔時資料!A:H,7,0)</f>
        <v>37.1</v>
      </c>
      <c r="O65" s="31">
        <f t="shared" si="2"/>
        <v>-6.4690026954177804E-2</v>
      </c>
    </row>
    <row r="66" spans="1:15">
      <c r="A66" s="30">
        <f ca="1">IFERROR(COUNTIF($J$2:J65,J66)+J66,"")</f>
        <v>117</v>
      </c>
      <c r="B66" s="21" t="str">
        <f>資料!A70</f>
        <v>2327</v>
      </c>
      <c r="C66" s="31" t="str">
        <f>資料!B70</f>
        <v>國巨</v>
      </c>
      <c r="D66" s="22">
        <f>資料!AI70</f>
        <v>4.333333333333333</v>
      </c>
      <c r="E66" s="23">
        <f>資料!AJ70</f>
        <v>2.6175999999999999</v>
      </c>
      <c r="F66" s="20">
        <f>資料!AK70</f>
        <v>45470</v>
      </c>
      <c r="G66" s="38">
        <f>資料!AD70</f>
        <v>0</v>
      </c>
      <c r="H66" s="38">
        <f>資料!AL70</f>
        <v>-1.75</v>
      </c>
      <c r="I66" s="24">
        <f ca="1">IFERROR(IF(AND(F66&gt;TODAY(),ISNUMBER(F66),E66&gt;$Q$13),1,"--")*(F66),99999)</f>
        <v>99999</v>
      </c>
      <c r="J66" s="30">
        <f t="shared" ca="1" si="1"/>
        <v>69</v>
      </c>
      <c r="K66" s="30">
        <f ca="1">IFERROR(COUNTIF($J$2:J65,J66)+J66,"")</f>
        <v>117</v>
      </c>
      <c r="L66" s="30" t="str">
        <f t="shared" ca="1" si="0"/>
        <v>--</v>
      </c>
      <c r="M66" s="30">
        <f>VLOOKUP(B66,股價資料!A:C,3,0)</f>
        <v>730</v>
      </c>
      <c r="N66" s="30">
        <f>VLOOKUP(B66,除昔時資料!A:H,7,0)</f>
        <v>743.02</v>
      </c>
      <c r="O66" s="31">
        <f t="shared" si="2"/>
        <v>-1.7523081478291291E-2</v>
      </c>
    </row>
    <row r="67" spans="1:15">
      <c r="A67" s="30">
        <f ca="1">IFERROR(COUNTIF($J$2:J66,J67)+J67,"")</f>
        <v>118</v>
      </c>
      <c r="B67" s="21" t="str">
        <f>資料!A71</f>
        <v>2328</v>
      </c>
      <c r="C67" s="31" t="str">
        <f>資料!B71</f>
        <v>廣宇</v>
      </c>
      <c r="D67" s="22">
        <f>資料!AI71</f>
        <v>61.5</v>
      </c>
      <c r="E67" s="23">
        <f>資料!AJ71</f>
        <v>3.2458999999999998</v>
      </c>
      <c r="F67" s="20" t="str">
        <f>資料!AK71</f>
        <v>--</v>
      </c>
      <c r="G67" s="38">
        <f>資料!AD71</f>
        <v>0</v>
      </c>
      <c r="H67" s="38" t="str">
        <f>資料!AL71</f>
        <v>--</v>
      </c>
      <c r="I67" s="24">
        <f ca="1">IFERROR(IF(AND(F67&gt;TODAY(),ISNUMBER(F67),E67&gt;$Q$13),1,"--")*(F67),99999)</f>
        <v>99999</v>
      </c>
      <c r="J67" s="30">
        <f t="shared" ca="1" si="1"/>
        <v>69</v>
      </c>
      <c r="K67" s="30">
        <f ca="1">IFERROR(COUNTIF($J$2:J66,J67)+J67,"")</f>
        <v>118</v>
      </c>
      <c r="L67" s="30" t="str">
        <f t="shared" ref="L67:L130" ca="1" si="3">IF(I67&lt;99999,H67,"--")</f>
        <v>--</v>
      </c>
      <c r="M67" s="30">
        <f>VLOOKUP(B67,股價資料!A:C,3,0)</f>
        <v>40.049999999999997</v>
      </c>
      <c r="N67" s="30">
        <f>VLOOKUP(B67,除昔時資料!A:H,7,0)</f>
        <v>0</v>
      </c>
      <c r="O67" s="31" t="str">
        <f t="shared" si="2"/>
        <v>--</v>
      </c>
    </row>
    <row r="68" spans="1:15">
      <c r="A68" s="30">
        <f ca="1">IFERROR(COUNTIF($J$2:J67,J68)+J68,"")</f>
        <v>119</v>
      </c>
      <c r="B68" s="21" t="str">
        <f>資料!A72</f>
        <v>2330</v>
      </c>
      <c r="C68" s="31" t="str">
        <f>資料!B72</f>
        <v>台積電</v>
      </c>
      <c r="D68" s="22">
        <f>資料!AI72</f>
        <v>8.9444444444444446</v>
      </c>
      <c r="E68" s="23">
        <f>資料!AJ72</f>
        <v>0.41410000000000002</v>
      </c>
      <c r="F68" s="20">
        <f>資料!AK72</f>
        <v>45547</v>
      </c>
      <c r="G68" s="38">
        <f>資料!AD72</f>
        <v>1</v>
      </c>
      <c r="H68" s="38">
        <f>資料!AL72</f>
        <v>6.68</v>
      </c>
      <c r="I68" s="24">
        <f ca="1">IFERROR(IF(AND(F68&gt;TODAY(),ISNUMBER(F68),E68&gt;$Q$13),1,"--")*(F68),99999)</f>
        <v>99999</v>
      </c>
      <c r="J68" s="30">
        <f t="shared" ca="1" si="1"/>
        <v>69</v>
      </c>
      <c r="K68" s="30">
        <f ca="1">IFERROR(COUNTIF($J$2:J67,J68)+J68,"")</f>
        <v>119</v>
      </c>
      <c r="L68" s="30" t="str">
        <f t="shared" ca="1" si="3"/>
        <v>--</v>
      </c>
      <c r="M68" s="30">
        <f>VLOOKUP(B68,股價資料!A:C,3,0)</f>
        <v>966</v>
      </c>
      <c r="N68" s="30">
        <f>VLOOKUP(B68,除昔時資料!A:H,7,0)</f>
        <v>905.5</v>
      </c>
      <c r="O68" s="31">
        <f t="shared" si="2"/>
        <v>6.6813914964108267E-2</v>
      </c>
    </row>
    <row r="69" spans="1:15">
      <c r="A69" s="30">
        <f ca="1">IFERROR(COUNTIF($J$2:J68,J69)+J69,"")</f>
        <v>57</v>
      </c>
      <c r="B69" s="21" t="str">
        <f>資料!A73</f>
        <v>2331</v>
      </c>
      <c r="C69" s="31" t="str">
        <f>資料!B73</f>
        <v>精英</v>
      </c>
      <c r="D69" s="22">
        <f>資料!AI73</f>
        <v>5</v>
      </c>
      <c r="E69" s="23">
        <f>資料!AJ73</f>
        <v>3.0303</v>
      </c>
      <c r="F69" s="20">
        <f>資料!AK73</f>
        <v>45502</v>
      </c>
      <c r="G69" s="38">
        <f>資料!AD73</f>
        <v>0</v>
      </c>
      <c r="H69" s="38" t="str">
        <f>資料!AL73</f>
        <v>--</v>
      </c>
      <c r="I69" s="24">
        <f ca="1">IFERROR(IF(AND(F69&gt;TODAY(),ISNUMBER(F69),E69&gt;$Q$13),1,"--")*(F69),99999)</f>
        <v>45502</v>
      </c>
      <c r="J69" s="30">
        <f t="shared" ref="J69:J132" ca="1" si="4">(RANK(I69,I:I,1))</f>
        <v>57</v>
      </c>
      <c r="K69" s="30">
        <f ca="1">IFERROR(COUNTIF($J$2:J68,J69)+J69,"")</f>
        <v>57</v>
      </c>
      <c r="L69" s="30" t="str">
        <f t="shared" ca="1" si="3"/>
        <v>--</v>
      </c>
      <c r="M69" s="30">
        <f>VLOOKUP(B69,股價資料!A:C,3,0)</f>
        <v>33</v>
      </c>
      <c r="N69" s="30">
        <f>VLOOKUP(B69,除昔時資料!A:H,7,0)</f>
        <v>0</v>
      </c>
      <c r="O69" s="31" t="str">
        <f t="shared" ref="O69:O132" si="5">IF(NOT(N69=0),M69/N69-1,"--")</f>
        <v>--</v>
      </c>
    </row>
    <row r="70" spans="1:15">
      <c r="A70" s="30">
        <f ca="1">IFERROR(COUNTIF($J$2:J69,J70)+J70,"")</f>
        <v>120</v>
      </c>
      <c r="B70" s="21" t="str">
        <f>資料!A74</f>
        <v>2332</v>
      </c>
      <c r="C70" s="31" t="str">
        <f>資料!B74</f>
        <v>友訊</v>
      </c>
      <c r="D70" s="22">
        <f>資料!AI74</f>
        <v>2</v>
      </c>
      <c r="E70" s="23">
        <f>資料!AJ74</f>
        <v>2.8408000000000002</v>
      </c>
      <c r="F70" s="20">
        <f>資料!AK74</f>
        <v>45441</v>
      </c>
      <c r="G70" s="38">
        <f>資料!AD74</f>
        <v>0</v>
      </c>
      <c r="H70" s="38">
        <f>資料!AL74</f>
        <v>-0.05</v>
      </c>
      <c r="I70" s="24">
        <f ca="1">IFERROR(IF(AND(F70&gt;TODAY(),ISNUMBER(F70),E70&gt;$Q$13),1,"--")*(F70),99999)</f>
        <v>99999</v>
      </c>
      <c r="J70" s="30">
        <f t="shared" ca="1" si="4"/>
        <v>69</v>
      </c>
      <c r="K70" s="30">
        <f ca="1">IFERROR(COUNTIF($J$2:J69,J70)+J70,"")</f>
        <v>120</v>
      </c>
      <c r="L70" s="30" t="str">
        <f t="shared" ca="1" si="3"/>
        <v>--</v>
      </c>
      <c r="M70" s="30">
        <f>VLOOKUP(B70,股價資料!A:C,3,0)</f>
        <v>18.3</v>
      </c>
      <c r="N70" s="30">
        <f>VLOOKUP(B70,除昔時資料!A:H,7,0)</f>
        <v>18.309999999999999</v>
      </c>
      <c r="O70" s="31">
        <f t="shared" si="5"/>
        <v>-5.4614964500265817E-4</v>
      </c>
    </row>
    <row r="71" spans="1:15">
      <c r="A71" s="30">
        <f ca="1">IFERROR(COUNTIF($J$2:J70,J71)+J71,"")</f>
        <v>121</v>
      </c>
      <c r="B71" s="21" t="str">
        <f>資料!A75</f>
        <v>2337</v>
      </c>
      <c r="C71" s="31" t="str">
        <f>資料!B75</f>
        <v>旺宏</v>
      </c>
      <c r="D71" s="22">
        <f>資料!AI75</f>
        <v>34.75</v>
      </c>
      <c r="E71" s="23">
        <f>資料!AJ75</f>
        <v>1.8214999999999999</v>
      </c>
      <c r="F71" s="20">
        <f>資料!AK75</f>
        <v>45467</v>
      </c>
      <c r="G71" s="38">
        <f>資料!AD75</f>
        <v>0</v>
      </c>
      <c r="H71" s="38">
        <f>資料!AL75</f>
        <v>-3.34</v>
      </c>
      <c r="I71" s="24">
        <f ca="1">IFERROR(IF(AND(F71&gt;TODAY(),ISNUMBER(F71),E71&gt;$Q$13),1,"--")*(F71),99999)</f>
        <v>99999</v>
      </c>
      <c r="J71" s="30">
        <f t="shared" ca="1" si="4"/>
        <v>69</v>
      </c>
      <c r="K71" s="30">
        <f ca="1">IFERROR(COUNTIF($J$2:J70,J71)+J71,"")</f>
        <v>121</v>
      </c>
      <c r="L71" s="30" t="str">
        <f t="shared" ca="1" si="3"/>
        <v>--</v>
      </c>
      <c r="M71" s="30">
        <f>VLOOKUP(B71,股價資料!A:C,3,0)</f>
        <v>26.05</v>
      </c>
      <c r="N71" s="30">
        <f>VLOOKUP(B71,除昔時資料!A:H,7,0)</f>
        <v>26.95</v>
      </c>
      <c r="O71" s="31">
        <f t="shared" si="5"/>
        <v>-3.3395176252319025E-2</v>
      </c>
    </row>
    <row r="72" spans="1:15">
      <c r="A72" s="30">
        <f ca="1">IFERROR(COUNTIF($J$2:J71,J72)+J72,"")</f>
        <v>122</v>
      </c>
      <c r="B72" s="21" t="str">
        <f>資料!A76</f>
        <v>2338</v>
      </c>
      <c r="C72" s="31" t="str">
        <f>資料!B76</f>
        <v>光罩</v>
      </c>
      <c r="D72" s="22">
        <f>資料!AI76</f>
        <v>97.75</v>
      </c>
      <c r="E72" s="23">
        <f>資料!AJ76</f>
        <v>1.9711000000000001</v>
      </c>
      <c r="F72" s="20" t="str">
        <f>資料!AK76</f>
        <v>--</v>
      </c>
      <c r="G72" s="38">
        <f>資料!AD76</f>
        <v>0</v>
      </c>
      <c r="H72" s="38" t="str">
        <f>資料!AL76</f>
        <v>--</v>
      </c>
      <c r="I72" s="24">
        <f ca="1">IFERROR(IF(AND(F72&gt;TODAY(),ISNUMBER(F72),E72&gt;$Q$13),1,"--")*(F72),99999)</f>
        <v>99999</v>
      </c>
      <c r="J72" s="30">
        <f t="shared" ca="1" si="4"/>
        <v>69</v>
      </c>
      <c r="K72" s="30">
        <f ca="1">IFERROR(COUNTIF($J$2:J71,J72)+J72,"")</f>
        <v>122</v>
      </c>
      <c r="L72" s="30" t="str">
        <f t="shared" ca="1" si="3"/>
        <v>--</v>
      </c>
      <c r="M72" s="30">
        <f>VLOOKUP(B72,股價資料!A:C,3,0)</f>
        <v>76.099999999999994</v>
      </c>
      <c r="N72" s="30">
        <f>VLOOKUP(B72,除昔時資料!A:H,7,0)</f>
        <v>0</v>
      </c>
      <c r="O72" s="31" t="str">
        <f t="shared" si="5"/>
        <v>--</v>
      </c>
    </row>
    <row r="73" spans="1:15">
      <c r="A73" s="30">
        <f ca="1">IFERROR(COUNTIF($J$2:J72,J73)+J73,"")</f>
        <v>37</v>
      </c>
      <c r="B73" s="21" t="str">
        <f>資料!A77</f>
        <v>2340</v>
      </c>
      <c r="C73" s="31" t="str">
        <f>資料!B77</f>
        <v>台亞</v>
      </c>
      <c r="D73" s="22">
        <f>資料!AI77</f>
        <v>115</v>
      </c>
      <c r="E73" s="23">
        <f>資料!AJ77</f>
        <v>1.1947000000000001</v>
      </c>
      <c r="F73" s="20">
        <f>資料!AK77</f>
        <v>45484</v>
      </c>
      <c r="G73" s="38">
        <f>資料!AD77</f>
        <v>0</v>
      </c>
      <c r="H73" s="38" t="str">
        <f>資料!AL77</f>
        <v>--</v>
      </c>
      <c r="I73" s="24">
        <f ca="1">IFERROR(IF(AND(F73&gt;TODAY(),ISNUMBER(F73),E73&gt;$Q$13),1,"--")*(F73),99999)</f>
        <v>45484</v>
      </c>
      <c r="J73" s="30">
        <f t="shared" ca="1" si="4"/>
        <v>36</v>
      </c>
      <c r="K73" s="30">
        <f ca="1">IFERROR(COUNTIF($J$2:J72,J73)+J73,"")</f>
        <v>37</v>
      </c>
      <c r="L73" s="30" t="str">
        <f t="shared" ca="1" si="3"/>
        <v>--</v>
      </c>
      <c r="M73" s="30">
        <f>VLOOKUP(B73,股價資料!A:C,3,0)</f>
        <v>41.85</v>
      </c>
      <c r="N73" s="30">
        <f>VLOOKUP(B73,除昔時資料!A:H,7,0)</f>
        <v>0</v>
      </c>
      <c r="O73" s="31" t="str">
        <f t="shared" si="5"/>
        <v>--</v>
      </c>
    </row>
    <row r="74" spans="1:15">
      <c r="A74" s="30">
        <f ca="1">IFERROR(COUNTIF($J$2:J73,J74)+J74,"")</f>
        <v>123</v>
      </c>
      <c r="B74" s="21" t="str">
        <f>資料!A78</f>
        <v>2344</v>
      </c>
      <c r="C74" s="31" t="str">
        <f>資料!B78</f>
        <v>華邦電</v>
      </c>
      <c r="D74" s="22">
        <f>資料!AI78</f>
        <v>53.25</v>
      </c>
      <c r="E74" s="23">
        <f>資料!AJ78</f>
        <v>0</v>
      </c>
      <c r="F74" s="20" t="str">
        <f>資料!AK78</f>
        <v>--</v>
      </c>
      <c r="G74" s="38">
        <f>資料!AD78</f>
        <v>0</v>
      </c>
      <c r="H74" s="38" t="str">
        <f>資料!AL78</f>
        <v>--</v>
      </c>
      <c r="I74" s="24">
        <f ca="1">IFERROR(IF(AND(F74&gt;TODAY(),ISNUMBER(F74),E74&gt;$Q$13),1,"--")*(F74),99999)</f>
        <v>99999</v>
      </c>
      <c r="J74" s="30">
        <f t="shared" ca="1" si="4"/>
        <v>69</v>
      </c>
      <c r="K74" s="30">
        <f ca="1">IFERROR(COUNTIF($J$2:J73,J74)+J74,"")</f>
        <v>123</v>
      </c>
      <c r="L74" s="30" t="str">
        <f t="shared" ca="1" si="3"/>
        <v>--</v>
      </c>
      <c r="M74" s="30">
        <f>VLOOKUP(B74,股價資料!A:C,3,0)</f>
        <v>25.7</v>
      </c>
      <c r="N74" s="30">
        <f>VLOOKUP(B74,除昔時資料!A:H,7,0)</f>
        <v>0</v>
      </c>
      <c r="O74" s="31" t="str">
        <f t="shared" si="5"/>
        <v>--</v>
      </c>
    </row>
    <row r="75" spans="1:15">
      <c r="A75" s="30">
        <f ca="1">IFERROR(COUNTIF($J$2:J74,J75)+J75,"")</f>
        <v>59</v>
      </c>
      <c r="B75" s="21" t="str">
        <f>資料!A79</f>
        <v>2345</v>
      </c>
      <c r="C75" s="31" t="str">
        <f>資料!B79</f>
        <v>智邦</v>
      </c>
      <c r="D75" s="22">
        <f>資料!AI79</f>
        <v>7</v>
      </c>
      <c r="E75" s="23">
        <f>資料!AJ79</f>
        <v>1.8018000000000001</v>
      </c>
      <c r="F75" s="20">
        <f>資料!AK79</f>
        <v>45504</v>
      </c>
      <c r="G75" s="38">
        <f>資料!AD79</f>
        <v>0</v>
      </c>
      <c r="H75" s="38" t="str">
        <f>資料!AL79</f>
        <v>--</v>
      </c>
      <c r="I75" s="24">
        <f ca="1">IFERROR(IF(AND(F75&gt;TODAY(),ISNUMBER(F75),E75&gt;$Q$13),1,"--")*(F75),99999)</f>
        <v>45504</v>
      </c>
      <c r="J75" s="30">
        <f t="shared" ca="1" si="4"/>
        <v>59</v>
      </c>
      <c r="K75" s="30">
        <f ca="1">IFERROR(COUNTIF($J$2:J74,J75)+J75,"")</f>
        <v>59</v>
      </c>
      <c r="L75" s="30" t="str">
        <f t="shared" ca="1" si="3"/>
        <v>--</v>
      </c>
      <c r="M75" s="30">
        <f>VLOOKUP(B75,股價資料!A:C,3,0)</f>
        <v>555</v>
      </c>
      <c r="N75" s="30">
        <f>VLOOKUP(B75,除昔時資料!A:H,7,0)</f>
        <v>0</v>
      </c>
      <c r="O75" s="31" t="str">
        <f t="shared" si="5"/>
        <v>--</v>
      </c>
    </row>
    <row r="76" spans="1:15">
      <c r="A76" s="30">
        <f ca="1">IFERROR(COUNTIF($J$2:J75,J76)+J76,"")</f>
        <v>124</v>
      </c>
      <c r="B76" s="21" t="str">
        <f>資料!A80</f>
        <v>2347</v>
      </c>
      <c r="C76" s="31" t="str">
        <f>資料!B80</f>
        <v>聯強</v>
      </c>
      <c r="D76" s="22">
        <f>資料!AI80</f>
        <v>106.66666666666667</v>
      </c>
      <c r="E76" s="23">
        <f>資料!AJ80</f>
        <v>3.5587</v>
      </c>
      <c r="F76" s="20">
        <f>資料!AK80</f>
        <v>45467</v>
      </c>
      <c r="G76" s="38">
        <f>資料!AD80</f>
        <v>0</v>
      </c>
      <c r="H76" s="38">
        <f>資料!AL80</f>
        <v>-10.09</v>
      </c>
      <c r="I76" s="24">
        <f ca="1">IFERROR(IF(AND(F76&gt;TODAY(),ISNUMBER(F76),E76&gt;$Q$13),1,"--")*(F76),99999)</f>
        <v>99999</v>
      </c>
      <c r="J76" s="30">
        <f t="shared" ca="1" si="4"/>
        <v>69</v>
      </c>
      <c r="K76" s="30">
        <f ca="1">IFERROR(COUNTIF($J$2:J75,J76)+J76,"")</f>
        <v>124</v>
      </c>
      <c r="L76" s="30" t="str">
        <f t="shared" ca="1" si="3"/>
        <v>--</v>
      </c>
      <c r="M76" s="30">
        <f>VLOOKUP(B76,股價資料!A:C,3,0)</f>
        <v>73.099999999999994</v>
      </c>
      <c r="N76" s="30">
        <f>VLOOKUP(B76,除昔時資料!A:H,7,0)</f>
        <v>81.3</v>
      </c>
      <c r="O76" s="31">
        <f t="shared" si="5"/>
        <v>-0.10086100861008618</v>
      </c>
    </row>
    <row r="77" spans="1:15">
      <c r="A77" s="30">
        <f ca="1">IFERROR(COUNTIF($J$2:J76,J77)+J77,"")</f>
        <v>125</v>
      </c>
      <c r="B77" s="21" t="str">
        <f>資料!A81</f>
        <v>2352</v>
      </c>
      <c r="C77" s="31" t="str">
        <f>資料!B81</f>
        <v>佳世達</v>
      </c>
      <c r="D77" s="22">
        <f>資料!AI81</f>
        <v>60.333333333333336</v>
      </c>
      <c r="E77" s="23">
        <f>資料!AJ81</f>
        <v>3.125</v>
      </c>
      <c r="F77" s="20" t="str">
        <f>資料!AK81</f>
        <v>--</v>
      </c>
      <c r="G77" s="38">
        <f>資料!AD81</f>
        <v>0</v>
      </c>
      <c r="H77" s="38" t="str">
        <f>資料!AL81</f>
        <v>--</v>
      </c>
      <c r="I77" s="24">
        <f ca="1">IFERROR(IF(AND(F77&gt;TODAY(),ISNUMBER(F77),E77&gt;$Q$13),1,"--")*(F77),99999)</f>
        <v>99999</v>
      </c>
      <c r="J77" s="30">
        <f t="shared" ca="1" si="4"/>
        <v>69</v>
      </c>
      <c r="K77" s="30">
        <f ca="1">IFERROR(COUNTIF($J$2:J76,J77)+J77,"")</f>
        <v>125</v>
      </c>
      <c r="L77" s="30" t="str">
        <f t="shared" ca="1" si="3"/>
        <v>--</v>
      </c>
      <c r="M77" s="30">
        <f>VLOOKUP(B77,股價資料!A:C,3,0)</f>
        <v>38.4</v>
      </c>
      <c r="N77" s="30">
        <f>VLOOKUP(B77,除昔時資料!A:H,7,0)</f>
        <v>0</v>
      </c>
      <c r="O77" s="31" t="str">
        <f t="shared" si="5"/>
        <v>--</v>
      </c>
    </row>
    <row r="78" spans="1:15">
      <c r="A78" s="30">
        <f ca="1">IFERROR(COUNTIF($J$2:J77,J78)+J78,"")</f>
        <v>126</v>
      </c>
      <c r="B78" s="21" t="str">
        <f>資料!A82</f>
        <v>2353</v>
      </c>
      <c r="C78" s="31" t="str">
        <f>資料!B82</f>
        <v>宏碁</v>
      </c>
      <c r="D78" s="22">
        <f>資料!AI82</f>
        <v>76.25</v>
      </c>
      <c r="E78" s="23">
        <f>資料!AJ82</f>
        <v>3.2323</v>
      </c>
      <c r="F78" s="20">
        <f>資料!AK82</f>
        <v>45463</v>
      </c>
      <c r="G78" s="38">
        <f>資料!AD82</f>
        <v>0</v>
      </c>
      <c r="H78" s="38">
        <f>資料!AL82</f>
        <v>-2.19</v>
      </c>
      <c r="I78" s="24">
        <f ca="1">IFERROR(IF(AND(F78&gt;TODAY(),ISNUMBER(F78),E78&gt;$Q$13),1,"--")*(F78),99999)</f>
        <v>99999</v>
      </c>
      <c r="J78" s="30">
        <f t="shared" ca="1" si="4"/>
        <v>69</v>
      </c>
      <c r="K78" s="30">
        <f ca="1">IFERROR(COUNTIF($J$2:J77,J78)+J78,"")</f>
        <v>126</v>
      </c>
      <c r="L78" s="30" t="str">
        <f t="shared" ca="1" si="3"/>
        <v>--</v>
      </c>
      <c r="M78" s="30">
        <f>VLOOKUP(B78,股價資料!A:C,3,0)</f>
        <v>46.85</v>
      </c>
      <c r="N78" s="30">
        <f>VLOOKUP(B78,除昔時資料!A:H,7,0)</f>
        <v>47.9</v>
      </c>
      <c r="O78" s="31">
        <f t="shared" si="5"/>
        <v>-2.1920668058455051E-2</v>
      </c>
    </row>
    <row r="79" spans="1:15">
      <c r="A79" s="30">
        <f ca="1">IFERROR(COUNTIF($J$2:J78,J79)+J79,"")</f>
        <v>9</v>
      </c>
      <c r="B79" s="21" t="str">
        <f>資料!A83</f>
        <v>2354</v>
      </c>
      <c r="C79" s="31" t="str">
        <f>資料!B83</f>
        <v>鴻準</v>
      </c>
      <c r="D79" s="22">
        <f>資料!AI83</f>
        <v>34.75</v>
      </c>
      <c r="E79" s="23">
        <f>資料!AJ83</f>
        <v>2.1038000000000001</v>
      </c>
      <c r="F79" s="20">
        <f>資料!AK83</f>
        <v>45475</v>
      </c>
      <c r="G79" s="38">
        <f>資料!AD83</f>
        <v>0</v>
      </c>
      <c r="H79" s="38" t="str">
        <f>資料!AL83</f>
        <v>--</v>
      </c>
      <c r="I79" s="24">
        <f ca="1">IFERROR(IF(AND(F79&gt;TODAY(),ISNUMBER(F79),E79&gt;$Q$13),1,"--")*(F79),99999)</f>
        <v>45475</v>
      </c>
      <c r="J79" s="30">
        <f t="shared" ca="1" si="4"/>
        <v>7</v>
      </c>
      <c r="K79" s="30">
        <f ca="1">IFERROR(COUNTIF($J$2:J78,J79)+J79,"")</f>
        <v>9</v>
      </c>
      <c r="L79" s="30" t="str">
        <f t="shared" ca="1" si="3"/>
        <v>--</v>
      </c>
      <c r="M79" s="30">
        <f>VLOOKUP(B79,股價資料!A:C,3,0)</f>
        <v>71.3</v>
      </c>
      <c r="N79" s="30">
        <f>VLOOKUP(B79,除昔時資料!A:H,7,0)</f>
        <v>0</v>
      </c>
      <c r="O79" s="31" t="str">
        <f t="shared" si="5"/>
        <v>--</v>
      </c>
    </row>
    <row r="80" spans="1:15">
      <c r="A80" s="30">
        <f ca="1">IFERROR(COUNTIF($J$2:J79,J80)+J80,"")</f>
        <v>58</v>
      </c>
      <c r="B80" s="21" t="str">
        <f>資料!A84</f>
        <v>2355</v>
      </c>
      <c r="C80" s="31" t="str">
        <f>資料!B84</f>
        <v>敬鵬</v>
      </c>
      <c r="D80" s="22">
        <f>資料!AI84</f>
        <v>13</v>
      </c>
      <c r="E80" s="23">
        <f>資料!AJ84</f>
        <v>2.5510000000000002</v>
      </c>
      <c r="F80" s="20">
        <f>資料!AK84</f>
        <v>45502</v>
      </c>
      <c r="G80" s="38">
        <f>資料!AD84</f>
        <v>0</v>
      </c>
      <c r="H80" s="38" t="str">
        <f>資料!AL84</f>
        <v>--</v>
      </c>
      <c r="I80" s="24">
        <f ca="1">IFERROR(IF(AND(F80&gt;TODAY(),ISNUMBER(F80),E80&gt;$Q$13),1,"--")*(F80),99999)</f>
        <v>45502</v>
      </c>
      <c r="J80" s="30">
        <f t="shared" ca="1" si="4"/>
        <v>57</v>
      </c>
      <c r="K80" s="30">
        <f ca="1">IFERROR(COUNTIF($J$2:J79,J80)+J80,"")</f>
        <v>58</v>
      </c>
      <c r="L80" s="30" t="str">
        <f t="shared" ca="1" si="3"/>
        <v>--</v>
      </c>
      <c r="M80" s="30">
        <f>VLOOKUP(B80,股價資料!A:C,3,0)</f>
        <v>49</v>
      </c>
      <c r="N80" s="30">
        <f>VLOOKUP(B80,除昔時資料!A:H,7,0)</f>
        <v>0</v>
      </c>
      <c r="O80" s="31" t="str">
        <f t="shared" si="5"/>
        <v>--</v>
      </c>
    </row>
    <row r="81" spans="1:15">
      <c r="A81" s="30">
        <f ca="1">IFERROR(COUNTIF($J$2:J80,J81)+J81,"")</f>
        <v>38</v>
      </c>
      <c r="B81" s="21" t="str">
        <f>資料!A85</f>
        <v>2356</v>
      </c>
      <c r="C81" s="31" t="str">
        <f>資料!B85</f>
        <v>英業達</v>
      </c>
      <c r="D81" s="22">
        <f>資料!AI85</f>
        <v>8</v>
      </c>
      <c r="E81" s="23">
        <f>資料!AJ85</f>
        <v>2.6882000000000001</v>
      </c>
      <c r="F81" s="20">
        <f>資料!AK85</f>
        <v>45484</v>
      </c>
      <c r="G81" s="38">
        <f>資料!AD85</f>
        <v>0</v>
      </c>
      <c r="H81" s="38" t="str">
        <f>資料!AL85</f>
        <v>--</v>
      </c>
      <c r="I81" s="24">
        <f ca="1">IFERROR(IF(AND(F81&gt;TODAY(),ISNUMBER(F81),E81&gt;$Q$13),1,"--")*(F81),99999)</f>
        <v>45484</v>
      </c>
      <c r="J81" s="30">
        <f t="shared" ca="1" si="4"/>
        <v>36</v>
      </c>
      <c r="K81" s="30">
        <f ca="1">IFERROR(COUNTIF($J$2:J80,J81)+J81,"")</f>
        <v>38</v>
      </c>
      <c r="L81" s="30" t="str">
        <f t="shared" ca="1" si="3"/>
        <v>--</v>
      </c>
      <c r="M81" s="30">
        <f>VLOOKUP(B81,股價資料!A:C,3,0)</f>
        <v>55.8</v>
      </c>
      <c r="N81" s="30">
        <f>VLOOKUP(B81,除昔時資料!A:H,7,0)</f>
        <v>0</v>
      </c>
      <c r="O81" s="31" t="str">
        <f t="shared" si="5"/>
        <v>--</v>
      </c>
    </row>
    <row r="82" spans="1:15">
      <c r="A82" s="30">
        <f ca="1">IFERROR(COUNTIF($J$2:J81,J82)+J82,"")</f>
        <v>11</v>
      </c>
      <c r="B82" s="21" t="str">
        <f>資料!A86</f>
        <v>2357</v>
      </c>
      <c r="C82" s="31" t="str">
        <f>資料!B86</f>
        <v>華碩</v>
      </c>
      <c r="D82" s="22">
        <f>資料!AI86</f>
        <v>79.5</v>
      </c>
      <c r="E82" s="23">
        <f>資料!AJ86</f>
        <v>3.4137</v>
      </c>
      <c r="F82" s="20">
        <f>資料!AK86</f>
        <v>45476</v>
      </c>
      <c r="G82" s="38">
        <f>資料!AD86</f>
        <v>0</v>
      </c>
      <c r="H82" s="38" t="str">
        <f>資料!AL86</f>
        <v>--</v>
      </c>
      <c r="I82" s="24">
        <f ca="1">IFERROR(IF(AND(F82&gt;TODAY(),ISNUMBER(F82),E82&gt;$Q$13),1,"--")*(F82),99999)</f>
        <v>45476</v>
      </c>
      <c r="J82" s="30">
        <f t="shared" ca="1" si="4"/>
        <v>11</v>
      </c>
      <c r="K82" s="30">
        <f ca="1">IFERROR(COUNTIF($J$2:J81,J82)+J82,"")</f>
        <v>11</v>
      </c>
      <c r="L82" s="30" t="str">
        <f t="shared" ca="1" si="3"/>
        <v>--</v>
      </c>
      <c r="M82" s="30">
        <f>VLOOKUP(B82,股價資料!A:C,3,0)</f>
        <v>498</v>
      </c>
      <c r="N82" s="30">
        <f>VLOOKUP(B82,除昔時資料!A:H,7,0)</f>
        <v>0</v>
      </c>
      <c r="O82" s="31" t="str">
        <f t="shared" si="5"/>
        <v>--</v>
      </c>
    </row>
    <row r="83" spans="1:15">
      <c r="A83" s="30">
        <f ca="1">IFERROR(COUNTIF($J$2:J82,J83)+J83,"")</f>
        <v>127</v>
      </c>
      <c r="B83" s="21" t="str">
        <f>資料!A87</f>
        <v>2360</v>
      </c>
      <c r="C83" s="31" t="str">
        <f>資料!B87</f>
        <v>致茂</v>
      </c>
      <c r="D83" s="22">
        <f>資料!AI87</f>
        <v>26.8</v>
      </c>
      <c r="E83" s="23">
        <f>資料!AJ87</f>
        <v>2.2334999999999998</v>
      </c>
      <c r="F83" s="20">
        <f>資料!AK87</f>
        <v>45455</v>
      </c>
      <c r="G83" s="38">
        <f>資料!AD87</f>
        <v>0</v>
      </c>
      <c r="H83" s="38">
        <f>資料!AL87</f>
        <v>10.08</v>
      </c>
      <c r="I83" s="24">
        <f ca="1">IFERROR(IF(AND(F83&gt;TODAY(),ISNUMBER(F83),E83&gt;$Q$13),1,"--")*(F83),99999)</f>
        <v>99999</v>
      </c>
      <c r="J83" s="30">
        <f t="shared" ca="1" si="4"/>
        <v>69</v>
      </c>
      <c r="K83" s="30">
        <f ca="1">IFERROR(COUNTIF($J$2:J82,J83)+J83,"")</f>
        <v>127</v>
      </c>
      <c r="L83" s="30" t="str">
        <f t="shared" ca="1" si="3"/>
        <v>--</v>
      </c>
      <c r="M83" s="30">
        <f>VLOOKUP(B83,股價資料!A:C,3,0)</f>
        <v>318</v>
      </c>
      <c r="N83" s="30">
        <f>VLOOKUP(B83,除昔時資料!A:H,7,0)</f>
        <v>288.89</v>
      </c>
      <c r="O83" s="31">
        <f t="shared" si="5"/>
        <v>0.10076499705770359</v>
      </c>
    </row>
    <row r="84" spans="1:15">
      <c r="A84" s="30">
        <f ca="1">IFERROR(COUNTIF($J$2:J83,J84)+J84,"")</f>
        <v>128</v>
      </c>
      <c r="B84" s="21" t="str">
        <f>資料!A88</f>
        <v>2368</v>
      </c>
      <c r="C84" s="31" t="str">
        <f>資料!B88</f>
        <v>金像電</v>
      </c>
      <c r="D84" s="22">
        <f>資料!AI88</f>
        <v>5.25</v>
      </c>
      <c r="E84" s="23">
        <f>資料!AJ88</f>
        <v>1.7413000000000001</v>
      </c>
      <c r="F84" s="20">
        <f>資料!AK88</f>
        <v>45470</v>
      </c>
      <c r="G84" s="38">
        <f>資料!AD88</f>
        <v>0</v>
      </c>
      <c r="H84" s="38">
        <f>資料!AL88</f>
        <v>4.8099999999999996</v>
      </c>
      <c r="I84" s="24">
        <f ca="1">IFERROR(IF(AND(F84&gt;TODAY(),ISNUMBER(F84),E84&gt;$Q$13),1,"--")*(F84),99999)</f>
        <v>99999</v>
      </c>
      <c r="J84" s="30">
        <f t="shared" ca="1" si="4"/>
        <v>69</v>
      </c>
      <c r="K84" s="30">
        <f ca="1">IFERROR(COUNTIF($J$2:J83,J84)+J84,"")</f>
        <v>128</v>
      </c>
      <c r="L84" s="30" t="str">
        <f t="shared" ca="1" si="3"/>
        <v>--</v>
      </c>
      <c r="M84" s="30">
        <f>VLOOKUP(B84,股價資料!A:C,3,0)</f>
        <v>207</v>
      </c>
      <c r="N84" s="30">
        <f>VLOOKUP(B84,除昔時資料!A:H,7,0)</f>
        <v>197.5</v>
      </c>
      <c r="O84" s="31">
        <f t="shared" si="5"/>
        <v>4.8101265822784844E-2</v>
      </c>
    </row>
    <row r="85" spans="1:15">
      <c r="A85" s="30">
        <f ca="1">IFERROR(COUNTIF($J$2:J84,J85)+J85,"")</f>
        <v>129</v>
      </c>
      <c r="B85" s="21" t="str">
        <f>資料!A89</f>
        <v>2371</v>
      </c>
      <c r="C85" s="31" t="str">
        <f>資料!B89</f>
        <v>大同</v>
      </c>
      <c r="D85" s="22" t="str">
        <f>資料!AI89</f>
        <v>--</v>
      </c>
      <c r="E85" s="23">
        <f>資料!AJ89</f>
        <v>0</v>
      </c>
      <c r="F85" s="20" t="str">
        <f>資料!AK89</f>
        <v>--</v>
      </c>
      <c r="G85" s="38">
        <f>資料!AD89</f>
        <v>0</v>
      </c>
      <c r="H85" s="38" t="str">
        <f>資料!AL89</f>
        <v>--</v>
      </c>
      <c r="I85" s="24">
        <f ca="1">IFERROR(IF(AND(F85&gt;TODAY(),ISNUMBER(F85),E85&gt;$Q$13),1,"--")*(F85),99999)</f>
        <v>99999</v>
      </c>
      <c r="J85" s="30">
        <f t="shared" ca="1" si="4"/>
        <v>69</v>
      </c>
      <c r="K85" s="30">
        <f ca="1">IFERROR(COUNTIF($J$2:J84,J85)+J85,"")</f>
        <v>129</v>
      </c>
      <c r="L85" s="30" t="str">
        <f t="shared" ca="1" si="3"/>
        <v>--</v>
      </c>
      <c r="M85" s="30">
        <f>VLOOKUP(B85,股價資料!A:C,3,0)</f>
        <v>57</v>
      </c>
      <c r="N85" s="30">
        <f>VLOOKUP(B85,除昔時資料!A:H,7,0)</f>
        <v>0</v>
      </c>
      <c r="O85" s="31" t="str">
        <f t="shared" si="5"/>
        <v>--</v>
      </c>
    </row>
    <row r="86" spans="1:15">
      <c r="A86" s="30">
        <f ca="1">IFERROR(COUNTIF($J$2:J85,J86)+J86,"")</f>
        <v>64</v>
      </c>
      <c r="B86" s="21" t="str">
        <f>資料!A90</f>
        <v>2376</v>
      </c>
      <c r="C86" s="31" t="str">
        <f>資料!B90</f>
        <v>技嘉</v>
      </c>
      <c r="D86" s="22">
        <f>資料!AI90</f>
        <v>28.25</v>
      </c>
      <c r="E86" s="23">
        <f>資料!AJ90</f>
        <v>2.1930999999999998</v>
      </c>
      <c r="F86" s="20">
        <f>資料!AK90</f>
        <v>45509</v>
      </c>
      <c r="G86" s="38">
        <f>資料!AD90</f>
        <v>0</v>
      </c>
      <c r="H86" s="38" t="str">
        <f>資料!AL90</f>
        <v>--</v>
      </c>
      <c r="I86" s="24">
        <f ca="1">IFERROR(IF(AND(F86&gt;TODAY(),ISNUMBER(F86),E86&gt;$Q$13),1,"--")*(F86),99999)</f>
        <v>45509</v>
      </c>
      <c r="J86" s="30">
        <f t="shared" ca="1" si="4"/>
        <v>64</v>
      </c>
      <c r="K86" s="30">
        <f ca="1">IFERROR(COUNTIF($J$2:J85,J86)+J86,"")</f>
        <v>64</v>
      </c>
      <c r="L86" s="30" t="str">
        <f t="shared" ca="1" si="3"/>
        <v>--</v>
      </c>
      <c r="M86" s="30">
        <f>VLOOKUP(B86,股價資料!A:C,3,0)</f>
        <v>305.5</v>
      </c>
      <c r="N86" s="30">
        <f>VLOOKUP(B86,除昔時資料!A:H,7,0)</f>
        <v>0</v>
      </c>
      <c r="O86" s="31" t="str">
        <f t="shared" si="5"/>
        <v>--</v>
      </c>
    </row>
    <row r="87" spans="1:15">
      <c r="A87" s="30">
        <f ca="1">IFERROR(COUNTIF($J$2:J86,J87)+J87,"")</f>
        <v>130</v>
      </c>
      <c r="B87" s="21" t="str">
        <f>資料!A91</f>
        <v>2377</v>
      </c>
      <c r="C87" s="31" t="str">
        <f>資料!B91</f>
        <v>微星</v>
      </c>
      <c r="D87" s="22">
        <f>資料!AI91</f>
        <v>22.75</v>
      </c>
      <c r="E87" s="23">
        <f>資料!AJ91</f>
        <v>3.0337000000000001</v>
      </c>
      <c r="F87" s="20" t="str">
        <f>資料!AK91</f>
        <v>--</v>
      </c>
      <c r="G87" s="38">
        <f>資料!AD91</f>
        <v>0</v>
      </c>
      <c r="H87" s="38" t="str">
        <f>資料!AL91</f>
        <v>--</v>
      </c>
      <c r="I87" s="24">
        <f ca="1">IFERROR(IF(AND(F87&gt;TODAY(),ISNUMBER(F87),E87&gt;$Q$13),1,"--")*(F87),99999)</f>
        <v>99999</v>
      </c>
      <c r="J87" s="30">
        <f t="shared" ca="1" si="4"/>
        <v>69</v>
      </c>
      <c r="K87" s="30">
        <f ca="1">IFERROR(COUNTIF($J$2:J86,J87)+J87,"")</f>
        <v>130</v>
      </c>
      <c r="L87" s="30" t="str">
        <f t="shared" ca="1" si="3"/>
        <v>--</v>
      </c>
      <c r="M87" s="30">
        <f>VLOOKUP(B87,股價資料!A:C,3,0)</f>
        <v>178</v>
      </c>
      <c r="N87" s="30">
        <f>VLOOKUP(B87,除昔時資料!A:H,7,0)</f>
        <v>0</v>
      </c>
      <c r="O87" s="31" t="str">
        <f t="shared" si="5"/>
        <v>--</v>
      </c>
    </row>
    <row r="88" spans="1:15">
      <c r="A88" s="30">
        <f ca="1">IFERROR(COUNTIF($J$2:J87,J88)+J88,"")</f>
        <v>131</v>
      </c>
      <c r="B88" s="21" t="str">
        <f>資料!A92</f>
        <v>2379</v>
      </c>
      <c r="C88" s="31" t="str">
        <f>資料!B92</f>
        <v>瑞昱</v>
      </c>
      <c r="D88" s="22">
        <f>資料!AI92</f>
        <v>40.5</v>
      </c>
      <c r="E88" s="23">
        <f>資料!AJ92</f>
        <v>2.8388</v>
      </c>
      <c r="F88" s="20" t="str">
        <f>資料!AK92</f>
        <v>--</v>
      </c>
      <c r="G88" s="38">
        <f>資料!AD92</f>
        <v>0</v>
      </c>
      <c r="H88" s="38" t="str">
        <f>資料!AL92</f>
        <v>--</v>
      </c>
      <c r="I88" s="24">
        <f ca="1">IFERROR(IF(AND(F88&gt;TODAY(),ISNUMBER(F88),E88&gt;$Q$13),1,"--")*(F88),99999)</f>
        <v>99999</v>
      </c>
      <c r="J88" s="30">
        <f t="shared" ca="1" si="4"/>
        <v>69</v>
      </c>
      <c r="K88" s="30">
        <f ca="1">IFERROR(COUNTIF($J$2:J87,J88)+J88,"")</f>
        <v>131</v>
      </c>
      <c r="L88" s="30" t="str">
        <f t="shared" ca="1" si="3"/>
        <v>--</v>
      </c>
      <c r="M88" s="30">
        <f>VLOOKUP(B88,股價資料!A:C,3,0)</f>
        <v>546</v>
      </c>
      <c r="N88" s="30">
        <f>VLOOKUP(B88,除昔時資料!A:H,7,0)</f>
        <v>0</v>
      </c>
      <c r="O88" s="31" t="str">
        <f t="shared" si="5"/>
        <v>--</v>
      </c>
    </row>
    <row r="89" spans="1:15">
      <c r="A89" s="30">
        <f ca="1">IFERROR(COUNTIF($J$2:J88,J89)+J89,"")</f>
        <v>132</v>
      </c>
      <c r="B89" s="21" t="str">
        <f>資料!A93</f>
        <v>2382</v>
      </c>
      <c r="C89" s="31" t="str">
        <f>資料!B93</f>
        <v>廣達</v>
      </c>
      <c r="D89" s="22">
        <f>資料!AI93</f>
        <v>60.2</v>
      </c>
      <c r="E89" s="23">
        <f>資料!AJ93</f>
        <v>3.1634000000000002</v>
      </c>
      <c r="F89" s="20">
        <f>資料!AK93</f>
        <v>45394</v>
      </c>
      <c r="G89" s="38">
        <f>資料!AD93</f>
        <v>0</v>
      </c>
      <c r="H89" s="38">
        <f>資料!AL93</f>
        <v>13.25</v>
      </c>
      <c r="I89" s="24">
        <f ca="1">IFERROR(IF(AND(F89&gt;TODAY(),ISNUMBER(F89),E89&gt;$Q$13),1,"--")*(F89),99999)</f>
        <v>99999</v>
      </c>
      <c r="J89" s="30">
        <f t="shared" ca="1" si="4"/>
        <v>69</v>
      </c>
      <c r="K89" s="30">
        <f ca="1">IFERROR(COUNTIF($J$2:J88,J89)+J89,"")</f>
        <v>132</v>
      </c>
      <c r="L89" s="30" t="str">
        <f t="shared" ca="1" si="3"/>
        <v>--</v>
      </c>
      <c r="M89" s="30">
        <f>VLOOKUP(B89,股價資料!A:C,3,0)</f>
        <v>312</v>
      </c>
      <c r="N89" s="30">
        <f>VLOOKUP(B89,除昔時資料!A:H,7,0)</f>
        <v>275.5</v>
      </c>
      <c r="O89" s="31">
        <f t="shared" si="5"/>
        <v>0.13248638838475491</v>
      </c>
    </row>
    <row r="90" spans="1:15">
      <c r="A90" s="30">
        <f ca="1">IFERROR(COUNTIF($J$2:J89,J90)+J90,"")</f>
        <v>133</v>
      </c>
      <c r="B90" s="21" t="str">
        <f>資料!A94</f>
        <v>2383</v>
      </c>
      <c r="C90" s="31" t="str">
        <f>資料!B94</f>
        <v>台光電</v>
      </c>
      <c r="D90" s="22">
        <f>資料!AI94</f>
        <v>32.25</v>
      </c>
      <c r="E90" s="23">
        <f>資料!AJ94</f>
        <v>2.1053000000000002</v>
      </c>
      <c r="F90" s="20" t="str">
        <f>資料!AK94</f>
        <v>--</v>
      </c>
      <c r="G90" s="38">
        <f>資料!AD94</f>
        <v>0</v>
      </c>
      <c r="H90" s="38" t="str">
        <f>資料!AL94</f>
        <v>--</v>
      </c>
      <c r="I90" s="24">
        <f ca="1">IFERROR(IF(AND(F90&gt;TODAY(),ISNUMBER(F90),E90&gt;$Q$13),1,"--")*(F90),99999)</f>
        <v>99999</v>
      </c>
      <c r="J90" s="30">
        <f t="shared" ca="1" si="4"/>
        <v>69</v>
      </c>
      <c r="K90" s="30">
        <f ca="1">IFERROR(COUNTIF($J$2:J89,J90)+J90,"")</f>
        <v>133</v>
      </c>
      <c r="L90" s="30" t="str">
        <f t="shared" ca="1" si="3"/>
        <v>--</v>
      </c>
      <c r="M90" s="30">
        <f>VLOOKUP(B90,股價資料!A:C,3,0)</f>
        <v>475</v>
      </c>
      <c r="N90" s="30">
        <f>VLOOKUP(B90,除昔時資料!A:H,7,0)</f>
        <v>0</v>
      </c>
      <c r="O90" s="31" t="str">
        <f t="shared" si="5"/>
        <v>--</v>
      </c>
    </row>
    <row r="91" spans="1:15">
      <c r="A91" s="30">
        <f ca="1">IFERROR(COUNTIF($J$2:J90,J91)+J91,"")</f>
        <v>134</v>
      </c>
      <c r="B91" s="21" t="str">
        <f>資料!A95</f>
        <v>2385</v>
      </c>
      <c r="C91" s="31" t="str">
        <f>資料!B95</f>
        <v>群光</v>
      </c>
      <c r="D91" s="22">
        <f>資料!AI95</f>
        <v>24.666666666666668</v>
      </c>
      <c r="E91" s="23">
        <f>資料!AJ95</f>
        <v>4.0206</v>
      </c>
      <c r="F91" s="20">
        <f>資料!AK95</f>
        <v>45461</v>
      </c>
      <c r="G91" s="38">
        <f>資料!AD95</f>
        <v>0</v>
      </c>
      <c r="H91" s="38">
        <f>資料!AL95</f>
        <v>-8.16</v>
      </c>
      <c r="I91" s="24">
        <f ca="1">IFERROR(IF(AND(F91&gt;TODAY(),ISNUMBER(F91),E91&gt;$Q$13),1,"--")*(F91),99999)</f>
        <v>99999</v>
      </c>
      <c r="J91" s="30">
        <f t="shared" ca="1" si="4"/>
        <v>69</v>
      </c>
      <c r="K91" s="30">
        <f ca="1">IFERROR(COUNTIF($J$2:J90,J91)+J91,"")</f>
        <v>134</v>
      </c>
      <c r="L91" s="30" t="str">
        <f t="shared" ca="1" si="3"/>
        <v>--</v>
      </c>
      <c r="M91" s="30">
        <f>VLOOKUP(B91,股價資料!A:C,3,0)</f>
        <v>171</v>
      </c>
      <c r="N91" s="30">
        <f>VLOOKUP(B91,除昔時資料!A:H,7,0)</f>
        <v>186.2</v>
      </c>
      <c r="O91" s="31">
        <f t="shared" si="5"/>
        <v>-8.1632653061224469E-2</v>
      </c>
    </row>
    <row r="92" spans="1:15">
      <c r="A92" s="30">
        <f ca="1">IFERROR(COUNTIF($J$2:J91,J92)+J92,"")</f>
        <v>135</v>
      </c>
      <c r="B92" s="21" t="str">
        <f>資料!A96</f>
        <v>2388</v>
      </c>
      <c r="C92" s="31" t="str">
        <f>資料!B96</f>
        <v>威盛</v>
      </c>
      <c r="D92" s="22">
        <f>資料!AI96</f>
        <v>21.75</v>
      </c>
      <c r="E92" s="23">
        <f>資料!AJ96</f>
        <v>8.0299999999999996E-2</v>
      </c>
      <c r="F92" s="20">
        <f>資料!AK96</f>
        <v>45463</v>
      </c>
      <c r="G92" s="38">
        <f>資料!AD96</f>
        <v>0</v>
      </c>
      <c r="H92" s="38">
        <f>資料!AL96</f>
        <v>-6.35</v>
      </c>
      <c r="I92" s="24">
        <f ca="1">IFERROR(IF(AND(F92&gt;TODAY(),ISNUMBER(F92),E92&gt;$Q$13),1,"--")*(F92),99999)</f>
        <v>99999</v>
      </c>
      <c r="J92" s="30">
        <f t="shared" ca="1" si="4"/>
        <v>69</v>
      </c>
      <c r="K92" s="30">
        <f ca="1">IFERROR(COUNTIF($J$2:J91,J92)+J92,"")</f>
        <v>135</v>
      </c>
      <c r="L92" s="30" t="str">
        <f t="shared" ca="1" si="3"/>
        <v>--</v>
      </c>
      <c r="M92" s="30">
        <f>VLOOKUP(B92,股價資料!A:C,3,0)</f>
        <v>116.5</v>
      </c>
      <c r="N92" s="30">
        <f>VLOOKUP(B92,除昔時資料!A:H,7,0)</f>
        <v>124.4</v>
      </c>
      <c r="O92" s="31">
        <f t="shared" si="5"/>
        <v>-6.3504823151125489E-2</v>
      </c>
    </row>
    <row r="93" spans="1:15">
      <c r="A93" s="30">
        <f ca="1">IFERROR(COUNTIF($J$2:J92,J93)+J93,"")</f>
        <v>48</v>
      </c>
      <c r="B93" s="21" t="str">
        <f>資料!A97</f>
        <v>2392</v>
      </c>
      <c r="C93" s="31" t="str">
        <f>資料!B97</f>
        <v>正崴</v>
      </c>
      <c r="D93" s="22">
        <f>資料!AI97</f>
        <v>44.666666666666664</v>
      </c>
      <c r="E93" s="23">
        <f>資料!AJ97</f>
        <v>2.5316000000000001</v>
      </c>
      <c r="F93" s="20">
        <f>資料!AK97</f>
        <v>45491</v>
      </c>
      <c r="G93" s="38">
        <f>資料!AD97</f>
        <v>0</v>
      </c>
      <c r="H93" s="38" t="str">
        <f>資料!AL97</f>
        <v>--</v>
      </c>
      <c r="I93" s="24">
        <f ca="1">IFERROR(IF(AND(F93&gt;TODAY(),ISNUMBER(F93),E93&gt;$Q$13),1,"--")*(F93),99999)</f>
        <v>45491</v>
      </c>
      <c r="J93" s="30">
        <f t="shared" ca="1" si="4"/>
        <v>48</v>
      </c>
      <c r="K93" s="30">
        <f ca="1">IFERROR(COUNTIF($J$2:J92,J93)+J93,"")</f>
        <v>48</v>
      </c>
      <c r="L93" s="30" t="str">
        <f t="shared" ca="1" si="3"/>
        <v>--</v>
      </c>
      <c r="M93" s="30">
        <f>VLOOKUP(B93,股價資料!A:C,3,0)</f>
        <v>79</v>
      </c>
      <c r="N93" s="30">
        <f>VLOOKUP(B93,除昔時資料!A:H,7,0)</f>
        <v>0</v>
      </c>
      <c r="O93" s="31" t="str">
        <f t="shared" si="5"/>
        <v>--</v>
      </c>
    </row>
    <row r="94" spans="1:15">
      <c r="A94" s="30">
        <f ca="1">IFERROR(COUNTIF($J$2:J93,J94)+J94,"")</f>
        <v>136</v>
      </c>
      <c r="B94" s="21" t="str">
        <f>資料!A98</f>
        <v>2393</v>
      </c>
      <c r="C94" s="31" t="str">
        <f>資料!B98</f>
        <v>億光</v>
      </c>
      <c r="D94" s="22">
        <f>資料!AI98</f>
        <v>80.25</v>
      </c>
      <c r="E94" s="23">
        <f>資料!AJ98</f>
        <v>4.1885000000000003</v>
      </c>
      <c r="F94" s="20" t="str">
        <f>資料!AK98</f>
        <v>--</v>
      </c>
      <c r="G94" s="38">
        <f>資料!AD98</f>
        <v>0</v>
      </c>
      <c r="H94" s="38" t="str">
        <f>資料!AL98</f>
        <v>--</v>
      </c>
      <c r="I94" s="24">
        <f ca="1">IFERROR(IF(AND(F94&gt;TODAY(),ISNUMBER(F94),E94&gt;$Q$13),1,"--")*(F94),99999)</f>
        <v>99999</v>
      </c>
      <c r="J94" s="30">
        <f t="shared" ca="1" si="4"/>
        <v>69</v>
      </c>
      <c r="K94" s="30">
        <f ca="1">IFERROR(COUNTIF($J$2:J93,J94)+J94,"")</f>
        <v>136</v>
      </c>
      <c r="L94" s="30" t="str">
        <f t="shared" ca="1" si="3"/>
        <v>--</v>
      </c>
      <c r="M94" s="30">
        <f>VLOOKUP(B94,股價資料!A:C,3,0)</f>
        <v>76.400000000000006</v>
      </c>
      <c r="N94" s="30">
        <f>VLOOKUP(B94,除昔時資料!A:H,7,0)</f>
        <v>0</v>
      </c>
      <c r="O94" s="31" t="str">
        <f t="shared" si="5"/>
        <v>--</v>
      </c>
    </row>
    <row r="95" spans="1:15">
      <c r="A95" s="30">
        <f ca="1">IFERROR(COUNTIF($J$2:J94,J95)+J95,"")</f>
        <v>137</v>
      </c>
      <c r="B95" s="21" t="str">
        <f>資料!A99</f>
        <v>2401</v>
      </c>
      <c r="C95" s="31" t="str">
        <f>資料!B99</f>
        <v>凌陽</v>
      </c>
      <c r="D95" s="22">
        <f>資料!AI99</f>
        <v>3.5</v>
      </c>
      <c r="E95" s="23">
        <f>資料!AJ99</f>
        <v>0</v>
      </c>
      <c r="F95" s="20" t="str">
        <f>資料!AK99</f>
        <v>--</v>
      </c>
      <c r="G95" s="38">
        <f>資料!AD99</f>
        <v>0</v>
      </c>
      <c r="H95" s="38" t="str">
        <f>資料!AL99</f>
        <v>--</v>
      </c>
      <c r="I95" s="24">
        <f ca="1">IFERROR(IF(AND(F95&gt;TODAY(),ISNUMBER(F95),E95&gt;$Q$13),1,"--")*(F95),99999)</f>
        <v>99999</v>
      </c>
      <c r="J95" s="30">
        <f t="shared" ca="1" si="4"/>
        <v>69</v>
      </c>
      <c r="K95" s="30">
        <f ca="1">IFERROR(COUNTIF($J$2:J94,J95)+J95,"")</f>
        <v>137</v>
      </c>
      <c r="L95" s="30" t="str">
        <f t="shared" ca="1" si="3"/>
        <v>--</v>
      </c>
      <c r="M95" s="30">
        <f>VLOOKUP(B95,股價資料!A:C,3,0)</f>
        <v>36.200000000000003</v>
      </c>
      <c r="N95" s="30">
        <f>VLOOKUP(B95,除昔時資料!A:H,7,0)</f>
        <v>0</v>
      </c>
      <c r="O95" s="31" t="str">
        <f t="shared" si="5"/>
        <v>--</v>
      </c>
    </row>
    <row r="96" spans="1:15">
      <c r="A96" s="30">
        <f ca="1">IFERROR(COUNTIF($J$2:J95,J96)+J96,"")</f>
        <v>43</v>
      </c>
      <c r="B96" s="21" t="str">
        <f>資料!A100</f>
        <v>2404</v>
      </c>
      <c r="C96" s="31" t="str">
        <f>資料!B100</f>
        <v>漢唐</v>
      </c>
      <c r="D96" s="22">
        <f>資料!AI100</f>
        <v>59.333333333333336</v>
      </c>
      <c r="E96" s="23">
        <f>資料!AJ100</f>
        <v>5.7377000000000002</v>
      </c>
      <c r="F96" s="20">
        <f>資料!AK100</f>
        <v>45485</v>
      </c>
      <c r="G96" s="38">
        <f>資料!AD100</f>
        <v>0</v>
      </c>
      <c r="H96" s="38" t="str">
        <f>資料!AL100</f>
        <v>--</v>
      </c>
      <c r="I96" s="24">
        <f ca="1">IFERROR(IF(AND(F96&gt;TODAY(),ISNUMBER(F96),E96&gt;$Q$13),1,"--")*(F96),99999)</f>
        <v>45485</v>
      </c>
      <c r="J96" s="30">
        <f t="shared" ca="1" si="4"/>
        <v>43</v>
      </c>
      <c r="K96" s="30">
        <f ca="1">IFERROR(COUNTIF($J$2:J95,J96)+J96,"")</f>
        <v>43</v>
      </c>
      <c r="L96" s="30" t="str">
        <f t="shared" ca="1" si="3"/>
        <v>--</v>
      </c>
      <c r="M96" s="30">
        <f>VLOOKUP(B96,股價資料!A:C,3,0)</f>
        <v>366</v>
      </c>
      <c r="N96" s="30">
        <f>VLOOKUP(B96,除昔時資料!A:H,7,0)</f>
        <v>0</v>
      </c>
      <c r="O96" s="31" t="str">
        <f t="shared" si="5"/>
        <v>--</v>
      </c>
    </row>
    <row r="97" spans="1:15">
      <c r="A97" s="30">
        <f ca="1">IFERROR(COUNTIF($J$2:J96,J97)+J97,"")</f>
        <v>138</v>
      </c>
      <c r="B97" s="21" t="str">
        <f>資料!A101</f>
        <v>2408</v>
      </c>
      <c r="C97" s="31" t="str">
        <f>資料!B101</f>
        <v>南亞科</v>
      </c>
      <c r="D97" s="22">
        <f>資料!AI101</f>
        <v>44</v>
      </c>
      <c r="E97" s="23">
        <f>資料!AJ101</f>
        <v>0</v>
      </c>
      <c r="F97" s="20" t="str">
        <f>資料!AK101</f>
        <v>--</v>
      </c>
      <c r="G97" s="38">
        <f>資料!AD101</f>
        <v>0</v>
      </c>
      <c r="H97" s="38" t="str">
        <f>資料!AL101</f>
        <v>--</v>
      </c>
      <c r="I97" s="24">
        <f ca="1">IFERROR(IF(AND(F97&gt;TODAY(),ISNUMBER(F97),E97&gt;$Q$13),1,"--")*(F97),99999)</f>
        <v>99999</v>
      </c>
      <c r="J97" s="30">
        <f t="shared" ca="1" si="4"/>
        <v>69</v>
      </c>
      <c r="K97" s="30">
        <f ca="1">IFERROR(COUNTIF($J$2:J96,J97)+J97,"")</f>
        <v>138</v>
      </c>
      <c r="L97" s="30" t="str">
        <f t="shared" ca="1" si="3"/>
        <v>--</v>
      </c>
      <c r="M97" s="30">
        <f>VLOOKUP(B97,股價資料!A:C,3,0)</f>
        <v>69.7</v>
      </c>
      <c r="N97" s="30">
        <f>VLOOKUP(B97,除昔時資料!A:H,7,0)</f>
        <v>0</v>
      </c>
      <c r="O97" s="31" t="str">
        <f t="shared" si="5"/>
        <v>--</v>
      </c>
    </row>
    <row r="98" spans="1:15">
      <c r="A98" s="30">
        <f ca="1">IFERROR(COUNTIF($J$2:J97,J98)+J98,"")</f>
        <v>139</v>
      </c>
      <c r="B98" s="21" t="str">
        <f>資料!A102</f>
        <v>2409</v>
      </c>
      <c r="C98" s="31" t="str">
        <f>資料!B102</f>
        <v>友達</v>
      </c>
      <c r="D98" s="22">
        <f>資料!AI102</f>
        <v>4</v>
      </c>
      <c r="E98" s="23">
        <f>資料!AJ102</f>
        <v>5.0561999999999996</v>
      </c>
      <c r="F98" s="20" t="str">
        <f>資料!AK102</f>
        <v>--</v>
      </c>
      <c r="G98" s="38">
        <f>資料!AD102</f>
        <v>0</v>
      </c>
      <c r="H98" s="38" t="str">
        <f>資料!AL102</f>
        <v>--</v>
      </c>
      <c r="I98" s="24">
        <f ca="1">IFERROR(IF(AND(F98&gt;TODAY(),ISNUMBER(F98),E98&gt;$Q$13),1,"--")*(F98),99999)</f>
        <v>99999</v>
      </c>
      <c r="J98" s="30">
        <f t="shared" ca="1" si="4"/>
        <v>69</v>
      </c>
      <c r="K98" s="30">
        <f ca="1">IFERROR(COUNTIF($J$2:J97,J98)+J98,"")</f>
        <v>139</v>
      </c>
      <c r="L98" s="30" t="str">
        <f t="shared" ca="1" si="3"/>
        <v>--</v>
      </c>
      <c r="M98" s="30">
        <f>VLOOKUP(B98,股價資料!A:C,3,0)</f>
        <v>17.8</v>
      </c>
      <c r="N98" s="30">
        <f>VLOOKUP(B98,除昔時資料!A:H,7,0)</f>
        <v>0</v>
      </c>
      <c r="O98" s="31" t="str">
        <f t="shared" si="5"/>
        <v>--</v>
      </c>
    </row>
    <row r="99" spans="1:15">
      <c r="A99" s="30">
        <f ca="1">IFERROR(COUNTIF($J$2:J98,J99)+J99,"")</f>
        <v>13</v>
      </c>
      <c r="B99" s="21" t="str">
        <f>資料!A103</f>
        <v>2412</v>
      </c>
      <c r="C99" s="31" t="str">
        <f>資料!B103</f>
        <v>中華電</v>
      </c>
      <c r="D99" s="22">
        <f>資料!AI103</f>
        <v>152.33333333333334</v>
      </c>
      <c r="E99" s="23">
        <f>資料!AJ103</f>
        <v>3.7911999999999999</v>
      </c>
      <c r="F99" s="20">
        <f>資料!AK103</f>
        <v>45477</v>
      </c>
      <c r="G99" s="38">
        <f>資料!AD103</f>
        <v>0</v>
      </c>
      <c r="H99" s="38" t="str">
        <f>資料!AL103</f>
        <v>--</v>
      </c>
      <c r="I99" s="24">
        <f ca="1">IFERROR(IF(AND(F99&gt;TODAY(),ISNUMBER(F99),E99&gt;$Q$13),1,"--")*(F99),99999)</f>
        <v>45477</v>
      </c>
      <c r="J99" s="30">
        <f t="shared" ca="1" si="4"/>
        <v>12</v>
      </c>
      <c r="K99" s="30">
        <f ca="1">IFERROR(COUNTIF($J$2:J98,J99)+J99,"")</f>
        <v>13</v>
      </c>
      <c r="L99" s="30" t="str">
        <f t="shared" ca="1" si="3"/>
        <v>--</v>
      </c>
      <c r="M99" s="30">
        <f>VLOOKUP(B99,股價資料!A:C,3,0)</f>
        <v>125.5</v>
      </c>
      <c r="N99" s="30">
        <f>VLOOKUP(B99,除昔時資料!A:H,7,0)</f>
        <v>0</v>
      </c>
      <c r="O99" s="31" t="str">
        <f t="shared" si="5"/>
        <v>--</v>
      </c>
    </row>
    <row r="100" spans="1:15">
      <c r="A100" s="30">
        <f ca="1">IFERROR(COUNTIF($J$2:J99,J100)+J100,"")</f>
        <v>140</v>
      </c>
      <c r="B100" s="21" t="str">
        <f>資料!A104</f>
        <v>2439</v>
      </c>
      <c r="C100" s="31" t="str">
        <f>資料!B104</f>
        <v>美律</v>
      </c>
      <c r="D100" s="22">
        <f>資料!AI104</f>
        <v>16</v>
      </c>
      <c r="E100" s="23">
        <f>資料!AJ104</f>
        <v>3.4058000000000002</v>
      </c>
      <c r="F100" s="20" t="str">
        <f>資料!AK104</f>
        <v>--</v>
      </c>
      <c r="G100" s="38">
        <f>資料!AD104</f>
        <v>0</v>
      </c>
      <c r="H100" s="38" t="str">
        <f>資料!AL104</f>
        <v>--</v>
      </c>
      <c r="I100" s="24">
        <f ca="1">IFERROR(IF(AND(F100&gt;TODAY(),ISNUMBER(F100),E100&gt;$Q$13),1,"--")*(F100),99999)</f>
        <v>99999</v>
      </c>
      <c r="J100" s="30">
        <f t="shared" ca="1" si="4"/>
        <v>69</v>
      </c>
      <c r="K100" s="30">
        <f ca="1">IFERROR(COUNTIF($J$2:J99,J100)+J100,"")</f>
        <v>140</v>
      </c>
      <c r="L100" s="30" t="str">
        <f t="shared" ca="1" si="3"/>
        <v>--</v>
      </c>
      <c r="M100" s="30">
        <f>VLOOKUP(B100,股價資料!A:C,3,0)</f>
        <v>138</v>
      </c>
      <c r="N100" s="30">
        <f>VLOOKUP(B100,除昔時資料!A:H,7,0)</f>
        <v>0</v>
      </c>
      <c r="O100" s="31" t="str">
        <f t="shared" si="5"/>
        <v>--</v>
      </c>
    </row>
    <row r="101" spans="1:15">
      <c r="A101" s="30">
        <f ca="1">IFERROR(COUNTIF($J$2:J100,J101)+J101,"")</f>
        <v>141</v>
      </c>
      <c r="B101" s="21" t="str">
        <f>資料!A105</f>
        <v>2441</v>
      </c>
      <c r="C101" s="31" t="str">
        <f>資料!B105</f>
        <v>超豐</v>
      </c>
      <c r="D101" s="22">
        <f>資料!AI105</f>
        <v>34.666666666666664</v>
      </c>
      <c r="E101" s="23">
        <f>資料!AJ105</f>
        <v>3.9746000000000001</v>
      </c>
      <c r="F101" s="20" t="str">
        <f>資料!AK105</f>
        <v>--</v>
      </c>
      <c r="G101" s="38">
        <f>資料!AD105</f>
        <v>0</v>
      </c>
      <c r="H101" s="38" t="str">
        <f>資料!AL105</f>
        <v>--</v>
      </c>
      <c r="I101" s="24">
        <f ca="1">IFERROR(IF(AND(F101&gt;TODAY(),ISNUMBER(F101),E101&gt;$Q$13),1,"--")*(F101),99999)</f>
        <v>99999</v>
      </c>
      <c r="J101" s="30">
        <f t="shared" ca="1" si="4"/>
        <v>69</v>
      </c>
      <c r="K101" s="30">
        <f ca="1">IFERROR(COUNTIF($J$2:J100,J101)+J101,"")</f>
        <v>141</v>
      </c>
      <c r="L101" s="30" t="str">
        <f t="shared" ca="1" si="3"/>
        <v>--</v>
      </c>
      <c r="M101" s="30">
        <f>VLOOKUP(B101,股價資料!A:C,3,0)</f>
        <v>62.9</v>
      </c>
      <c r="N101" s="30">
        <f>VLOOKUP(B101,除昔時資料!A:H,7,0)</f>
        <v>0</v>
      </c>
      <c r="O101" s="31" t="str">
        <f t="shared" si="5"/>
        <v>--</v>
      </c>
    </row>
    <row r="102" spans="1:15">
      <c r="A102" s="30">
        <f ca="1">IFERROR(COUNTIF($J$2:J101,J102)+J102,"")</f>
        <v>142</v>
      </c>
      <c r="B102" s="21" t="str">
        <f>資料!A106</f>
        <v>2449</v>
      </c>
      <c r="C102" s="31" t="str">
        <f>資料!B106</f>
        <v>京元電子</v>
      </c>
      <c r="D102" s="22">
        <f>資料!AI106</f>
        <v>70.5</v>
      </c>
      <c r="E102" s="23">
        <f>資料!AJ106</f>
        <v>2.6890999999999998</v>
      </c>
      <c r="F102" s="20" t="str">
        <f>資料!AK106</f>
        <v>--</v>
      </c>
      <c r="G102" s="38">
        <f>資料!AD106</f>
        <v>0</v>
      </c>
      <c r="H102" s="38" t="str">
        <f>資料!AL106</f>
        <v>--</v>
      </c>
      <c r="I102" s="24">
        <f ca="1">IFERROR(IF(AND(F102&gt;TODAY(),ISNUMBER(F102),E102&gt;$Q$13),1,"--")*(F102),99999)</f>
        <v>99999</v>
      </c>
      <c r="J102" s="30">
        <f t="shared" ca="1" si="4"/>
        <v>69</v>
      </c>
      <c r="K102" s="30">
        <f ca="1">IFERROR(COUNTIF($J$2:J101,J102)+J102,"")</f>
        <v>142</v>
      </c>
      <c r="L102" s="30" t="str">
        <f t="shared" ca="1" si="3"/>
        <v>--</v>
      </c>
      <c r="M102" s="30">
        <f>VLOOKUP(B102,股價資料!A:C,3,0)</f>
        <v>119</v>
      </c>
      <c r="N102" s="30">
        <f>VLOOKUP(B102,除昔時資料!A:H,7,0)</f>
        <v>0</v>
      </c>
      <c r="O102" s="31" t="str">
        <f t="shared" si="5"/>
        <v>--</v>
      </c>
    </row>
    <row r="103" spans="1:15">
      <c r="A103" s="30">
        <f ca="1">IFERROR(COUNTIF($J$2:J102,J103)+J103,"")</f>
        <v>14</v>
      </c>
      <c r="B103" s="21" t="str">
        <f>資料!A107</f>
        <v>2454</v>
      </c>
      <c r="C103" s="31" t="str">
        <f>資料!B107</f>
        <v>聯發科</v>
      </c>
      <c r="D103" s="22">
        <f>資料!AI107</f>
        <v>25.75</v>
      </c>
      <c r="E103" s="23">
        <f>資料!AJ107</f>
        <v>2.1718000000000002</v>
      </c>
      <c r="F103" s="20">
        <f>資料!AK107</f>
        <v>45477</v>
      </c>
      <c r="G103" s="38">
        <f>資料!AD107</f>
        <v>19</v>
      </c>
      <c r="H103" s="38" t="str">
        <f>資料!AL107</f>
        <v>--</v>
      </c>
      <c r="I103" s="24">
        <f ca="1">IFERROR(IF(AND(F103&gt;TODAY(),ISNUMBER(F103),E103&gt;$Q$13),1,"--")*(F103),99999)</f>
        <v>45477</v>
      </c>
      <c r="J103" s="30">
        <f t="shared" ca="1" si="4"/>
        <v>12</v>
      </c>
      <c r="K103" s="30">
        <f ca="1">IFERROR(COUNTIF($J$2:J102,J103)+J103,"")</f>
        <v>14</v>
      </c>
      <c r="L103" s="30" t="str">
        <f t="shared" ca="1" si="3"/>
        <v>--</v>
      </c>
      <c r="M103" s="30">
        <f>VLOOKUP(B103,股價資料!A:C,3,0)</f>
        <v>1400</v>
      </c>
      <c r="N103" s="30">
        <f>VLOOKUP(B103,除昔時資料!A:H,7,0)</f>
        <v>0</v>
      </c>
      <c r="O103" s="31" t="str">
        <f t="shared" si="5"/>
        <v>--</v>
      </c>
    </row>
    <row r="104" spans="1:15">
      <c r="A104" s="30">
        <f ca="1">IFERROR(COUNTIF($J$2:J103,J104)+J104,"")</f>
        <v>143</v>
      </c>
      <c r="B104" s="21" t="str">
        <f>資料!A108</f>
        <v>2455</v>
      </c>
      <c r="C104" s="31" t="str">
        <f>資料!B108</f>
        <v>全新</v>
      </c>
      <c r="D104" s="22">
        <f>資料!AI108</f>
        <v>35.799999999999997</v>
      </c>
      <c r="E104" s="23">
        <f>資料!AJ108</f>
        <v>1.2754000000000001</v>
      </c>
      <c r="F104" s="20">
        <f>資料!AK108</f>
        <v>45467</v>
      </c>
      <c r="G104" s="38">
        <f>資料!AD108</f>
        <v>0</v>
      </c>
      <c r="H104" s="38">
        <f>資料!AL108</f>
        <v>-3.11</v>
      </c>
      <c r="I104" s="24">
        <f ca="1">IFERROR(IF(AND(F104&gt;TODAY(),ISNUMBER(F104),E104&gt;$Q$13),1,"--")*(F104),99999)</f>
        <v>99999</v>
      </c>
      <c r="J104" s="30">
        <f t="shared" ca="1" si="4"/>
        <v>69</v>
      </c>
      <c r="K104" s="30">
        <f ca="1">IFERROR(COUNTIF($J$2:J103,J104)+J104,"")</f>
        <v>143</v>
      </c>
      <c r="L104" s="30" t="str">
        <f t="shared" ca="1" si="3"/>
        <v>--</v>
      </c>
      <c r="M104" s="30">
        <f>VLOOKUP(B104,股價資料!A:C,3,0)</f>
        <v>165</v>
      </c>
      <c r="N104" s="30">
        <f>VLOOKUP(B104,除昔時資料!A:H,7,0)</f>
        <v>170.3</v>
      </c>
      <c r="O104" s="31">
        <f t="shared" si="5"/>
        <v>-3.1121550205519766E-2</v>
      </c>
    </row>
    <row r="105" spans="1:15">
      <c r="A105" s="30">
        <f ca="1">IFERROR(COUNTIF($J$2:J104,J105)+J105,"")</f>
        <v>144</v>
      </c>
      <c r="B105" s="21" t="str">
        <f>資料!A109</f>
        <v>2457</v>
      </c>
      <c r="C105" s="31" t="str">
        <f>資料!B109</f>
        <v>飛宏</v>
      </c>
      <c r="D105" s="22" t="str">
        <f>資料!AI109</f>
        <v>--</v>
      </c>
      <c r="E105" s="23">
        <f>資料!AJ109</f>
        <v>0</v>
      </c>
      <c r="F105" s="20" t="str">
        <f>資料!AK109</f>
        <v>--</v>
      </c>
      <c r="G105" s="38">
        <f>資料!AD109</f>
        <v>0</v>
      </c>
      <c r="H105" s="38" t="str">
        <f>資料!AL109</f>
        <v>--</v>
      </c>
      <c r="I105" s="24">
        <f ca="1">IFERROR(IF(AND(F105&gt;TODAY(),ISNUMBER(F105),E105&gt;$Q$13),1,"--")*(F105),99999)</f>
        <v>99999</v>
      </c>
      <c r="J105" s="30">
        <f t="shared" ca="1" si="4"/>
        <v>69</v>
      </c>
      <c r="K105" s="30">
        <f ca="1">IFERROR(COUNTIF($J$2:J104,J105)+J105,"")</f>
        <v>144</v>
      </c>
      <c r="L105" s="30" t="str">
        <f t="shared" ca="1" si="3"/>
        <v>--</v>
      </c>
      <c r="M105" s="30">
        <f>VLOOKUP(B105,股價資料!A:C,3,0)</f>
        <v>48.7</v>
      </c>
      <c r="N105" s="30">
        <f>VLOOKUP(B105,除昔時資料!A:H,7,0)</f>
        <v>0</v>
      </c>
      <c r="O105" s="31" t="str">
        <f t="shared" si="5"/>
        <v>--</v>
      </c>
    </row>
    <row r="106" spans="1:15">
      <c r="A106" s="30">
        <f ca="1">IFERROR(COUNTIF($J$2:J105,J106)+J106,"")</f>
        <v>145</v>
      </c>
      <c r="B106" s="21" t="str">
        <f>資料!A110</f>
        <v>2458</v>
      </c>
      <c r="C106" s="31" t="str">
        <f>資料!B110</f>
        <v>義隆</v>
      </c>
      <c r="D106" s="22">
        <f>資料!AI110</f>
        <v>11.6</v>
      </c>
      <c r="E106" s="23">
        <f>資料!AJ110</f>
        <v>1.8555999999999999</v>
      </c>
      <c r="F106" s="20">
        <f>資料!AK110</f>
        <v>45379</v>
      </c>
      <c r="G106" s="38">
        <f>資料!AD110</f>
        <v>7</v>
      </c>
      <c r="H106" s="38">
        <f>資料!AL110</f>
        <v>-4.6100000000000003</v>
      </c>
      <c r="I106" s="24">
        <f ca="1">IFERROR(IF(AND(F106&gt;TODAY(),ISNUMBER(F106),E106&gt;$Q$13),1,"--")*(F106),99999)</f>
        <v>99999</v>
      </c>
      <c r="J106" s="30">
        <f t="shared" ca="1" si="4"/>
        <v>69</v>
      </c>
      <c r="K106" s="30">
        <f ca="1">IFERROR(COUNTIF($J$2:J105,J106)+J106,"")</f>
        <v>145</v>
      </c>
      <c r="L106" s="30" t="str">
        <f t="shared" ca="1" si="3"/>
        <v>--</v>
      </c>
      <c r="M106" s="30">
        <f>VLOOKUP(B106,股價資料!A:C,3,0)</f>
        <v>154</v>
      </c>
      <c r="N106" s="30">
        <f>VLOOKUP(B106,除昔時資料!A:H,7,0)</f>
        <v>161.44</v>
      </c>
      <c r="O106" s="31">
        <f t="shared" si="5"/>
        <v>-4.6085232903865236E-2</v>
      </c>
    </row>
    <row r="107" spans="1:15">
      <c r="A107" s="30">
        <f ca="1">IFERROR(COUNTIF($J$2:J106,J107)+J107,"")</f>
        <v>15</v>
      </c>
      <c r="B107" s="21" t="str">
        <f>資料!A111</f>
        <v>2474</v>
      </c>
      <c r="C107" s="31" t="str">
        <f>資料!B111</f>
        <v>可成</v>
      </c>
      <c r="D107" s="22">
        <f>資料!AI111</f>
        <v>91.4</v>
      </c>
      <c r="E107" s="23">
        <f>資料!AJ111</f>
        <v>2.1551999999999998</v>
      </c>
      <c r="F107" s="20">
        <f>資料!AK111</f>
        <v>45477</v>
      </c>
      <c r="G107" s="38">
        <f>資料!AD111</f>
        <v>13</v>
      </c>
      <c r="H107" s="38" t="str">
        <f>資料!AL111</f>
        <v>--</v>
      </c>
      <c r="I107" s="24">
        <f ca="1">IFERROR(IF(AND(F107&gt;TODAY(),ISNUMBER(F107),E107&gt;$Q$13),1,"--")*(F107),99999)</f>
        <v>45477</v>
      </c>
      <c r="J107" s="30">
        <f t="shared" ca="1" si="4"/>
        <v>12</v>
      </c>
      <c r="K107" s="30">
        <f ca="1">IFERROR(COUNTIF($J$2:J106,J107)+J107,"")</f>
        <v>15</v>
      </c>
      <c r="L107" s="30" t="str">
        <f t="shared" ca="1" si="3"/>
        <v>--</v>
      </c>
      <c r="M107" s="30">
        <f>VLOOKUP(B107,股價資料!A:C,3,0)</f>
        <v>232</v>
      </c>
      <c r="N107" s="30">
        <f>VLOOKUP(B107,除昔時資料!A:H,7,0)</f>
        <v>0</v>
      </c>
      <c r="O107" s="31" t="str">
        <f t="shared" si="5"/>
        <v>--</v>
      </c>
    </row>
    <row r="108" spans="1:15">
      <c r="A108" s="30">
        <f ca="1">IFERROR(COUNTIF($J$2:J107,J108)+J108,"")</f>
        <v>146</v>
      </c>
      <c r="B108" s="21" t="str">
        <f>資料!A112</f>
        <v>2481</v>
      </c>
      <c r="C108" s="31" t="str">
        <f>資料!B112</f>
        <v>強茂</v>
      </c>
      <c r="D108" s="22">
        <f>資料!AI112</f>
        <v>10</v>
      </c>
      <c r="E108" s="23">
        <f>資料!AJ112</f>
        <v>2.1276999999999999</v>
      </c>
      <c r="F108" s="20" t="str">
        <f>資料!AK112</f>
        <v>--</v>
      </c>
      <c r="G108" s="38">
        <f>資料!AD112</f>
        <v>0</v>
      </c>
      <c r="H108" s="38" t="str">
        <f>資料!AL112</f>
        <v>--</v>
      </c>
      <c r="I108" s="24">
        <f ca="1">IFERROR(IF(AND(F108&gt;TODAY(),ISNUMBER(F108),E108&gt;$Q$13),1,"--")*(F108),99999)</f>
        <v>99999</v>
      </c>
      <c r="J108" s="30">
        <f t="shared" ca="1" si="4"/>
        <v>69</v>
      </c>
      <c r="K108" s="30">
        <f ca="1">IFERROR(COUNTIF($J$2:J107,J108)+J108,"")</f>
        <v>146</v>
      </c>
      <c r="L108" s="30" t="str">
        <f t="shared" ca="1" si="3"/>
        <v>--</v>
      </c>
      <c r="M108" s="30">
        <f>VLOOKUP(B108,股價資料!A:C,3,0)</f>
        <v>56.4</v>
      </c>
      <c r="N108" s="30">
        <f>VLOOKUP(B108,除昔時資料!A:H,7,0)</f>
        <v>0</v>
      </c>
      <c r="O108" s="31" t="str">
        <f t="shared" si="5"/>
        <v>--</v>
      </c>
    </row>
    <row r="109" spans="1:15">
      <c r="A109" s="30">
        <f ca="1">IFERROR(COUNTIF($J$2:J108,J109)+J109,"")</f>
        <v>147</v>
      </c>
      <c r="B109" s="21" t="str">
        <f>資料!A113</f>
        <v>2485</v>
      </c>
      <c r="C109" s="31" t="str">
        <f>資料!B113</f>
        <v>兆赫</v>
      </c>
      <c r="D109" s="22" t="str">
        <f>資料!AI113</f>
        <v>--</v>
      </c>
      <c r="E109" s="23">
        <f>資料!AJ113</f>
        <v>0</v>
      </c>
      <c r="F109" s="20" t="str">
        <f>資料!AK113</f>
        <v>--</v>
      </c>
      <c r="G109" s="38">
        <f>資料!AD113</f>
        <v>0</v>
      </c>
      <c r="H109" s="38" t="str">
        <f>資料!AL113</f>
        <v>--</v>
      </c>
      <c r="I109" s="24">
        <f ca="1">IFERROR(IF(AND(F109&gt;TODAY(),ISNUMBER(F109),E109&gt;$Q$13),1,"--")*(F109),99999)</f>
        <v>99999</v>
      </c>
      <c r="J109" s="30">
        <f t="shared" ca="1" si="4"/>
        <v>69</v>
      </c>
      <c r="K109" s="30">
        <f ca="1">IFERROR(COUNTIF($J$2:J108,J109)+J109,"")</f>
        <v>147</v>
      </c>
      <c r="L109" s="30" t="str">
        <f t="shared" ca="1" si="3"/>
        <v>--</v>
      </c>
      <c r="M109" s="30">
        <f>VLOOKUP(B109,股價資料!A:C,3,0)</f>
        <v>21.15</v>
      </c>
      <c r="N109" s="30">
        <f>VLOOKUP(B109,除昔時資料!A:H,7,0)</f>
        <v>0</v>
      </c>
      <c r="O109" s="31" t="str">
        <f t="shared" si="5"/>
        <v>--</v>
      </c>
    </row>
    <row r="110" spans="1:15">
      <c r="A110" s="30">
        <f ca="1">IFERROR(COUNTIF($J$2:J109,J110)+J110,"")</f>
        <v>148</v>
      </c>
      <c r="B110" s="21" t="str">
        <f>資料!A114</f>
        <v>2489</v>
      </c>
      <c r="C110" s="31" t="str">
        <f>資料!B114</f>
        <v>瑞軒</v>
      </c>
      <c r="D110" s="22">
        <f>資料!AI114</f>
        <v>82.5</v>
      </c>
      <c r="E110" s="23">
        <f>資料!AJ114</f>
        <v>2.6315</v>
      </c>
      <c r="F110" s="20" t="str">
        <f>資料!AK114</f>
        <v>--</v>
      </c>
      <c r="G110" s="38">
        <f>資料!AD114</f>
        <v>0</v>
      </c>
      <c r="H110" s="38" t="str">
        <f>資料!AL114</f>
        <v>--</v>
      </c>
      <c r="I110" s="24">
        <f ca="1">IFERROR(IF(AND(F110&gt;TODAY(),ISNUMBER(F110),E110&gt;$Q$13),1,"--")*(F110),99999)</f>
        <v>99999</v>
      </c>
      <c r="J110" s="30">
        <f t="shared" ca="1" si="4"/>
        <v>69</v>
      </c>
      <c r="K110" s="30">
        <f ca="1">IFERROR(COUNTIF($J$2:J109,J110)+J110,"")</f>
        <v>148</v>
      </c>
      <c r="L110" s="30" t="str">
        <f t="shared" ca="1" si="3"/>
        <v>--</v>
      </c>
      <c r="M110" s="30">
        <f>VLOOKUP(B110,股價資料!A:C,3,0)</f>
        <v>20.6</v>
      </c>
      <c r="N110" s="30">
        <f>VLOOKUP(B110,除昔時資料!A:H,7,0)</f>
        <v>0</v>
      </c>
      <c r="O110" s="31" t="str">
        <f t="shared" si="5"/>
        <v>--</v>
      </c>
    </row>
    <row r="111" spans="1:15">
      <c r="A111" s="30">
        <f ca="1">IFERROR(COUNTIF($J$2:J110,J111)+J111,"")</f>
        <v>30</v>
      </c>
      <c r="B111" s="21" t="str">
        <f>資料!A115</f>
        <v>2492</v>
      </c>
      <c r="C111" s="31" t="str">
        <f>資料!B115</f>
        <v>華新科</v>
      </c>
      <c r="D111" s="22">
        <f>資料!AI115</f>
        <v>29.333333333333332</v>
      </c>
      <c r="E111" s="23">
        <f>資料!AJ115</f>
        <v>1.8258000000000001</v>
      </c>
      <c r="F111" s="20">
        <f>資料!AK115</f>
        <v>45483</v>
      </c>
      <c r="G111" s="38">
        <f>資料!AD115</f>
        <v>0</v>
      </c>
      <c r="H111" s="38" t="str">
        <f>資料!AL115</f>
        <v>--</v>
      </c>
      <c r="I111" s="24">
        <f ca="1">IFERROR(IF(AND(F111&gt;TODAY(),ISNUMBER(F111),E111&gt;$Q$13),1,"--")*(F111),99999)</f>
        <v>45483</v>
      </c>
      <c r="J111" s="30">
        <f t="shared" ca="1" si="4"/>
        <v>28</v>
      </c>
      <c r="K111" s="30">
        <f ca="1">IFERROR(COUNTIF($J$2:J110,J111)+J111,"")</f>
        <v>30</v>
      </c>
      <c r="L111" s="30" t="str">
        <f t="shared" ca="1" si="3"/>
        <v>--</v>
      </c>
      <c r="M111" s="30">
        <f>VLOOKUP(B111,股價資料!A:C,3,0)</f>
        <v>118</v>
      </c>
      <c r="N111" s="30">
        <f>VLOOKUP(B111,除昔時資料!A:H,7,0)</f>
        <v>0</v>
      </c>
      <c r="O111" s="31" t="str">
        <f t="shared" si="5"/>
        <v>--</v>
      </c>
    </row>
    <row r="112" spans="1:15">
      <c r="A112" s="30">
        <f ca="1">IFERROR(COUNTIF($J$2:J111,J112)+J112,"")</f>
        <v>149</v>
      </c>
      <c r="B112" s="21" t="str">
        <f>資料!A116</f>
        <v>2498</v>
      </c>
      <c r="C112" s="31" t="str">
        <f>資料!B116</f>
        <v>宏達電</v>
      </c>
      <c r="D112" s="22" t="str">
        <f>資料!AI116</f>
        <v>--</v>
      </c>
      <c r="E112" s="23">
        <f>資料!AJ116</f>
        <v>0</v>
      </c>
      <c r="F112" s="20" t="str">
        <f>資料!AK116</f>
        <v>--</v>
      </c>
      <c r="G112" s="38">
        <f>資料!AD116</f>
        <v>0</v>
      </c>
      <c r="H112" s="38" t="str">
        <f>資料!AL116</f>
        <v>--</v>
      </c>
      <c r="I112" s="24">
        <f ca="1">IFERROR(IF(AND(F112&gt;TODAY(),ISNUMBER(F112),E112&gt;$Q$13),1,"--")*(F112),99999)</f>
        <v>99999</v>
      </c>
      <c r="J112" s="30">
        <f t="shared" ca="1" si="4"/>
        <v>69</v>
      </c>
      <c r="K112" s="30">
        <f ca="1">IFERROR(COUNTIF($J$2:J111,J112)+J112,"")</f>
        <v>149</v>
      </c>
      <c r="L112" s="30" t="str">
        <f t="shared" ca="1" si="3"/>
        <v>--</v>
      </c>
      <c r="M112" s="30">
        <f>VLOOKUP(B112,股價資料!A:C,3,0)</f>
        <v>46.15</v>
      </c>
      <c r="N112" s="30">
        <f>VLOOKUP(B112,除昔時資料!A:H,7,0)</f>
        <v>0</v>
      </c>
      <c r="O112" s="31" t="str">
        <f t="shared" si="5"/>
        <v>--</v>
      </c>
    </row>
    <row r="113" spans="1:15">
      <c r="A113" s="30">
        <f ca="1">IFERROR(COUNTIF($J$2:J112,J113)+J113,"")</f>
        <v>150</v>
      </c>
      <c r="B113" s="21" t="str">
        <f>資料!A117</f>
        <v>2515</v>
      </c>
      <c r="C113" s="31" t="str">
        <f>資料!B117</f>
        <v>中工</v>
      </c>
      <c r="D113" s="22">
        <f>資料!AI117</f>
        <v>62</v>
      </c>
      <c r="E113" s="23">
        <f>資料!AJ117</f>
        <v>3.5135000000000001</v>
      </c>
      <c r="F113" s="20" t="str">
        <f>資料!AK117</f>
        <v>--</v>
      </c>
      <c r="G113" s="38">
        <f>資料!AD117</f>
        <v>0</v>
      </c>
      <c r="H113" s="38" t="str">
        <f>資料!AL117</f>
        <v>--</v>
      </c>
      <c r="I113" s="24">
        <f ca="1">IFERROR(IF(AND(F113&gt;TODAY(),ISNUMBER(F113),E113&gt;$Q$13),1,"--")*(F113),99999)</f>
        <v>99999</v>
      </c>
      <c r="J113" s="30">
        <f t="shared" ca="1" si="4"/>
        <v>69</v>
      </c>
      <c r="K113" s="30">
        <f ca="1">IFERROR(COUNTIF($J$2:J112,J113)+J113,"")</f>
        <v>150</v>
      </c>
      <c r="L113" s="30" t="str">
        <f t="shared" ca="1" si="3"/>
        <v>--</v>
      </c>
      <c r="M113" s="30">
        <f>VLOOKUP(B113,股價資料!A:C,3,0)</f>
        <v>14.8</v>
      </c>
      <c r="N113" s="30">
        <f>VLOOKUP(B113,除昔時資料!A:H,7,0)</f>
        <v>0</v>
      </c>
      <c r="O113" s="31" t="str">
        <f t="shared" si="5"/>
        <v>--</v>
      </c>
    </row>
    <row r="114" spans="1:15">
      <c r="A114" s="30">
        <f ca="1">IFERROR(COUNTIF($J$2:J113,J114)+J114,"")</f>
        <v>151</v>
      </c>
      <c r="B114" s="21" t="str">
        <f>資料!A118</f>
        <v>2520</v>
      </c>
      <c r="C114" s="31" t="str">
        <f>資料!B118</f>
        <v>冠德</v>
      </c>
      <c r="D114" s="22">
        <f>資料!AI118</f>
        <v>54.333333333333336</v>
      </c>
      <c r="E114" s="23">
        <f>資料!AJ118</f>
        <v>3.2967</v>
      </c>
      <c r="F114" s="20" t="str">
        <f>資料!AK118</f>
        <v>--</v>
      </c>
      <c r="G114" s="38">
        <f>資料!AD118</f>
        <v>0</v>
      </c>
      <c r="H114" s="38" t="str">
        <f>資料!AL118</f>
        <v>--</v>
      </c>
      <c r="I114" s="24">
        <f ca="1">IFERROR(IF(AND(F114&gt;TODAY(),ISNUMBER(F114),E114&gt;$Q$13),1,"--")*(F114),99999)</f>
        <v>99999</v>
      </c>
      <c r="J114" s="30">
        <f t="shared" ca="1" si="4"/>
        <v>69</v>
      </c>
      <c r="K114" s="30">
        <f ca="1">IFERROR(COUNTIF($J$2:J113,J114)+J114,"")</f>
        <v>151</v>
      </c>
      <c r="L114" s="30" t="str">
        <f t="shared" ca="1" si="3"/>
        <v>--</v>
      </c>
      <c r="M114" s="30">
        <f>VLOOKUP(B114,股價資料!A:C,3,0)</f>
        <v>54.6</v>
      </c>
      <c r="N114" s="30">
        <f>VLOOKUP(B114,除昔時資料!A:H,7,0)</f>
        <v>0</v>
      </c>
      <c r="O114" s="31" t="str">
        <f t="shared" si="5"/>
        <v>--</v>
      </c>
    </row>
    <row r="115" spans="1:15">
      <c r="A115" s="30">
        <f ca="1">IFERROR(COUNTIF($J$2:J114,J115)+J115,"")</f>
        <v>152</v>
      </c>
      <c r="B115" s="21" t="str">
        <f>資料!A119</f>
        <v>2542</v>
      </c>
      <c r="C115" s="31" t="str">
        <f>資料!B119</f>
        <v>興富發</v>
      </c>
      <c r="D115" s="22">
        <f>資料!AI119</f>
        <v>77.5</v>
      </c>
      <c r="E115" s="23">
        <f>資料!AJ119</f>
        <v>0.9597</v>
      </c>
      <c r="F115" s="20" t="str">
        <f>資料!AK119</f>
        <v>--</v>
      </c>
      <c r="G115" s="38">
        <f>資料!AD119</f>
        <v>0</v>
      </c>
      <c r="H115" s="38" t="str">
        <f>資料!AL119</f>
        <v>--</v>
      </c>
      <c r="I115" s="24">
        <f ca="1">IFERROR(IF(AND(F115&gt;TODAY(),ISNUMBER(F115),E115&gt;$Q$13),1,"--")*(F115),99999)</f>
        <v>99999</v>
      </c>
      <c r="J115" s="30">
        <f t="shared" ca="1" si="4"/>
        <v>69</v>
      </c>
      <c r="K115" s="30">
        <f ca="1">IFERROR(COUNTIF($J$2:J114,J115)+J115,"")</f>
        <v>152</v>
      </c>
      <c r="L115" s="30" t="str">
        <f t="shared" ca="1" si="3"/>
        <v>--</v>
      </c>
      <c r="M115" s="30">
        <f>VLOOKUP(B115,股價資料!A:C,3,0)</f>
        <v>52.1</v>
      </c>
      <c r="N115" s="30">
        <f>VLOOKUP(B115,除昔時資料!A:H,7,0)</f>
        <v>0</v>
      </c>
      <c r="O115" s="31" t="str">
        <f t="shared" si="5"/>
        <v>--</v>
      </c>
    </row>
    <row r="116" spans="1:15">
      <c r="A116" s="30">
        <f ca="1">IFERROR(COUNTIF($J$2:J115,J116)+J116,"")</f>
        <v>153</v>
      </c>
      <c r="B116" s="21" t="str">
        <f>資料!A120</f>
        <v>2548</v>
      </c>
      <c r="C116" s="31" t="str">
        <f>資料!B120</f>
        <v>華固</v>
      </c>
      <c r="D116" s="22">
        <f>資料!AI120</f>
        <v>112.66666666666667</v>
      </c>
      <c r="E116" s="23">
        <f>資料!AJ120</f>
        <v>3.9578000000000002</v>
      </c>
      <c r="F116" s="20">
        <f>資料!AK120</f>
        <v>45464</v>
      </c>
      <c r="G116" s="38">
        <f>資料!AD120</f>
        <v>0</v>
      </c>
      <c r="H116" s="38">
        <f>資料!AL120</f>
        <v>-17.5</v>
      </c>
      <c r="I116" s="24">
        <f ca="1">IFERROR(IF(AND(F116&gt;TODAY(),ISNUMBER(F116),E116&gt;$Q$13),1,"--")*(F116),99999)</f>
        <v>99999</v>
      </c>
      <c r="J116" s="30">
        <f t="shared" ca="1" si="4"/>
        <v>69</v>
      </c>
      <c r="K116" s="30">
        <f ca="1">IFERROR(COUNTIF($J$2:J115,J116)+J116,"")</f>
        <v>153</v>
      </c>
      <c r="L116" s="30" t="str">
        <f t="shared" ca="1" si="3"/>
        <v>--</v>
      </c>
      <c r="M116" s="30">
        <f>VLOOKUP(B116,股價資料!A:C,3,0)</f>
        <v>136.5</v>
      </c>
      <c r="N116" s="30">
        <f>VLOOKUP(B116,除昔時資料!A:H,7,0)</f>
        <v>165.45</v>
      </c>
      <c r="O116" s="31">
        <f t="shared" si="5"/>
        <v>-0.17497733454215769</v>
      </c>
    </row>
    <row r="117" spans="1:15">
      <c r="A117" s="30">
        <f ca="1">IFERROR(COUNTIF($J$2:J116,J117)+J117,"")</f>
        <v>154</v>
      </c>
      <c r="B117" s="21" t="str">
        <f>資料!A121</f>
        <v>2603</v>
      </c>
      <c r="C117" s="31" t="str">
        <f>資料!B121</f>
        <v>長榮</v>
      </c>
      <c r="D117" s="22">
        <f>資料!AI121</f>
        <v>60.333333333333336</v>
      </c>
      <c r="E117" s="23">
        <f>資料!AJ121</f>
        <v>4.9824999999999999</v>
      </c>
      <c r="F117" s="20">
        <f>資料!AK121</f>
        <v>45470</v>
      </c>
      <c r="G117" s="38">
        <f>資料!AD121</f>
        <v>0</v>
      </c>
      <c r="H117" s="38">
        <f>資料!AL121</f>
        <v>1.56</v>
      </c>
      <c r="I117" s="24">
        <f ca="1">IFERROR(IF(AND(F117&gt;TODAY(),ISNUMBER(F117),E117&gt;$Q$13),1,"--")*(F117),99999)</f>
        <v>99999</v>
      </c>
      <c r="J117" s="30">
        <f t="shared" ca="1" si="4"/>
        <v>69</v>
      </c>
      <c r="K117" s="30">
        <f ca="1">IFERROR(COUNTIF($J$2:J116,J117)+J117,"")</f>
        <v>154</v>
      </c>
      <c r="L117" s="30" t="str">
        <f t="shared" ca="1" si="3"/>
        <v>--</v>
      </c>
      <c r="M117" s="30">
        <f>VLOOKUP(B117,股價資料!A:C,3,0)</f>
        <v>193</v>
      </c>
      <c r="N117" s="30">
        <f>VLOOKUP(B117,除昔時資料!A:H,7,0)</f>
        <v>190.03</v>
      </c>
      <c r="O117" s="31">
        <f t="shared" si="5"/>
        <v>1.5629111192969614E-2</v>
      </c>
    </row>
    <row r="118" spans="1:15">
      <c r="A118" s="30">
        <f ca="1">IFERROR(COUNTIF($J$2:J117,J118)+J118,"")</f>
        <v>155</v>
      </c>
      <c r="B118" s="21" t="str">
        <f>資料!A122</f>
        <v>2605</v>
      </c>
      <c r="C118" s="31" t="str">
        <f>資料!B122</f>
        <v>新興</v>
      </c>
      <c r="D118" s="22">
        <f>資料!AI122</f>
        <v>47.5</v>
      </c>
      <c r="E118" s="23">
        <f>資料!AJ122</f>
        <v>2.3847</v>
      </c>
      <c r="F118" s="20">
        <f>資料!AK122</f>
        <v>45471</v>
      </c>
      <c r="G118" s="38">
        <f>資料!AD122</f>
        <v>0</v>
      </c>
      <c r="H118" s="38">
        <f>資料!AL122</f>
        <v>-0.33</v>
      </c>
      <c r="I118" s="24">
        <f ca="1">IFERROR(IF(AND(F118&gt;TODAY(),ISNUMBER(F118),E118&gt;$Q$13),1,"--")*(F118),99999)</f>
        <v>99999</v>
      </c>
      <c r="J118" s="30">
        <f t="shared" ca="1" si="4"/>
        <v>69</v>
      </c>
      <c r="K118" s="30">
        <f ca="1">IFERROR(COUNTIF($J$2:J117,J118)+J118,"")</f>
        <v>155</v>
      </c>
      <c r="L118" s="30" t="str">
        <f t="shared" ca="1" si="3"/>
        <v>--</v>
      </c>
      <c r="M118" s="30">
        <f>VLOOKUP(B118,股價資料!A:C,3,0)</f>
        <v>30.6</v>
      </c>
      <c r="N118" s="30">
        <f>VLOOKUP(B118,除昔時資料!A:H,7,0)</f>
        <v>30.7</v>
      </c>
      <c r="O118" s="31">
        <f t="shared" si="5"/>
        <v>-3.2573289902279035E-3</v>
      </c>
    </row>
    <row r="119" spans="1:15">
      <c r="A119" s="30">
        <f ca="1">IFERROR(COUNTIF($J$2:J118,J119)+J119,"")</f>
        <v>156</v>
      </c>
      <c r="B119" s="21" t="str">
        <f>資料!A123</f>
        <v>2606</v>
      </c>
      <c r="C119" s="31" t="str">
        <f>資料!B123</f>
        <v>裕民</v>
      </c>
      <c r="D119" s="22">
        <f>資料!AI123</f>
        <v>56.5</v>
      </c>
      <c r="E119" s="23">
        <f>資料!AJ123</f>
        <v>4.1307999999999998</v>
      </c>
      <c r="F119" s="20">
        <f>資料!AK123</f>
        <v>45470</v>
      </c>
      <c r="G119" s="38">
        <f>資料!AD123</f>
        <v>0</v>
      </c>
      <c r="H119" s="38">
        <f>資料!AL123</f>
        <v>0.18</v>
      </c>
      <c r="I119" s="24">
        <f ca="1">IFERROR(IF(AND(F119&gt;TODAY(),ISNUMBER(F119),E119&gt;$Q$13),1,"--")*(F119),99999)</f>
        <v>99999</v>
      </c>
      <c r="J119" s="30">
        <f t="shared" ca="1" si="4"/>
        <v>69</v>
      </c>
      <c r="K119" s="30">
        <f ca="1">IFERROR(COUNTIF($J$2:J118,J119)+J119,"")</f>
        <v>156</v>
      </c>
      <c r="L119" s="30" t="str">
        <f t="shared" ca="1" si="3"/>
        <v>--</v>
      </c>
      <c r="M119" s="30">
        <f>VLOOKUP(B119,股價資料!A:C,3,0)</f>
        <v>55.8</v>
      </c>
      <c r="N119" s="30">
        <f>VLOOKUP(B119,除昔時資料!A:H,7,0)</f>
        <v>55.7</v>
      </c>
      <c r="O119" s="31">
        <f t="shared" si="5"/>
        <v>1.7953321364452268E-3</v>
      </c>
    </row>
    <row r="120" spans="1:15">
      <c r="A120" s="30">
        <f ca="1">IFERROR(COUNTIF($J$2:J119,J120)+J120,"")</f>
        <v>24</v>
      </c>
      <c r="B120" s="21" t="str">
        <f>資料!A124</f>
        <v>2609</v>
      </c>
      <c r="C120" s="31" t="str">
        <f>資料!B124</f>
        <v>陽明</v>
      </c>
      <c r="D120" s="22">
        <f>資料!AI124</f>
        <v>210</v>
      </c>
      <c r="E120" s="23">
        <f>資料!AJ124</f>
        <v>2.681</v>
      </c>
      <c r="F120" s="20">
        <f>資料!AK124</f>
        <v>45482</v>
      </c>
      <c r="G120" s="38">
        <f>資料!AD124</f>
        <v>0</v>
      </c>
      <c r="H120" s="38" t="str">
        <f>資料!AL124</f>
        <v>--</v>
      </c>
      <c r="I120" s="24">
        <f ca="1">IFERROR(IF(AND(F120&gt;TODAY(),ISNUMBER(F120),E120&gt;$Q$13),1,"--")*(F120),99999)</f>
        <v>45482</v>
      </c>
      <c r="J120" s="30">
        <f t="shared" ca="1" si="4"/>
        <v>24</v>
      </c>
      <c r="K120" s="30">
        <f ca="1">IFERROR(COUNTIF($J$2:J119,J120)+J120,"")</f>
        <v>24</v>
      </c>
      <c r="L120" s="30" t="str">
        <f t="shared" ca="1" si="3"/>
        <v>--</v>
      </c>
      <c r="M120" s="30">
        <f>VLOOKUP(B120,股價資料!A:C,3,0)</f>
        <v>74.599999999999994</v>
      </c>
      <c r="N120" s="30">
        <f>VLOOKUP(B120,除昔時資料!A:H,7,0)</f>
        <v>0</v>
      </c>
      <c r="O120" s="31" t="str">
        <f t="shared" si="5"/>
        <v>--</v>
      </c>
    </row>
    <row r="121" spans="1:15">
      <c r="A121" s="30">
        <f ca="1">IFERROR(COUNTIF($J$2:J120,J121)+J121,"")</f>
        <v>49</v>
      </c>
      <c r="B121" s="21" t="str">
        <f>資料!A125</f>
        <v>2610</v>
      </c>
      <c r="C121" s="31" t="str">
        <f>資料!B125</f>
        <v>華航</v>
      </c>
      <c r="D121" s="22">
        <f>資料!AI125</f>
        <v>6</v>
      </c>
      <c r="E121" s="23">
        <f>資料!AJ125</f>
        <v>2.9121000000000001</v>
      </c>
      <c r="F121" s="20">
        <f>資料!AK125</f>
        <v>45491</v>
      </c>
      <c r="G121" s="38">
        <f>資料!AD125</f>
        <v>0</v>
      </c>
      <c r="H121" s="38" t="str">
        <f>資料!AL125</f>
        <v>--</v>
      </c>
      <c r="I121" s="24">
        <f ca="1">IFERROR(IF(AND(F121&gt;TODAY(),ISNUMBER(F121),E121&gt;$Q$13),1,"--")*(F121),99999)</f>
        <v>45491</v>
      </c>
      <c r="J121" s="30">
        <f t="shared" ca="1" si="4"/>
        <v>48</v>
      </c>
      <c r="K121" s="30">
        <f ca="1">IFERROR(COUNTIF($J$2:J120,J121)+J121,"")</f>
        <v>49</v>
      </c>
      <c r="L121" s="30" t="str">
        <f t="shared" ca="1" si="3"/>
        <v>--</v>
      </c>
      <c r="M121" s="30">
        <f>VLOOKUP(B121,股價資料!A:C,3,0)</f>
        <v>23.7</v>
      </c>
      <c r="N121" s="30">
        <f>VLOOKUP(B121,除昔時資料!A:H,7,0)</f>
        <v>0</v>
      </c>
      <c r="O121" s="31" t="str">
        <f t="shared" si="5"/>
        <v>--</v>
      </c>
    </row>
    <row r="122" spans="1:15">
      <c r="A122" s="30">
        <f ca="1">IFERROR(COUNTIF($J$2:J121,J122)+J122,"")</f>
        <v>157</v>
      </c>
      <c r="B122" s="21" t="str">
        <f>資料!A126</f>
        <v>2615</v>
      </c>
      <c r="C122" s="31" t="str">
        <f>資料!B126</f>
        <v>萬海</v>
      </c>
      <c r="D122" s="22">
        <f>資料!AI126</f>
        <v>37.25</v>
      </c>
      <c r="E122" s="23">
        <f>資料!AJ126</f>
        <v>1.8071999999999999</v>
      </c>
      <c r="F122" s="20">
        <f>資料!AK126</f>
        <v>45456</v>
      </c>
      <c r="G122" s="38">
        <f>資料!AD126</f>
        <v>0</v>
      </c>
      <c r="H122" s="38">
        <f>資料!AL126</f>
        <v>8.7100000000000009</v>
      </c>
      <c r="I122" s="24">
        <f ca="1">IFERROR(IF(AND(F122&gt;TODAY(),ISNUMBER(F122),E122&gt;$Q$13),1,"--")*(F122),99999)</f>
        <v>99999</v>
      </c>
      <c r="J122" s="30">
        <f t="shared" ca="1" si="4"/>
        <v>69</v>
      </c>
      <c r="K122" s="30">
        <f ca="1">IFERROR(COUNTIF($J$2:J121,J122)+J122,"")</f>
        <v>157</v>
      </c>
      <c r="L122" s="30" t="str">
        <f t="shared" ca="1" si="3"/>
        <v>--</v>
      </c>
      <c r="M122" s="30">
        <f>VLOOKUP(B122,股價資料!A:C,3,0)</f>
        <v>88.6</v>
      </c>
      <c r="N122" s="30">
        <f>VLOOKUP(B122,除昔時資料!A:H,7,0)</f>
        <v>81.5</v>
      </c>
      <c r="O122" s="31">
        <f t="shared" si="5"/>
        <v>8.7116564417177855E-2</v>
      </c>
    </row>
    <row r="123" spans="1:15">
      <c r="A123" s="30">
        <f ca="1">IFERROR(COUNTIF($J$2:J122,J123)+J123,"")</f>
        <v>22</v>
      </c>
      <c r="B123" s="21" t="str">
        <f>資料!A127</f>
        <v>2618</v>
      </c>
      <c r="C123" s="31" t="str">
        <f>資料!B127</f>
        <v>長榮航</v>
      </c>
      <c r="D123" s="22">
        <f>資料!AI127</f>
        <v>2</v>
      </c>
      <c r="E123" s="23">
        <f>資料!AJ127</f>
        <v>4.7182000000000004</v>
      </c>
      <c r="F123" s="20">
        <f>資料!AK127</f>
        <v>45481</v>
      </c>
      <c r="G123" s="38">
        <f>資料!AD127</f>
        <v>0</v>
      </c>
      <c r="H123" s="38" t="str">
        <f>資料!AL127</f>
        <v>--</v>
      </c>
      <c r="I123" s="24">
        <f ca="1">IFERROR(IF(AND(F123&gt;TODAY(),ISNUMBER(F123),E123&gt;$Q$13),1,"--")*(F123),99999)</f>
        <v>45481</v>
      </c>
      <c r="J123" s="30">
        <f t="shared" ca="1" si="4"/>
        <v>22</v>
      </c>
      <c r="K123" s="30">
        <f ca="1">IFERROR(COUNTIF($J$2:J122,J123)+J123,"")</f>
        <v>22</v>
      </c>
      <c r="L123" s="30" t="str">
        <f t="shared" ca="1" si="3"/>
        <v>--</v>
      </c>
      <c r="M123" s="30">
        <f>VLOOKUP(B123,股價資料!A:C,3,0)</f>
        <v>38.15</v>
      </c>
      <c r="N123" s="30">
        <f>VLOOKUP(B123,除昔時資料!A:H,7,0)</f>
        <v>0</v>
      </c>
      <c r="O123" s="31" t="str">
        <f t="shared" si="5"/>
        <v>--</v>
      </c>
    </row>
    <row r="124" spans="1:15">
      <c r="A124" s="30">
        <f ca="1">IFERROR(COUNTIF($J$2:J123,J124)+J124,"")</f>
        <v>45</v>
      </c>
      <c r="B124" s="21" t="str">
        <f>資料!A128</f>
        <v>2633</v>
      </c>
      <c r="C124" s="31" t="str">
        <f>資料!B128</f>
        <v>台灣高鐵</v>
      </c>
      <c r="D124" s="22">
        <f>資料!AI128</f>
        <v>3.6666666666666665</v>
      </c>
      <c r="E124" s="23">
        <f>資料!AJ128</f>
        <v>3.3553000000000002</v>
      </c>
      <c r="F124" s="20">
        <f>資料!AK128</f>
        <v>45489</v>
      </c>
      <c r="G124" s="38">
        <f>資料!AD128</f>
        <v>0</v>
      </c>
      <c r="H124" s="38" t="str">
        <f>資料!AL128</f>
        <v>--</v>
      </c>
      <c r="I124" s="24">
        <f ca="1">IFERROR(IF(AND(F124&gt;TODAY(),ISNUMBER(F124),E124&gt;$Q$13),1,"--")*(F124),99999)</f>
        <v>45489</v>
      </c>
      <c r="J124" s="30">
        <f t="shared" ca="1" si="4"/>
        <v>45</v>
      </c>
      <c r="K124" s="30">
        <f ca="1">IFERROR(COUNTIF($J$2:J123,J124)+J124,"")</f>
        <v>45</v>
      </c>
      <c r="L124" s="30" t="str">
        <f t="shared" ca="1" si="3"/>
        <v>--</v>
      </c>
      <c r="M124" s="30">
        <f>VLOOKUP(B124,股價資料!A:C,3,0)</f>
        <v>30.4</v>
      </c>
      <c r="N124" s="30">
        <f>VLOOKUP(B124,除昔時資料!A:H,7,0)</f>
        <v>0</v>
      </c>
      <c r="O124" s="31" t="str">
        <f t="shared" si="5"/>
        <v>--</v>
      </c>
    </row>
    <row r="125" spans="1:15">
      <c r="A125" s="30">
        <f ca="1">IFERROR(COUNTIF($J$2:J124,J125)+J125,"")</f>
        <v>31</v>
      </c>
      <c r="B125" s="21" t="str">
        <f>資料!A129</f>
        <v>2634</v>
      </c>
      <c r="C125" s="31" t="str">
        <f>資料!B129</f>
        <v>漢翔</v>
      </c>
      <c r="D125" s="22">
        <f>資料!AI129</f>
        <v>26.25</v>
      </c>
      <c r="E125" s="23">
        <f>資料!AJ129</f>
        <v>2.6591999999999998</v>
      </c>
      <c r="F125" s="20">
        <f>資料!AK129</f>
        <v>45483</v>
      </c>
      <c r="G125" s="38">
        <f>資料!AD129</f>
        <v>0</v>
      </c>
      <c r="H125" s="38" t="str">
        <f>資料!AL129</f>
        <v>--</v>
      </c>
      <c r="I125" s="24">
        <f ca="1">IFERROR(IF(AND(F125&gt;TODAY(),ISNUMBER(F125),E125&gt;$Q$13),1,"--")*(F125),99999)</f>
        <v>45483</v>
      </c>
      <c r="J125" s="30">
        <f t="shared" ca="1" si="4"/>
        <v>28</v>
      </c>
      <c r="K125" s="30">
        <f ca="1">IFERROR(COUNTIF($J$2:J124,J125)+J125,"")</f>
        <v>31</v>
      </c>
      <c r="L125" s="30" t="str">
        <f t="shared" ca="1" si="3"/>
        <v>--</v>
      </c>
      <c r="M125" s="30">
        <f>VLOOKUP(B125,股價資料!A:C,3,0)</f>
        <v>53.4</v>
      </c>
      <c r="N125" s="30">
        <f>VLOOKUP(B125,除昔時資料!A:H,7,0)</f>
        <v>0</v>
      </c>
      <c r="O125" s="31" t="str">
        <f t="shared" si="5"/>
        <v>--</v>
      </c>
    </row>
    <row r="126" spans="1:15">
      <c r="A126" s="30">
        <f ca="1">IFERROR(COUNTIF($J$2:J125,J126)+J126,"")</f>
        <v>158</v>
      </c>
      <c r="B126" s="21" t="str">
        <f>資料!A130</f>
        <v>2801</v>
      </c>
      <c r="C126" s="31" t="str">
        <f>資料!B130</f>
        <v>彰銀</v>
      </c>
      <c r="D126" s="22">
        <f>資料!AI130</f>
        <v>119</v>
      </c>
      <c r="E126" s="23">
        <f>資料!AJ130</f>
        <v>2.9809999999999999</v>
      </c>
      <c r="F126" s="20" t="str">
        <f>資料!AK130</f>
        <v>--</v>
      </c>
      <c r="G126" s="38">
        <f>資料!AD130</f>
        <v>0</v>
      </c>
      <c r="H126" s="38" t="str">
        <f>資料!AL130</f>
        <v>--</v>
      </c>
      <c r="I126" s="24">
        <f ca="1">IFERROR(IF(AND(F126&gt;TODAY(),ISNUMBER(F126),E126&gt;$Q$13),1,"--")*(F126),99999)</f>
        <v>99999</v>
      </c>
      <c r="J126" s="30">
        <f t="shared" ca="1" si="4"/>
        <v>69</v>
      </c>
      <c r="K126" s="30">
        <f ca="1">IFERROR(COUNTIF($J$2:J125,J126)+J126,"")</f>
        <v>158</v>
      </c>
      <c r="L126" s="30" t="str">
        <f t="shared" ca="1" si="3"/>
        <v>--</v>
      </c>
      <c r="M126" s="30">
        <f>VLOOKUP(B126,股價資料!A:C,3,0)</f>
        <v>18.45</v>
      </c>
      <c r="N126" s="30">
        <f>VLOOKUP(B126,除昔時資料!A:H,7,0)</f>
        <v>0</v>
      </c>
      <c r="O126" s="31" t="str">
        <f t="shared" si="5"/>
        <v>--</v>
      </c>
    </row>
    <row r="127" spans="1:15">
      <c r="A127" s="30">
        <f ca="1">IFERROR(COUNTIF($J$2:J126,J127)+J127,"")</f>
        <v>159</v>
      </c>
      <c r="B127" s="21" t="str">
        <f>資料!A131</f>
        <v>2834</v>
      </c>
      <c r="C127" s="31" t="str">
        <f>資料!B131</f>
        <v>臺企銀</v>
      </c>
      <c r="D127" s="22">
        <f>資料!AI131</f>
        <v>58.333333333333336</v>
      </c>
      <c r="E127" s="23">
        <f>資料!AJ131</f>
        <v>1.0989</v>
      </c>
      <c r="F127" s="20" t="str">
        <f>資料!AK131</f>
        <v>--</v>
      </c>
      <c r="G127" s="38">
        <f>資料!AD131</f>
        <v>0</v>
      </c>
      <c r="H127" s="38" t="str">
        <f>資料!AL131</f>
        <v>--</v>
      </c>
      <c r="I127" s="24">
        <f ca="1">IFERROR(IF(AND(F127&gt;TODAY(),ISNUMBER(F127),E127&gt;$Q$13),1,"--")*(F127),99999)</f>
        <v>99999</v>
      </c>
      <c r="J127" s="30">
        <f t="shared" ca="1" si="4"/>
        <v>69</v>
      </c>
      <c r="K127" s="30">
        <f ca="1">IFERROR(COUNTIF($J$2:J126,J127)+J127,"")</f>
        <v>159</v>
      </c>
      <c r="L127" s="30" t="str">
        <f t="shared" ca="1" si="3"/>
        <v>--</v>
      </c>
      <c r="M127" s="30">
        <f>VLOOKUP(B127,股價資料!A:C,3,0)</f>
        <v>18.2</v>
      </c>
      <c r="N127" s="30">
        <f>VLOOKUP(B127,除昔時資料!A:H,7,0)</f>
        <v>0</v>
      </c>
      <c r="O127" s="31" t="str">
        <f t="shared" si="5"/>
        <v>--</v>
      </c>
    </row>
    <row r="128" spans="1:15">
      <c r="A128" s="30">
        <f ca="1">IFERROR(COUNTIF($J$2:J127,J128)+J128,"")</f>
        <v>160</v>
      </c>
      <c r="B128" s="21" t="str">
        <f>資料!A132</f>
        <v>2880</v>
      </c>
      <c r="C128" s="31" t="str">
        <f>資料!B132</f>
        <v>華南金</v>
      </c>
      <c r="D128" s="22">
        <f>資料!AI132</f>
        <v>120.66666666666667</v>
      </c>
      <c r="E128" s="23">
        <f>資料!AJ132</f>
        <v>4.5454999999999997</v>
      </c>
      <c r="F128" s="20" t="str">
        <f>資料!AK132</f>
        <v>--</v>
      </c>
      <c r="G128" s="38">
        <f>資料!AD132</f>
        <v>0</v>
      </c>
      <c r="H128" s="38" t="str">
        <f>資料!AL132</f>
        <v>--</v>
      </c>
      <c r="I128" s="24">
        <f ca="1">IFERROR(IF(AND(F128&gt;TODAY(),ISNUMBER(F128),E128&gt;$Q$13),1,"--")*(F128),99999)</f>
        <v>99999</v>
      </c>
      <c r="J128" s="30">
        <f t="shared" ca="1" si="4"/>
        <v>69</v>
      </c>
      <c r="K128" s="30">
        <f ca="1">IFERROR(COUNTIF($J$2:J127,J128)+J128,"")</f>
        <v>160</v>
      </c>
      <c r="L128" s="30" t="str">
        <f t="shared" ca="1" si="3"/>
        <v>--</v>
      </c>
      <c r="M128" s="30">
        <f>VLOOKUP(B128,股價資料!A:C,3,0)</f>
        <v>26.4</v>
      </c>
      <c r="N128" s="30">
        <f>VLOOKUP(B128,除昔時資料!A:H,7,0)</f>
        <v>0</v>
      </c>
      <c r="O128" s="31" t="str">
        <f t="shared" si="5"/>
        <v>--</v>
      </c>
    </row>
    <row r="129" spans="1:15">
      <c r="A129" s="30">
        <f ca="1">IFERROR(COUNTIF($J$2:J128,J129)+J129,"")</f>
        <v>161</v>
      </c>
      <c r="B129" s="21" t="str">
        <f>資料!A133</f>
        <v>2881</v>
      </c>
      <c r="C129" s="31" t="str">
        <f>資料!B133</f>
        <v>富邦金</v>
      </c>
      <c r="D129" s="22">
        <f>資料!AI133</f>
        <v>34.5</v>
      </c>
      <c r="E129" s="23">
        <f>資料!AJ133</f>
        <v>3.1526000000000001</v>
      </c>
      <c r="F129" s="20" t="str">
        <f>資料!AK133</f>
        <v>--</v>
      </c>
      <c r="G129" s="38">
        <f>資料!AD133</f>
        <v>0</v>
      </c>
      <c r="H129" s="38" t="str">
        <f>資料!AL133</f>
        <v>--</v>
      </c>
      <c r="I129" s="24">
        <f ca="1">IFERROR(IF(AND(F129&gt;TODAY(),ISNUMBER(F129),E129&gt;$Q$13),1,"--")*(F129),99999)</f>
        <v>99999</v>
      </c>
      <c r="J129" s="30">
        <f t="shared" ca="1" si="4"/>
        <v>69</v>
      </c>
      <c r="K129" s="30">
        <f ca="1">IFERROR(COUNTIF($J$2:J128,J129)+J129,"")</f>
        <v>161</v>
      </c>
      <c r="L129" s="30" t="str">
        <f t="shared" ca="1" si="3"/>
        <v>--</v>
      </c>
      <c r="M129" s="30">
        <f>VLOOKUP(B129,股價資料!A:C,3,0)</f>
        <v>79.3</v>
      </c>
      <c r="N129" s="30">
        <f>VLOOKUP(B129,除昔時資料!A:H,7,0)</f>
        <v>0</v>
      </c>
      <c r="O129" s="31" t="str">
        <f t="shared" si="5"/>
        <v>--</v>
      </c>
    </row>
    <row r="130" spans="1:15">
      <c r="A130" s="30">
        <f ca="1">IFERROR(COUNTIF($J$2:J129,J130)+J130,"")</f>
        <v>4</v>
      </c>
      <c r="B130" s="21" t="str">
        <f>資料!A134</f>
        <v>2882</v>
      </c>
      <c r="C130" s="31" t="str">
        <f>資料!B134</f>
        <v>國泰金</v>
      </c>
      <c r="D130" s="22">
        <f>資料!AI134</f>
        <v>69.666666666666671</v>
      </c>
      <c r="E130" s="23">
        <f>資料!AJ134</f>
        <v>3.3898000000000001</v>
      </c>
      <c r="F130" s="20">
        <f>資料!AK134</f>
        <v>45474</v>
      </c>
      <c r="G130" s="38">
        <f>資料!AD134</f>
        <v>0</v>
      </c>
      <c r="H130" s="38" t="str">
        <f>資料!AL134</f>
        <v>--</v>
      </c>
      <c r="I130" s="24">
        <f ca="1">IFERROR(IF(AND(F130&gt;TODAY(),ISNUMBER(F130),E130&gt;$Q$13),1,"--")*(F130),99999)</f>
        <v>45474</v>
      </c>
      <c r="J130" s="30">
        <f t="shared" ca="1" si="4"/>
        <v>1</v>
      </c>
      <c r="K130" s="30">
        <f ca="1">IFERROR(COUNTIF($J$2:J129,J130)+J130,"")</f>
        <v>4</v>
      </c>
      <c r="L130" s="30" t="str">
        <f t="shared" ca="1" si="3"/>
        <v>--</v>
      </c>
      <c r="M130" s="30">
        <f>VLOOKUP(B130,股價資料!A:C,3,0)</f>
        <v>59</v>
      </c>
      <c r="N130" s="30">
        <f>VLOOKUP(B130,除昔時資料!A:H,7,0)</f>
        <v>57</v>
      </c>
      <c r="O130" s="31">
        <f t="shared" si="5"/>
        <v>3.5087719298245723E-2</v>
      </c>
    </row>
    <row r="131" spans="1:15">
      <c r="A131" s="30">
        <f ca="1">IFERROR(COUNTIF($J$2:J130,J131)+J131,"")</f>
        <v>5</v>
      </c>
      <c r="B131" s="21" t="str">
        <f>資料!A135</f>
        <v>2883</v>
      </c>
      <c r="C131" s="31" t="str">
        <f>資料!B135</f>
        <v>開發金</v>
      </c>
      <c r="D131" s="22">
        <f>資料!AI135</f>
        <v>68</v>
      </c>
      <c r="E131" s="23">
        <f>資料!AJ135</f>
        <v>3.3153999999999999</v>
      </c>
      <c r="F131" s="20">
        <f>資料!AK135</f>
        <v>45474</v>
      </c>
      <c r="G131" s="38">
        <f>資料!AD135</f>
        <v>0</v>
      </c>
      <c r="H131" s="38" t="str">
        <f>資料!AL135</f>
        <v>--</v>
      </c>
      <c r="I131" s="24">
        <f ca="1">IFERROR(IF(AND(F131&gt;TODAY(),ISNUMBER(F131),E131&gt;$Q$13),1,"--")*(F131),99999)</f>
        <v>45474</v>
      </c>
      <c r="J131" s="30">
        <f t="shared" ca="1" si="4"/>
        <v>1</v>
      </c>
      <c r="K131" s="30">
        <f ca="1">IFERROR(COUNTIF($J$2:J130,J131)+J131,"")</f>
        <v>5</v>
      </c>
      <c r="L131" s="30" t="str">
        <f t="shared" ref="L131:L194" ca="1" si="6">IF(I131&lt;99999,H131,"--")</f>
        <v>--</v>
      </c>
      <c r="M131" s="30">
        <f>VLOOKUP(B131,股價資料!A:C,3,0)</f>
        <v>15.1</v>
      </c>
      <c r="N131" s="30">
        <f>VLOOKUP(B131,除昔時資料!A:H,7,0)</f>
        <v>14.59</v>
      </c>
      <c r="O131" s="31">
        <f t="shared" si="5"/>
        <v>3.4955448937628475E-2</v>
      </c>
    </row>
    <row r="132" spans="1:15">
      <c r="A132" s="30">
        <f ca="1">IFERROR(COUNTIF($J$2:J131,J132)+J132,"")</f>
        <v>162</v>
      </c>
      <c r="B132" s="21" t="str">
        <f>資料!A136</f>
        <v>2884</v>
      </c>
      <c r="C132" s="31" t="str">
        <f>資料!B136</f>
        <v>玉山金</v>
      </c>
      <c r="D132" s="22">
        <f>資料!AI136</f>
        <v>105.5</v>
      </c>
      <c r="E132" s="23">
        <f>資料!AJ136</f>
        <v>4.2031999999999998</v>
      </c>
      <c r="F132" s="20" t="str">
        <f>資料!AK136</f>
        <v>--</v>
      </c>
      <c r="G132" s="38">
        <f>資料!AD136</f>
        <v>0</v>
      </c>
      <c r="H132" s="38" t="str">
        <f>資料!AL136</f>
        <v>--</v>
      </c>
      <c r="I132" s="24">
        <f ca="1">IFERROR(IF(AND(F132&gt;TODAY(),ISNUMBER(F132),E132&gt;$Q$13),1,"--")*(F132),99999)</f>
        <v>99999</v>
      </c>
      <c r="J132" s="30">
        <f t="shared" ca="1" si="4"/>
        <v>69</v>
      </c>
      <c r="K132" s="30">
        <f ca="1">IFERROR(COUNTIF($J$2:J131,J132)+J132,"")</f>
        <v>162</v>
      </c>
      <c r="L132" s="30" t="str">
        <f t="shared" ca="1" si="6"/>
        <v>--</v>
      </c>
      <c r="M132" s="30">
        <f>VLOOKUP(B132,股價資料!A:C,3,0)</f>
        <v>28.55</v>
      </c>
      <c r="N132" s="30">
        <f>VLOOKUP(B132,除昔時資料!A:H,7,0)</f>
        <v>0</v>
      </c>
      <c r="O132" s="31" t="str">
        <f t="shared" si="5"/>
        <v>--</v>
      </c>
    </row>
    <row r="133" spans="1:15">
      <c r="A133" s="30">
        <f ca="1">IFERROR(COUNTIF($J$2:J132,J133)+J133,"")</f>
        <v>163</v>
      </c>
      <c r="B133" s="21" t="str">
        <f>資料!A137</f>
        <v>2885</v>
      </c>
      <c r="C133" s="31" t="str">
        <f>資料!B137</f>
        <v>元大金</v>
      </c>
      <c r="D133" s="22">
        <f>資料!AI137</f>
        <v>105.75</v>
      </c>
      <c r="E133" s="23">
        <f>資料!AJ137</f>
        <v>3.2544</v>
      </c>
      <c r="F133" s="20">
        <f>資料!AK137</f>
        <v>45470</v>
      </c>
      <c r="G133" s="38">
        <f>資料!AD137</f>
        <v>0</v>
      </c>
      <c r="H133" s="38">
        <f>資料!AL137</f>
        <v>-1.99</v>
      </c>
      <c r="I133" s="24">
        <f ca="1">IFERROR(IF(AND(F133&gt;TODAY(),ISNUMBER(F133),E133&gt;$Q$13),1,"--")*(F133),99999)</f>
        <v>99999</v>
      </c>
      <c r="J133" s="30">
        <f t="shared" ref="J133:J196" ca="1" si="7">(RANK(I133,I:I,1))</f>
        <v>69</v>
      </c>
      <c r="K133" s="30">
        <f ca="1">IFERROR(COUNTIF($J$2:J132,J133)+J133,"")</f>
        <v>163</v>
      </c>
      <c r="L133" s="30" t="str">
        <f t="shared" ca="1" si="6"/>
        <v>--</v>
      </c>
      <c r="M133" s="30">
        <f>VLOOKUP(B133,股價資料!A:C,3,0)</f>
        <v>32.049999999999997</v>
      </c>
      <c r="N133" s="30">
        <f>VLOOKUP(B133,除昔時資料!A:H,7,0)</f>
        <v>32.700000000000003</v>
      </c>
      <c r="O133" s="31">
        <f t="shared" ref="O133:O196" si="8">IF(NOT(N133=0),M133/N133-1,"--")</f>
        <v>-1.987767584097877E-2</v>
      </c>
    </row>
    <row r="134" spans="1:15">
      <c r="A134" s="30">
        <f ca="1">IFERROR(COUNTIF($J$2:J133,J134)+J134,"")</f>
        <v>164</v>
      </c>
      <c r="B134" s="21" t="str">
        <f>資料!A138</f>
        <v>2886</v>
      </c>
      <c r="C134" s="31" t="str">
        <f>資料!B138</f>
        <v>兆豐金</v>
      </c>
      <c r="D134" s="22">
        <f>資料!AI138</f>
        <v>138.5</v>
      </c>
      <c r="E134" s="23">
        <f>資料!AJ138</f>
        <v>3.7128999999999999</v>
      </c>
      <c r="F134" s="20" t="str">
        <f>資料!AK138</f>
        <v>--</v>
      </c>
      <c r="G134" s="38">
        <f>資料!AD138</f>
        <v>0</v>
      </c>
      <c r="H134" s="38" t="str">
        <f>資料!AL138</f>
        <v>--</v>
      </c>
      <c r="I134" s="24">
        <f ca="1">IFERROR(IF(AND(F134&gt;TODAY(),ISNUMBER(F134),E134&gt;$Q$13),1,"--")*(F134),99999)</f>
        <v>99999</v>
      </c>
      <c r="J134" s="30">
        <f t="shared" ca="1" si="7"/>
        <v>69</v>
      </c>
      <c r="K134" s="30">
        <f ca="1">IFERROR(COUNTIF($J$2:J133,J134)+J134,"")</f>
        <v>164</v>
      </c>
      <c r="L134" s="30" t="str">
        <f t="shared" ca="1" si="6"/>
        <v>--</v>
      </c>
      <c r="M134" s="30">
        <f>VLOOKUP(B134,股價資料!A:C,3,0)</f>
        <v>40.4</v>
      </c>
      <c r="N134" s="30">
        <f>VLOOKUP(B134,除昔時資料!A:H,7,0)</f>
        <v>0</v>
      </c>
      <c r="O134" s="31" t="str">
        <f t="shared" si="8"/>
        <v>--</v>
      </c>
    </row>
    <row r="135" spans="1:15">
      <c r="A135" s="30">
        <f ca="1">IFERROR(COUNTIF($J$2:J134,J135)+J135,"")</f>
        <v>165</v>
      </c>
      <c r="B135" s="21" t="str">
        <f>資料!A139</f>
        <v>2887</v>
      </c>
      <c r="C135" s="31" t="str">
        <f>資料!B139</f>
        <v>台新金</v>
      </c>
      <c r="D135" s="22">
        <f>資料!AI139</f>
        <v>138.66666666666666</v>
      </c>
      <c r="E135" s="23">
        <f>資料!AJ139</f>
        <v>3.1829999999999998</v>
      </c>
      <c r="F135" s="20" t="str">
        <f>資料!AK139</f>
        <v>--</v>
      </c>
      <c r="G135" s="38">
        <f>資料!AD139</f>
        <v>0</v>
      </c>
      <c r="H135" s="38" t="str">
        <f>資料!AL139</f>
        <v>--</v>
      </c>
      <c r="I135" s="24">
        <f ca="1">IFERROR(IF(AND(F135&gt;TODAY(),ISNUMBER(F135),E135&gt;$Q$13),1,"--")*(F135),99999)</f>
        <v>99999</v>
      </c>
      <c r="J135" s="30">
        <f t="shared" ca="1" si="7"/>
        <v>69</v>
      </c>
      <c r="K135" s="30">
        <f ca="1">IFERROR(COUNTIF($J$2:J134,J135)+J135,"")</f>
        <v>165</v>
      </c>
      <c r="L135" s="30" t="str">
        <f t="shared" ca="1" si="6"/>
        <v>--</v>
      </c>
      <c r="M135" s="30">
        <f>VLOOKUP(B135,股價資料!A:C,3,0)</f>
        <v>18.850000000000001</v>
      </c>
      <c r="N135" s="30">
        <f>VLOOKUP(B135,除昔時資料!A:H,7,0)</f>
        <v>0</v>
      </c>
      <c r="O135" s="31" t="str">
        <f t="shared" si="8"/>
        <v>--</v>
      </c>
    </row>
    <row r="136" spans="1:15">
      <c r="A136" s="30">
        <f ca="1">IFERROR(COUNTIF($J$2:J135,J136)+J136,"")</f>
        <v>166</v>
      </c>
      <c r="B136" s="21" t="str">
        <f>資料!A140</f>
        <v>2888</v>
      </c>
      <c r="C136" s="31" t="str">
        <f>資料!B140</f>
        <v>新光金</v>
      </c>
      <c r="D136" s="22">
        <f>資料!AI140</f>
        <v>97.333333333333329</v>
      </c>
      <c r="E136" s="23">
        <f>資料!AJ140</f>
        <v>0</v>
      </c>
      <c r="F136" s="20" t="str">
        <f>資料!AK140</f>
        <v>--</v>
      </c>
      <c r="G136" s="38">
        <f>資料!AD140</f>
        <v>0</v>
      </c>
      <c r="H136" s="38" t="str">
        <f>資料!AL140</f>
        <v>--</v>
      </c>
      <c r="I136" s="24">
        <f ca="1">IFERROR(IF(AND(F136&gt;TODAY(),ISNUMBER(F136),E136&gt;$Q$13),1,"--")*(F136),99999)</f>
        <v>99999</v>
      </c>
      <c r="J136" s="30">
        <f t="shared" ca="1" si="7"/>
        <v>69</v>
      </c>
      <c r="K136" s="30">
        <f ca="1">IFERROR(COUNTIF($J$2:J135,J136)+J136,"")</f>
        <v>166</v>
      </c>
      <c r="L136" s="30" t="str">
        <f t="shared" ca="1" si="6"/>
        <v>--</v>
      </c>
      <c r="M136" s="30">
        <f>VLOOKUP(B136,股價資料!A:C,3,0)</f>
        <v>9.84</v>
      </c>
      <c r="N136" s="30">
        <f>VLOOKUP(B136,除昔時資料!A:H,7,0)</f>
        <v>0</v>
      </c>
      <c r="O136" s="31" t="str">
        <f t="shared" si="8"/>
        <v>--</v>
      </c>
    </row>
    <row r="137" spans="1:15">
      <c r="A137" s="30">
        <f ca="1">IFERROR(COUNTIF($J$2:J136,J137)+J137,"")</f>
        <v>167</v>
      </c>
      <c r="B137" s="21" t="str">
        <f>資料!A141</f>
        <v>2890</v>
      </c>
      <c r="C137" s="31" t="str">
        <f>資料!B141</f>
        <v>永豐金</v>
      </c>
      <c r="D137" s="22">
        <f>資料!AI141</f>
        <v>71.5</v>
      </c>
      <c r="E137" s="23">
        <f>資料!AJ141</f>
        <v>2.9527999999999999</v>
      </c>
      <c r="F137" s="20" t="str">
        <f>資料!AK141</f>
        <v>--</v>
      </c>
      <c r="G137" s="38">
        <f>資料!AD141</f>
        <v>0</v>
      </c>
      <c r="H137" s="38" t="str">
        <f>資料!AL141</f>
        <v>--</v>
      </c>
      <c r="I137" s="24">
        <f ca="1">IFERROR(IF(AND(F137&gt;TODAY(),ISNUMBER(F137),E137&gt;$Q$13),1,"--")*(F137),99999)</f>
        <v>99999</v>
      </c>
      <c r="J137" s="30">
        <f t="shared" ca="1" si="7"/>
        <v>69</v>
      </c>
      <c r="K137" s="30">
        <f ca="1">IFERROR(COUNTIF($J$2:J136,J137)+J137,"")</f>
        <v>167</v>
      </c>
      <c r="L137" s="30" t="str">
        <f t="shared" ca="1" si="6"/>
        <v>--</v>
      </c>
      <c r="M137" s="30">
        <f>VLOOKUP(B137,股價資料!A:C,3,0)</f>
        <v>25.4</v>
      </c>
      <c r="N137" s="30">
        <f>VLOOKUP(B137,除昔時資料!A:H,7,0)</f>
        <v>0</v>
      </c>
      <c r="O137" s="31" t="str">
        <f t="shared" si="8"/>
        <v>--</v>
      </c>
    </row>
    <row r="138" spans="1:15">
      <c r="A138" s="30">
        <f ca="1">IFERROR(COUNTIF($J$2:J137,J138)+J138,"")</f>
        <v>168</v>
      </c>
      <c r="B138" s="21" t="str">
        <f>資料!A142</f>
        <v>2891</v>
      </c>
      <c r="C138" s="31" t="str">
        <f>資料!B142</f>
        <v>中信金</v>
      </c>
      <c r="D138" s="22">
        <f>資料!AI142</f>
        <v>63.5</v>
      </c>
      <c r="E138" s="23">
        <f>資料!AJ142</f>
        <v>4.7556000000000003</v>
      </c>
      <c r="F138" s="20" t="str">
        <f>資料!AK142</f>
        <v>--</v>
      </c>
      <c r="G138" s="38">
        <f>資料!AD142</f>
        <v>0</v>
      </c>
      <c r="H138" s="38" t="str">
        <f>資料!AL142</f>
        <v>--</v>
      </c>
      <c r="I138" s="24">
        <f ca="1">IFERROR(IF(AND(F138&gt;TODAY(),ISNUMBER(F138),E138&gt;$Q$13),1,"--")*(F138),99999)</f>
        <v>99999</v>
      </c>
      <c r="J138" s="30">
        <f t="shared" ca="1" si="7"/>
        <v>69</v>
      </c>
      <c r="K138" s="30">
        <f ca="1">IFERROR(COUNTIF($J$2:J137,J138)+J138,"")</f>
        <v>168</v>
      </c>
      <c r="L138" s="30" t="str">
        <f t="shared" ca="1" si="6"/>
        <v>--</v>
      </c>
      <c r="M138" s="30">
        <f>VLOOKUP(B138,股價資料!A:C,3,0)</f>
        <v>37.85</v>
      </c>
      <c r="N138" s="30">
        <f>VLOOKUP(B138,除昔時資料!A:H,7,0)</f>
        <v>0</v>
      </c>
      <c r="O138" s="31" t="str">
        <f t="shared" si="8"/>
        <v>--</v>
      </c>
    </row>
    <row r="139" spans="1:15">
      <c r="A139" s="30">
        <f ca="1">IFERROR(COUNTIF($J$2:J138,J139)+J139,"")</f>
        <v>169</v>
      </c>
      <c r="B139" s="21" t="str">
        <f>資料!A143</f>
        <v>2892</v>
      </c>
      <c r="C139" s="31" t="str">
        <f>資料!B143</f>
        <v>第一金</v>
      </c>
      <c r="D139" s="22">
        <f>資料!AI143</f>
        <v>80.5</v>
      </c>
      <c r="E139" s="23">
        <f>資料!AJ143</f>
        <v>3.0249000000000001</v>
      </c>
      <c r="F139" s="20" t="str">
        <f>資料!AK143</f>
        <v>--</v>
      </c>
      <c r="G139" s="38">
        <f>資料!AD143</f>
        <v>0</v>
      </c>
      <c r="H139" s="38" t="str">
        <f>資料!AL143</f>
        <v>--</v>
      </c>
      <c r="I139" s="24">
        <f ca="1">IFERROR(IF(AND(F139&gt;TODAY(),ISNUMBER(F139),E139&gt;$Q$13),1,"--")*(F139),99999)</f>
        <v>99999</v>
      </c>
      <c r="J139" s="30">
        <f t="shared" ca="1" si="7"/>
        <v>69</v>
      </c>
      <c r="K139" s="30">
        <f ca="1">IFERROR(COUNTIF($J$2:J138,J139)+J139,"")</f>
        <v>169</v>
      </c>
      <c r="L139" s="30" t="str">
        <f t="shared" ca="1" si="6"/>
        <v>--</v>
      </c>
      <c r="M139" s="30">
        <f>VLOOKUP(B139,股價資料!A:C,3,0)</f>
        <v>28.1</v>
      </c>
      <c r="N139" s="30">
        <f>VLOOKUP(B139,除昔時資料!A:H,7,0)</f>
        <v>0</v>
      </c>
      <c r="O139" s="31" t="str">
        <f t="shared" si="8"/>
        <v>--</v>
      </c>
    </row>
    <row r="140" spans="1:15">
      <c r="A140" s="30">
        <f ca="1">IFERROR(COUNTIF($J$2:J139,J140)+J140,"")</f>
        <v>170</v>
      </c>
      <c r="B140" s="21" t="str">
        <f>資料!A144</f>
        <v>2913</v>
      </c>
      <c r="C140" s="31" t="str">
        <f>資料!B144</f>
        <v>農林</v>
      </c>
      <c r="D140" s="22" t="str">
        <f>資料!AI144</f>
        <v>--</v>
      </c>
      <c r="E140" s="23">
        <f>資料!AJ144</f>
        <v>0</v>
      </c>
      <c r="F140" s="20" t="str">
        <f>資料!AK144</f>
        <v>--</v>
      </c>
      <c r="G140" s="38">
        <f>資料!AD144</f>
        <v>0</v>
      </c>
      <c r="H140" s="38" t="str">
        <f>資料!AL144</f>
        <v>--</v>
      </c>
      <c r="I140" s="24">
        <f ca="1">IFERROR(IF(AND(F140&gt;TODAY(),ISNUMBER(F140),E140&gt;$Q$13),1,"--")*(F140),99999)</f>
        <v>99999</v>
      </c>
      <c r="J140" s="30">
        <f t="shared" ca="1" si="7"/>
        <v>69</v>
      </c>
      <c r="K140" s="30">
        <f ca="1">IFERROR(COUNTIF($J$2:J139,J140)+J140,"")</f>
        <v>170</v>
      </c>
      <c r="L140" s="30" t="str">
        <f t="shared" ca="1" si="6"/>
        <v>--</v>
      </c>
      <c r="M140" s="30">
        <f>VLOOKUP(B140,股價資料!A:C,3,0)</f>
        <v>21.95</v>
      </c>
      <c r="N140" s="30">
        <f>VLOOKUP(B140,除昔時資料!A:H,7,0)</f>
        <v>0</v>
      </c>
      <c r="O140" s="31" t="str">
        <f t="shared" si="8"/>
        <v>--</v>
      </c>
    </row>
    <row r="141" spans="1:15">
      <c r="A141" s="30">
        <f ca="1">IFERROR(COUNTIF($J$2:J140,J141)+J141,"")</f>
        <v>171</v>
      </c>
      <c r="B141" s="21" t="str">
        <f>資料!A145</f>
        <v>2915</v>
      </c>
      <c r="C141" s="31" t="str">
        <f>資料!B145</f>
        <v>潤泰全</v>
      </c>
      <c r="D141" s="22">
        <f>資料!AI145</f>
        <v>42.75</v>
      </c>
      <c r="E141" s="23">
        <f>資料!AJ145</f>
        <v>3.6657000000000002</v>
      </c>
      <c r="F141" s="20" t="str">
        <f>資料!AK145</f>
        <v>--</v>
      </c>
      <c r="G141" s="38">
        <f>資料!AD145</f>
        <v>0</v>
      </c>
      <c r="H141" s="38" t="str">
        <f>資料!AL145</f>
        <v>--</v>
      </c>
      <c r="I141" s="24">
        <f ca="1">IFERROR(IF(AND(F141&gt;TODAY(),ISNUMBER(F141),E141&gt;$Q$13),1,"--")*(F141),99999)</f>
        <v>99999</v>
      </c>
      <c r="J141" s="30">
        <f t="shared" ca="1" si="7"/>
        <v>69</v>
      </c>
      <c r="K141" s="30">
        <f ca="1">IFERROR(COUNTIF($J$2:J140,J141)+J141,"")</f>
        <v>171</v>
      </c>
      <c r="L141" s="30" t="str">
        <f t="shared" ca="1" si="6"/>
        <v>--</v>
      </c>
      <c r="M141" s="30">
        <f>VLOOKUP(B141,股價資料!A:C,3,0)</f>
        <v>68.2</v>
      </c>
      <c r="N141" s="30">
        <f>VLOOKUP(B141,除昔時資料!A:H,7,0)</f>
        <v>0</v>
      </c>
      <c r="O141" s="31" t="str">
        <f t="shared" si="8"/>
        <v>--</v>
      </c>
    </row>
    <row r="142" spans="1:15">
      <c r="A142" s="30">
        <f ca="1">IFERROR(COUNTIF($J$2:J141,J142)+J142,"")</f>
        <v>172</v>
      </c>
      <c r="B142" s="21" t="str">
        <f>資料!A146</f>
        <v>3005</v>
      </c>
      <c r="C142" s="31" t="str">
        <f>資料!B146</f>
        <v>神基</v>
      </c>
      <c r="D142" s="22">
        <f>資料!AI146</f>
        <v>87.666666666666671</v>
      </c>
      <c r="E142" s="23">
        <f>資料!AJ146</f>
        <v>3.3405</v>
      </c>
      <c r="F142" s="20">
        <f>資料!AK146</f>
        <v>45379</v>
      </c>
      <c r="G142" s="38">
        <f>資料!AD146</f>
        <v>0</v>
      </c>
      <c r="H142" s="38">
        <f>資料!AL146</f>
        <v>-21.11</v>
      </c>
      <c r="I142" s="24">
        <f ca="1">IFERROR(IF(AND(F142&gt;TODAY(),ISNUMBER(F142),E142&gt;$Q$13),1,"--")*(F142),99999)</f>
        <v>99999</v>
      </c>
      <c r="J142" s="30">
        <f t="shared" ca="1" si="7"/>
        <v>69</v>
      </c>
      <c r="K142" s="30">
        <f ca="1">IFERROR(COUNTIF($J$2:J141,J142)+J142,"")</f>
        <v>172</v>
      </c>
      <c r="L142" s="30" t="str">
        <f t="shared" ca="1" si="6"/>
        <v>--</v>
      </c>
      <c r="M142" s="30">
        <f>VLOOKUP(B142,股價資料!A:C,3,0)</f>
        <v>114</v>
      </c>
      <c r="N142" s="30">
        <f>VLOOKUP(B142,除昔時資料!A:H,7,0)</f>
        <v>144.5</v>
      </c>
      <c r="O142" s="31">
        <f t="shared" si="8"/>
        <v>-0.21107266435986161</v>
      </c>
    </row>
    <row r="143" spans="1:15">
      <c r="A143" s="30">
        <f ca="1">IFERROR(COUNTIF($J$2:J142,J143)+J143,"")</f>
        <v>173</v>
      </c>
      <c r="B143" s="21" t="str">
        <f>資料!A147</f>
        <v>3006</v>
      </c>
      <c r="C143" s="31" t="str">
        <f>資料!B147</f>
        <v>晶豪科</v>
      </c>
      <c r="D143" s="22">
        <f>資料!AI147</f>
        <v>79.666666666666671</v>
      </c>
      <c r="E143" s="23">
        <f>資料!AJ147</f>
        <v>0.59699999999999998</v>
      </c>
      <c r="F143" s="20">
        <f>資料!AK147</f>
        <v>45477</v>
      </c>
      <c r="G143" s="38">
        <f>資料!AD147</f>
        <v>0</v>
      </c>
      <c r="H143" s="38" t="str">
        <f>資料!AL147</f>
        <v>--</v>
      </c>
      <c r="I143" s="24">
        <f ca="1">IFERROR(IF(AND(F143&gt;TODAY(),ISNUMBER(F143),E143&gt;$Q$13),1,"--")*(F143),99999)</f>
        <v>99999</v>
      </c>
      <c r="J143" s="30">
        <f t="shared" ca="1" si="7"/>
        <v>69</v>
      </c>
      <c r="K143" s="30">
        <f ca="1">IFERROR(COUNTIF($J$2:J142,J143)+J143,"")</f>
        <v>173</v>
      </c>
      <c r="L143" s="30" t="str">
        <f t="shared" ca="1" si="6"/>
        <v>--</v>
      </c>
      <c r="M143" s="30">
        <f>VLOOKUP(B143,股價資料!A:C,3,0)</f>
        <v>100.5</v>
      </c>
      <c r="N143" s="30">
        <f>VLOOKUP(B143,除昔時資料!A:H,7,0)</f>
        <v>0</v>
      </c>
      <c r="O143" s="31" t="str">
        <f t="shared" si="8"/>
        <v>--</v>
      </c>
    </row>
    <row r="144" spans="1:15">
      <c r="A144" s="30">
        <f ca="1">IFERROR(COUNTIF($J$2:J143,J144)+J144,"")</f>
        <v>174</v>
      </c>
      <c r="B144" s="21" t="str">
        <f>資料!A148</f>
        <v>3008</v>
      </c>
      <c r="C144" s="31" t="str">
        <f>資料!B148</f>
        <v>大立光</v>
      </c>
      <c r="D144" s="22">
        <f>資料!AI148</f>
        <v>40.200000000000003</v>
      </c>
      <c r="E144" s="23">
        <f>資料!AJ148</f>
        <v>1.5952999999999999</v>
      </c>
      <c r="F144" s="20">
        <f>資料!AK148</f>
        <v>45372</v>
      </c>
      <c r="G144" s="38">
        <f>資料!AD148</f>
        <v>1</v>
      </c>
      <c r="H144" s="38">
        <f>資料!AL148</f>
        <v>8.5399999999999991</v>
      </c>
      <c r="I144" s="24">
        <f ca="1">IFERROR(IF(AND(F144&gt;TODAY(),ISNUMBER(F144),E144&gt;$Q$13),1,"--")*(F144),99999)</f>
        <v>99999</v>
      </c>
      <c r="J144" s="30">
        <f t="shared" ca="1" si="7"/>
        <v>69</v>
      </c>
      <c r="K144" s="30">
        <f ca="1">IFERROR(COUNTIF($J$2:J143,J144)+J144,"")</f>
        <v>174</v>
      </c>
      <c r="L144" s="30" t="str">
        <f t="shared" ca="1" si="6"/>
        <v>--</v>
      </c>
      <c r="M144" s="30">
        <f>VLOOKUP(B144,股價資料!A:C,3,0)</f>
        <v>2745</v>
      </c>
      <c r="N144" s="30">
        <f>VLOOKUP(B144,除昔時資料!A:H,7,0)</f>
        <v>2529</v>
      </c>
      <c r="O144" s="31">
        <f t="shared" si="8"/>
        <v>8.5409252669039093E-2</v>
      </c>
    </row>
    <row r="145" spans="1:15">
      <c r="A145" s="30">
        <f ca="1">IFERROR(COUNTIF($J$2:J144,J145)+J145,"")</f>
        <v>175</v>
      </c>
      <c r="B145" s="21" t="str">
        <f>資料!A149</f>
        <v>3017</v>
      </c>
      <c r="C145" s="31" t="str">
        <f>資料!B149</f>
        <v>奇鋐</v>
      </c>
      <c r="D145" s="22">
        <f>資料!AI149</f>
        <v>32.75</v>
      </c>
      <c r="E145" s="23">
        <f>資料!AJ149</f>
        <v>0.91500000000000004</v>
      </c>
      <c r="F145" s="20">
        <f>資料!AK149</f>
        <v>45519</v>
      </c>
      <c r="G145" s="38">
        <f>資料!AD149</f>
        <v>0</v>
      </c>
      <c r="H145" s="38" t="str">
        <f>資料!AL149</f>
        <v>--</v>
      </c>
      <c r="I145" s="24">
        <f ca="1">IFERROR(IF(AND(F145&gt;TODAY(),ISNUMBER(F145),E145&gt;$Q$13),1,"--")*(F145),99999)</f>
        <v>99999</v>
      </c>
      <c r="J145" s="30">
        <f t="shared" ca="1" si="7"/>
        <v>69</v>
      </c>
      <c r="K145" s="30">
        <f ca="1">IFERROR(COUNTIF($J$2:J144,J145)+J145,"")</f>
        <v>175</v>
      </c>
      <c r="L145" s="30" t="str">
        <f t="shared" ca="1" si="6"/>
        <v>--</v>
      </c>
      <c r="M145" s="30">
        <f>VLOOKUP(B145,股價資料!A:C,3,0)</f>
        <v>765</v>
      </c>
      <c r="N145" s="30">
        <f>VLOOKUP(B145,除昔時資料!A:H,7,0)</f>
        <v>0</v>
      </c>
      <c r="O145" s="31" t="str">
        <f t="shared" si="8"/>
        <v>--</v>
      </c>
    </row>
    <row r="146" spans="1:15">
      <c r="A146" s="30">
        <f ca="1">IFERROR(COUNTIF($J$2:J145,J146)+J146,"")</f>
        <v>176</v>
      </c>
      <c r="B146" s="21" t="str">
        <f>資料!A150</f>
        <v>3019</v>
      </c>
      <c r="C146" s="31" t="str">
        <f>資料!B150</f>
        <v>亞光</v>
      </c>
      <c r="D146" s="22">
        <f>資料!AI150</f>
        <v>16.75</v>
      </c>
      <c r="E146" s="23">
        <f>資料!AJ150</f>
        <v>2.5388000000000002</v>
      </c>
      <c r="F146" s="20">
        <f>資料!AK150</f>
        <v>45463</v>
      </c>
      <c r="G146" s="38">
        <f>資料!AD150</f>
        <v>0</v>
      </c>
      <c r="H146" s="38">
        <f>資料!AL150</f>
        <v>0.72</v>
      </c>
      <c r="I146" s="24">
        <f ca="1">IFERROR(IF(AND(F146&gt;TODAY(),ISNUMBER(F146),E146&gt;$Q$13),1,"--")*(F146),99999)</f>
        <v>99999</v>
      </c>
      <c r="J146" s="30">
        <f t="shared" ca="1" si="7"/>
        <v>69</v>
      </c>
      <c r="K146" s="30">
        <f ca="1">IFERROR(COUNTIF($J$2:J145,J146)+J146,"")</f>
        <v>176</v>
      </c>
      <c r="L146" s="30" t="str">
        <f t="shared" ca="1" si="6"/>
        <v>--</v>
      </c>
      <c r="M146" s="30">
        <f>VLOOKUP(B146,股價資料!A:C,3,0)</f>
        <v>69.599999999999994</v>
      </c>
      <c r="N146" s="30">
        <f>VLOOKUP(B146,除昔時資料!A:H,7,0)</f>
        <v>69.099999999999994</v>
      </c>
      <c r="O146" s="31">
        <f t="shared" si="8"/>
        <v>7.2358900144717797E-3</v>
      </c>
    </row>
    <row r="147" spans="1:15">
      <c r="A147" s="30">
        <f ca="1">IFERROR(COUNTIF($J$2:J146,J147)+J147,"")</f>
        <v>32</v>
      </c>
      <c r="B147" s="21" t="str">
        <f>資料!A151</f>
        <v>3034</v>
      </c>
      <c r="C147" s="31" t="str">
        <f>資料!B151</f>
        <v>聯詠</v>
      </c>
      <c r="D147" s="22">
        <f>資料!AI151</f>
        <v>49.5</v>
      </c>
      <c r="E147" s="23">
        <f>資料!AJ151</f>
        <v>5.2805</v>
      </c>
      <c r="F147" s="20">
        <f>資料!AK151</f>
        <v>45483</v>
      </c>
      <c r="G147" s="38">
        <f>資料!AD151</f>
        <v>0</v>
      </c>
      <c r="H147" s="38" t="str">
        <f>資料!AL151</f>
        <v>--</v>
      </c>
      <c r="I147" s="24">
        <f ca="1">IFERROR(IF(AND(F147&gt;TODAY(),ISNUMBER(F147),E147&gt;$Q$13),1,"--")*(F147),99999)</f>
        <v>45483</v>
      </c>
      <c r="J147" s="30">
        <f t="shared" ca="1" si="7"/>
        <v>28</v>
      </c>
      <c r="K147" s="30">
        <f ca="1">IFERROR(COUNTIF($J$2:J146,J147)+J147,"")</f>
        <v>32</v>
      </c>
      <c r="L147" s="30" t="str">
        <f t="shared" ca="1" si="6"/>
        <v>--</v>
      </c>
      <c r="M147" s="30">
        <f>VLOOKUP(B147,股價資料!A:C,3,0)</f>
        <v>606</v>
      </c>
      <c r="N147" s="30">
        <f>VLOOKUP(B147,除昔時資料!A:H,7,0)</f>
        <v>0</v>
      </c>
      <c r="O147" s="31" t="str">
        <f t="shared" si="8"/>
        <v>--</v>
      </c>
    </row>
    <row r="148" spans="1:15">
      <c r="A148" s="30">
        <f ca="1">IFERROR(COUNTIF($J$2:J147,J148)+J148,"")</f>
        <v>177</v>
      </c>
      <c r="B148" s="21" t="str">
        <f>資料!A152</f>
        <v>3035</v>
      </c>
      <c r="C148" s="31" t="str">
        <f>資料!B152</f>
        <v>智原</v>
      </c>
      <c r="D148" s="22">
        <f>資料!AI152</f>
        <v>11.2</v>
      </c>
      <c r="E148" s="23">
        <f>資料!AJ152</f>
        <v>1.3671</v>
      </c>
      <c r="F148" s="20">
        <f>資料!AK152</f>
        <v>45469</v>
      </c>
      <c r="G148" s="38">
        <f>資料!AD152</f>
        <v>0</v>
      </c>
      <c r="H148" s="38">
        <f>資料!AL152</f>
        <v>8.49</v>
      </c>
      <c r="I148" s="24">
        <f ca="1">IFERROR(IF(AND(F148&gt;TODAY(),ISNUMBER(F148),E148&gt;$Q$13),1,"--")*(F148),99999)</f>
        <v>99999</v>
      </c>
      <c r="J148" s="30">
        <f t="shared" ca="1" si="7"/>
        <v>69</v>
      </c>
      <c r="K148" s="30">
        <f ca="1">IFERROR(COUNTIF($J$2:J147,J148)+J148,"")</f>
        <v>177</v>
      </c>
      <c r="L148" s="30" t="str">
        <f t="shared" ca="1" si="6"/>
        <v>--</v>
      </c>
      <c r="M148" s="30">
        <f>VLOOKUP(B148,股價資料!A:C,3,0)</f>
        <v>336</v>
      </c>
      <c r="N148" s="30">
        <f>VLOOKUP(B148,除昔時資料!A:H,7,0)</f>
        <v>309.7</v>
      </c>
      <c r="O148" s="31">
        <f t="shared" si="8"/>
        <v>8.4920891185017888E-2</v>
      </c>
    </row>
    <row r="149" spans="1:15">
      <c r="A149" s="30">
        <f ca="1">IFERROR(COUNTIF($J$2:J148,J149)+J149,"")</f>
        <v>178</v>
      </c>
      <c r="B149" s="21" t="str">
        <f>資料!A153</f>
        <v>3036</v>
      </c>
      <c r="C149" s="31" t="str">
        <f>資料!B153</f>
        <v>文曄</v>
      </c>
      <c r="D149" s="22">
        <f>資料!AI153</f>
        <v>38.333333333333336</v>
      </c>
      <c r="E149" s="23">
        <f>資料!AJ153</f>
        <v>1.4516</v>
      </c>
      <c r="F149" s="20" t="str">
        <f>資料!AK153</f>
        <v>--</v>
      </c>
      <c r="G149" s="38">
        <f>資料!AD153</f>
        <v>0</v>
      </c>
      <c r="H149" s="38" t="str">
        <f>資料!AL153</f>
        <v>--</v>
      </c>
      <c r="I149" s="24">
        <f ca="1">IFERROR(IF(AND(F149&gt;TODAY(),ISNUMBER(F149),E149&gt;$Q$13),1,"--")*(F149),99999)</f>
        <v>99999</v>
      </c>
      <c r="J149" s="30">
        <f t="shared" ca="1" si="7"/>
        <v>69</v>
      </c>
      <c r="K149" s="30">
        <f ca="1">IFERROR(COUNTIF($J$2:J148,J149)+J149,"")</f>
        <v>178</v>
      </c>
      <c r="L149" s="30" t="str">
        <f t="shared" ca="1" si="6"/>
        <v>--</v>
      </c>
      <c r="M149" s="30">
        <f>VLOOKUP(B149,股價資料!A:C,3,0)</f>
        <v>124</v>
      </c>
      <c r="N149" s="30">
        <f>VLOOKUP(B149,除昔時資料!A:H,7,0)</f>
        <v>0</v>
      </c>
      <c r="O149" s="31" t="str">
        <f t="shared" si="8"/>
        <v>--</v>
      </c>
    </row>
    <row r="150" spans="1:15">
      <c r="A150" s="30">
        <f ca="1">IFERROR(COUNTIF($J$2:J149,J150)+J150,"")</f>
        <v>39</v>
      </c>
      <c r="B150" s="21" t="str">
        <f>資料!A154</f>
        <v>3037</v>
      </c>
      <c r="C150" s="31" t="str">
        <f>資料!B154</f>
        <v>欣興</v>
      </c>
      <c r="D150" s="22">
        <f>資料!AI154</f>
        <v>1.25</v>
      </c>
      <c r="E150" s="23">
        <f>資料!AJ154</f>
        <v>1.6667000000000001</v>
      </c>
      <c r="F150" s="20">
        <f>資料!AK154</f>
        <v>45484</v>
      </c>
      <c r="G150" s="38">
        <f>資料!AD154</f>
        <v>0</v>
      </c>
      <c r="H150" s="38" t="str">
        <f>資料!AL154</f>
        <v>--</v>
      </c>
      <c r="I150" s="24">
        <f ca="1">IFERROR(IF(AND(F150&gt;TODAY(),ISNUMBER(F150),E150&gt;$Q$13),1,"--")*(F150),99999)</f>
        <v>45484</v>
      </c>
      <c r="J150" s="30">
        <f t="shared" ca="1" si="7"/>
        <v>36</v>
      </c>
      <c r="K150" s="30">
        <f ca="1">IFERROR(COUNTIF($J$2:J149,J150)+J150,"")</f>
        <v>39</v>
      </c>
      <c r="L150" s="30" t="str">
        <f t="shared" ca="1" si="6"/>
        <v>--</v>
      </c>
      <c r="M150" s="30">
        <f>VLOOKUP(B150,股價資料!A:C,3,0)</f>
        <v>180</v>
      </c>
      <c r="N150" s="30">
        <f>VLOOKUP(B150,除昔時資料!A:H,7,0)</f>
        <v>0</v>
      </c>
      <c r="O150" s="31" t="str">
        <f t="shared" si="8"/>
        <v>--</v>
      </c>
    </row>
    <row r="151" spans="1:15">
      <c r="A151" s="30">
        <f ca="1">IFERROR(COUNTIF($J$2:J150,J151)+J151,"")</f>
        <v>179</v>
      </c>
      <c r="B151" s="21" t="str">
        <f>資料!A155</f>
        <v>3042</v>
      </c>
      <c r="C151" s="31" t="str">
        <f>資料!B155</f>
        <v>晶技</v>
      </c>
      <c r="D151" s="22">
        <f>資料!AI155</f>
        <v>65.75</v>
      </c>
      <c r="E151" s="23">
        <f>資料!AJ155</f>
        <v>3.8959999999999999</v>
      </c>
      <c r="F151" s="20">
        <f>資料!AK155</f>
        <v>45463</v>
      </c>
      <c r="G151" s="38">
        <f>資料!AD155</f>
        <v>0</v>
      </c>
      <c r="H151" s="38">
        <f>資料!AL155</f>
        <v>3.6</v>
      </c>
      <c r="I151" s="24">
        <f ca="1">IFERROR(IF(AND(F151&gt;TODAY(),ISNUMBER(F151),E151&gt;$Q$13),1,"--")*(F151),99999)</f>
        <v>99999</v>
      </c>
      <c r="J151" s="30">
        <f t="shared" ca="1" si="7"/>
        <v>69</v>
      </c>
      <c r="K151" s="30">
        <f ca="1">IFERROR(COUNTIF($J$2:J150,J151)+J151,"")</f>
        <v>179</v>
      </c>
      <c r="L151" s="30" t="str">
        <f t="shared" ca="1" si="6"/>
        <v>--</v>
      </c>
      <c r="M151" s="30">
        <f>VLOOKUP(B151,股價資料!A:C,3,0)</f>
        <v>115</v>
      </c>
      <c r="N151" s="30">
        <f>VLOOKUP(B151,除昔時資料!A:H,7,0)</f>
        <v>111</v>
      </c>
      <c r="O151" s="31">
        <f t="shared" si="8"/>
        <v>3.6036036036036112E-2</v>
      </c>
    </row>
    <row r="152" spans="1:15">
      <c r="A152" s="30">
        <f ca="1">IFERROR(COUNTIF($J$2:J151,J152)+J152,"")</f>
        <v>33</v>
      </c>
      <c r="B152" s="21" t="str">
        <f>資料!A156</f>
        <v>3044</v>
      </c>
      <c r="C152" s="31" t="str">
        <f>資料!B156</f>
        <v>健鼎</v>
      </c>
      <c r="D152" s="22">
        <f>資料!AI156</f>
        <v>111.33333333333333</v>
      </c>
      <c r="E152" s="23">
        <f>資料!AJ156</f>
        <v>3.4325000000000001</v>
      </c>
      <c r="F152" s="20">
        <f>資料!AK156</f>
        <v>45483</v>
      </c>
      <c r="G152" s="38">
        <f>資料!AD156</f>
        <v>0</v>
      </c>
      <c r="H152" s="38" t="str">
        <f>資料!AL156</f>
        <v>--</v>
      </c>
      <c r="I152" s="24">
        <f ca="1">IFERROR(IF(AND(F152&gt;TODAY(),ISNUMBER(F152),E152&gt;$Q$13),1,"--")*(F152),99999)</f>
        <v>45483</v>
      </c>
      <c r="J152" s="30">
        <f t="shared" ca="1" si="7"/>
        <v>28</v>
      </c>
      <c r="K152" s="30">
        <f ca="1">IFERROR(COUNTIF($J$2:J151,J152)+J152,"")</f>
        <v>33</v>
      </c>
      <c r="L152" s="30" t="str">
        <f t="shared" ca="1" si="6"/>
        <v>--</v>
      </c>
      <c r="M152" s="30">
        <f>VLOOKUP(B152,股價資料!A:C,3,0)</f>
        <v>218.5</v>
      </c>
      <c r="N152" s="30">
        <f>VLOOKUP(B152,除昔時資料!A:H,7,0)</f>
        <v>0</v>
      </c>
      <c r="O152" s="31" t="str">
        <f t="shared" si="8"/>
        <v>--</v>
      </c>
    </row>
    <row r="153" spans="1:15">
      <c r="A153" s="30">
        <f ca="1">IFERROR(COUNTIF($J$2:J152,J153)+J153,"")</f>
        <v>23</v>
      </c>
      <c r="B153" s="21" t="str">
        <f>資料!A157</f>
        <v>3045</v>
      </c>
      <c r="C153" s="31" t="str">
        <f>資料!B157</f>
        <v>台灣大</v>
      </c>
      <c r="D153" s="22">
        <f>資料!AI157</f>
        <v>110.5</v>
      </c>
      <c r="E153" s="23">
        <f>資料!AJ157</f>
        <v>4.0186999999999999</v>
      </c>
      <c r="F153" s="20">
        <f>資料!AK157</f>
        <v>45481</v>
      </c>
      <c r="G153" s="38">
        <f>資料!AD157</f>
        <v>0</v>
      </c>
      <c r="H153" s="38" t="str">
        <f>資料!AL157</f>
        <v>--</v>
      </c>
      <c r="I153" s="24">
        <f ca="1">IFERROR(IF(AND(F153&gt;TODAY(),ISNUMBER(F153),E153&gt;$Q$13),1,"--")*(F153),99999)</f>
        <v>45481</v>
      </c>
      <c r="J153" s="30">
        <f t="shared" ca="1" si="7"/>
        <v>22</v>
      </c>
      <c r="K153" s="30">
        <f ca="1">IFERROR(COUNTIF($J$2:J152,J153)+J153,"")</f>
        <v>23</v>
      </c>
      <c r="L153" s="30" t="str">
        <f t="shared" ca="1" si="6"/>
        <v>--</v>
      </c>
      <c r="M153" s="30">
        <f>VLOOKUP(B153,股價資料!A:C,3,0)</f>
        <v>107</v>
      </c>
      <c r="N153" s="30">
        <f>VLOOKUP(B153,除昔時資料!A:H,7,0)</f>
        <v>0</v>
      </c>
      <c r="O153" s="31" t="str">
        <f t="shared" si="8"/>
        <v>--</v>
      </c>
    </row>
    <row r="154" spans="1:15">
      <c r="A154" s="30">
        <f ca="1">IFERROR(COUNTIF($J$2:J153,J154)+J154,"")</f>
        <v>180</v>
      </c>
      <c r="B154" s="21" t="str">
        <f>資料!A158</f>
        <v>3078</v>
      </c>
      <c r="C154" s="31" t="str">
        <f>資料!B158</f>
        <v>僑威</v>
      </c>
      <c r="D154" s="22">
        <f>資料!AI158</f>
        <v>44</v>
      </c>
      <c r="E154" s="23">
        <f>資料!AJ158</f>
        <v>6.3745000000000003</v>
      </c>
      <c r="F154" s="20" t="str">
        <f>資料!AK158</f>
        <v>--</v>
      </c>
      <c r="G154" s="38">
        <f>資料!AD158</f>
        <v>0</v>
      </c>
      <c r="H154" s="38" t="str">
        <f>資料!AL158</f>
        <v>--</v>
      </c>
      <c r="I154" s="24">
        <f ca="1">IFERROR(IF(AND(F154&gt;TODAY(),ISNUMBER(F154),E154&gt;$Q$13),1,"--")*(F154),99999)</f>
        <v>99999</v>
      </c>
      <c r="J154" s="30">
        <f t="shared" ca="1" si="7"/>
        <v>69</v>
      </c>
      <c r="K154" s="30">
        <f ca="1">IFERROR(COUNTIF($J$2:J153,J154)+J154,"")</f>
        <v>180</v>
      </c>
      <c r="L154" s="30" t="str">
        <f t="shared" ca="1" si="6"/>
        <v>--</v>
      </c>
      <c r="M154" s="30">
        <f>VLOOKUP(B154,股價資料!A:C,3,0)</f>
        <v>75.3</v>
      </c>
      <c r="N154" s="30">
        <f>VLOOKUP(B154,除昔時資料!A:H,7,0)</f>
        <v>0</v>
      </c>
      <c r="O154" s="31" t="str">
        <f t="shared" si="8"/>
        <v>--</v>
      </c>
    </row>
    <row r="155" spans="1:15">
      <c r="A155" s="30">
        <f ca="1">IFERROR(COUNTIF($J$2:J154,J155)+J155,"")</f>
        <v>181</v>
      </c>
      <c r="B155" s="21" t="str">
        <f>資料!A159</f>
        <v>3081</v>
      </c>
      <c r="C155" s="31" t="str">
        <f>資料!B159</f>
        <v>聯亞</v>
      </c>
      <c r="D155" s="22">
        <f>資料!AI159</f>
        <v>2.5</v>
      </c>
      <c r="E155" s="23">
        <f>資料!AJ159</f>
        <v>0.29759999999999998</v>
      </c>
      <c r="F155" s="20">
        <f>資料!AK159</f>
        <v>45495</v>
      </c>
      <c r="G155" s="38">
        <f>資料!AD159</f>
        <v>0</v>
      </c>
      <c r="H155" s="38" t="str">
        <f>資料!AL159</f>
        <v>--</v>
      </c>
      <c r="I155" s="24">
        <f ca="1">IFERROR(IF(AND(F155&gt;TODAY(),ISNUMBER(F155),E155&gt;$Q$13),1,"--")*(F155),99999)</f>
        <v>99999</v>
      </c>
      <c r="J155" s="30">
        <f t="shared" ca="1" si="7"/>
        <v>69</v>
      </c>
      <c r="K155" s="30">
        <f ca="1">IFERROR(COUNTIF($J$2:J154,J155)+J155,"")</f>
        <v>181</v>
      </c>
      <c r="L155" s="30" t="str">
        <f t="shared" ca="1" si="6"/>
        <v>--</v>
      </c>
      <c r="M155" s="30">
        <f>VLOOKUP(B155,股價資料!A:C,3,0)</f>
        <v>168</v>
      </c>
      <c r="N155" s="30">
        <f>VLOOKUP(B155,除昔時資料!A:H,7,0)</f>
        <v>0</v>
      </c>
      <c r="O155" s="31" t="str">
        <f t="shared" si="8"/>
        <v>--</v>
      </c>
    </row>
    <row r="156" spans="1:15">
      <c r="A156" s="30">
        <f ca="1">IFERROR(COUNTIF($J$2:J155,J156)+J156,"")</f>
        <v>182</v>
      </c>
      <c r="B156" s="21" t="str">
        <f>資料!A160</f>
        <v>3105</v>
      </c>
      <c r="C156" s="31" t="str">
        <f>資料!B160</f>
        <v>穩懋</v>
      </c>
      <c r="D156" s="22">
        <f>資料!AI160</f>
        <v>2.5</v>
      </c>
      <c r="E156" s="23">
        <f>資料!AJ160</f>
        <v>0</v>
      </c>
      <c r="F156" s="20" t="str">
        <f>資料!AK160</f>
        <v>--</v>
      </c>
      <c r="G156" s="38">
        <f>資料!AD160</f>
        <v>0</v>
      </c>
      <c r="H156" s="38" t="str">
        <f>資料!AL160</f>
        <v>--</v>
      </c>
      <c r="I156" s="24">
        <f ca="1">IFERROR(IF(AND(F156&gt;TODAY(),ISNUMBER(F156),E156&gt;$Q$13),1,"--")*(F156),99999)</f>
        <v>99999</v>
      </c>
      <c r="J156" s="30">
        <f t="shared" ca="1" si="7"/>
        <v>69</v>
      </c>
      <c r="K156" s="30">
        <f ca="1">IFERROR(COUNTIF($J$2:J155,J156)+J156,"")</f>
        <v>182</v>
      </c>
      <c r="L156" s="30" t="str">
        <f t="shared" ca="1" si="6"/>
        <v>--</v>
      </c>
      <c r="M156" s="30">
        <f>VLOOKUP(B156,股價資料!A:C,3,0)</f>
        <v>174.5</v>
      </c>
      <c r="N156" s="30">
        <f>VLOOKUP(B156,除昔時資料!A:H,7,0)</f>
        <v>0</v>
      </c>
      <c r="O156" s="31" t="str">
        <f t="shared" si="8"/>
        <v>--</v>
      </c>
    </row>
    <row r="157" spans="1:15">
      <c r="A157" s="30">
        <f ca="1">IFERROR(COUNTIF($J$2:J156,J157)+J157,"")</f>
        <v>183</v>
      </c>
      <c r="B157" s="21" t="str">
        <f>資料!A161</f>
        <v>3152</v>
      </c>
      <c r="C157" s="31" t="str">
        <f>資料!B161</f>
        <v>璟德</v>
      </c>
      <c r="D157" s="22">
        <f>資料!AI161</f>
        <v>14</v>
      </c>
      <c r="E157" s="23">
        <f>資料!AJ161</f>
        <v>1.7864</v>
      </c>
      <c r="F157" s="20" t="str">
        <f>資料!AK161</f>
        <v>--</v>
      </c>
      <c r="G157" s="38">
        <f>資料!AD161</f>
        <v>0</v>
      </c>
      <c r="H157" s="38" t="str">
        <f>資料!AL161</f>
        <v>--</v>
      </c>
      <c r="I157" s="24">
        <f ca="1">IFERROR(IF(AND(F157&gt;TODAY(),ISNUMBER(F157),E157&gt;$Q$13),1,"--")*(F157),99999)</f>
        <v>99999</v>
      </c>
      <c r="J157" s="30">
        <f t="shared" ca="1" si="7"/>
        <v>69</v>
      </c>
      <c r="K157" s="30">
        <f ca="1">IFERROR(COUNTIF($J$2:J156,J157)+J157,"")</f>
        <v>183</v>
      </c>
      <c r="L157" s="30" t="str">
        <f t="shared" ca="1" si="6"/>
        <v>--</v>
      </c>
      <c r="M157" s="30">
        <f>VLOOKUP(B157,股價資料!A:C,3,0)</f>
        <v>206</v>
      </c>
      <c r="N157" s="30">
        <f>VLOOKUP(B157,除昔時資料!A:H,7,0)</f>
        <v>0</v>
      </c>
      <c r="O157" s="31" t="str">
        <f t="shared" si="8"/>
        <v>--</v>
      </c>
    </row>
    <row r="158" spans="1:15">
      <c r="A158" s="30">
        <f ca="1">IFERROR(COUNTIF($J$2:J157,J158)+J158,"")</f>
        <v>16</v>
      </c>
      <c r="B158" s="21" t="str">
        <f>資料!A162</f>
        <v>3189</v>
      </c>
      <c r="C158" s="31" t="str">
        <f>資料!B162</f>
        <v>景碩</v>
      </c>
      <c r="D158" s="22">
        <f>資料!AI162</f>
        <v>14</v>
      </c>
      <c r="E158" s="23">
        <f>資料!AJ162</f>
        <v>1.0824</v>
      </c>
      <c r="F158" s="20">
        <f>資料!AK162</f>
        <v>45477</v>
      </c>
      <c r="G158" s="38">
        <f>資料!AD162</f>
        <v>0</v>
      </c>
      <c r="H158" s="38" t="str">
        <f>資料!AL162</f>
        <v>--</v>
      </c>
      <c r="I158" s="24">
        <f ca="1">IFERROR(IF(AND(F158&gt;TODAY(),ISNUMBER(F158),E158&gt;$Q$13),1,"--")*(F158),99999)</f>
        <v>45477</v>
      </c>
      <c r="J158" s="30">
        <f t="shared" ca="1" si="7"/>
        <v>12</v>
      </c>
      <c r="K158" s="30">
        <f ca="1">IFERROR(COUNTIF($J$2:J157,J158)+J158,"")</f>
        <v>16</v>
      </c>
      <c r="L158" s="30" t="str">
        <f t="shared" ca="1" si="6"/>
        <v>--</v>
      </c>
      <c r="M158" s="30">
        <f>VLOOKUP(B158,股價資料!A:C,3,0)</f>
        <v>92.4</v>
      </c>
      <c r="N158" s="30">
        <f>VLOOKUP(B158,除昔時資料!A:H,7,0)</f>
        <v>0</v>
      </c>
      <c r="O158" s="31" t="str">
        <f t="shared" si="8"/>
        <v>--</v>
      </c>
    </row>
    <row r="159" spans="1:15">
      <c r="A159" s="30">
        <f ca="1">IFERROR(COUNTIF($J$2:J158,J159)+J159,"")</f>
        <v>25</v>
      </c>
      <c r="B159" s="21" t="str">
        <f>資料!A163</f>
        <v>3227</v>
      </c>
      <c r="C159" s="31" t="str">
        <f>資料!B163</f>
        <v>原相</v>
      </c>
      <c r="D159" s="22">
        <f>資料!AI163</f>
        <v>11.333333333333334</v>
      </c>
      <c r="E159" s="23">
        <f>資料!AJ163</f>
        <v>2.6560000000000001</v>
      </c>
      <c r="F159" s="20">
        <f>資料!AK163</f>
        <v>45482</v>
      </c>
      <c r="G159" s="38">
        <f>資料!AD163</f>
        <v>0</v>
      </c>
      <c r="H159" s="38" t="str">
        <f>資料!AL163</f>
        <v>--</v>
      </c>
      <c r="I159" s="24">
        <f ca="1">IFERROR(IF(AND(F159&gt;TODAY(),ISNUMBER(F159),E159&gt;$Q$13),1,"--")*(F159),99999)</f>
        <v>45482</v>
      </c>
      <c r="J159" s="30">
        <f t="shared" ca="1" si="7"/>
        <v>24</v>
      </c>
      <c r="K159" s="30">
        <f ca="1">IFERROR(COUNTIF($J$2:J158,J159)+J159,"")</f>
        <v>25</v>
      </c>
      <c r="L159" s="30" t="str">
        <f t="shared" ca="1" si="6"/>
        <v>--</v>
      </c>
      <c r="M159" s="30">
        <f>VLOOKUP(B159,股價資料!A:C,3,0)</f>
        <v>170</v>
      </c>
      <c r="N159" s="30">
        <f>VLOOKUP(B159,除昔時資料!A:H,7,0)</f>
        <v>0</v>
      </c>
      <c r="O159" s="31" t="str">
        <f t="shared" si="8"/>
        <v>--</v>
      </c>
    </row>
    <row r="160" spans="1:15">
      <c r="A160" s="30">
        <f ca="1">IFERROR(COUNTIF($J$2:J159,J160)+J160,"")</f>
        <v>184</v>
      </c>
      <c r="B160" s="21" t="str">
        <f>資料!A164</f>
        <v>3231</v>
      </c>
      <c r="C160" s="31" t="str">
        <f>資料!B164</f>
        <v>緯創</v>
      </c>
      <c r="D160" s="22">
        <f>資料!AI164</f>
        <v>49</v>
      </c>
      <c r="E160" s="23">
        <f>資料!AJ164</f>
        <v>2.3628</v>
      </c>
      <c r="F160" s="20">
        <f>資料!AK164</f>
        <v>45468</v>
      </c>
      <c r="G160" s="38">
        <f>資料!AD164</f>
        <v>0</v>
      </c>
      <c r="H160" s="38">
        <f>資料!AL164</f>
        <v>-1.3</v>
      </c>
      <c r="I160" s="24">
        <f ca="1">IFERROR(IF(AND(F160&gt;TODAY(),ISNUMBER(F160),E160&gt;$Q$13),1,"--")*(F160),99999)</f>
        <v>99999</v>
      </c>
      <c r="J160" s="30">
        <f t="shared" ca="1" si="7"/>
        <v>69</v>
      </c>
      <c r="K160" s="30">
        <f ca="1">IFERROR(COUNTIF($J$2:J159,J160)+J160,"")</f>
        <v>184</v>
      </c>
      <c r="L160" s="30" t="str">
        <f t="shared" ca="1" si="6"/>
        <v>--</v>
      </c>
      <c r="M160" s="30">
        <f>VLOOKUP(B160,股價資料!A:C,3,0)</f>
        <v>106</v>
      </c>
      <c r="N160" s="30">
        <f>VLOOKUP(B160,除昔時資料!A:H,7,0)</f>
        <v>107.4</v>
      </c>
      <c r="O160" s="31">
        <f t="shared" si="8"/>
        <v>-1.3035381750465591E-2</v>
      </c>
    </row>
    <row r="161" spans="1:15">
      <c r="A161" s="30">
        <f ca="1">IFERROR(COUNTIF($J$2:J160,J161)+J161,"")</f>
        <v>185</v>
      </c>
      <c r="B161" s="21" t="str">
        <f>資料!A165</f>
        <v>3260</v>
      </c>
      <c r="C161" s="31" t="str">
        <f>資料!B165</f>
        <v>威剛</v>
      </c>
      <c r="D161" s="22">
        <f>資料!AI165</f>
        <v>29</v>
      </c>
      <c r="E161" s="23">
        <f>資料!AJ165</f>
        <v>2.7650000000000001</v>
      </c>
      <c r="F161" s="20">
        <f>資料!AK165</f>
        <v>45470</v>
      </c>
      <c r="G161" s="38">
        <f>資料!AD165</f>
        <v>0</v>
      </c>
      <c r="H161" s="38">
        <f>資料!AL165</f>
        <v>2.37</v>
      </c>
      <c r="I161" s="24">
        <f ca="1">IFERROR(IF(AND(F161&gt;TODAY(),ISNUMBER(F161),E161&gt;$Q$13),1,"--")*(F161),99999)</f>
        <v>99999</v>
      </c>
      <c r="J161" s="30">
        <f t="shared" ca="1" si="7"/>
        <v>69</v>
      </c>
      <c r="K161" s="30">
        <f ca="1">IFERROR(COUNTIF($J$2:J160,J161)+J161,"")</f>
        <v>185</v>
      </c>
      <c r="L161" s="30" t="str">
        <f t="shared" ca="1" si="6"/>
        <v>--</v>
      </c>
      <c r="M161" s="30">
        <f>VLOOKUP(B161,股價資料!A:C,3,0)</f>
        <v>108</v>
      </c>
      <c r="N161" s="30">
        <f>VLOOKUP(B161,除昔時資料!A:H,7,0)</f>
        <v>105.5</v>
      </c>
      <c r="O161" s="31">
        <f t="shared" si="8"/>
        <v>2.3696682464454888E-2</v>
      </c>
    </row>
    <row r="162" spans="1:15">
      <c r="A162" s="30">
        <f ca="1">IFERROR(COUNTIF($J$2:J161,J162)+J162,"")</f>
        <v>186</v>
      </c>
      <c r="B162" s="21" t="str">
        <f>資料!A166</f>
        <v>3264</v>
      </c>
      <c r="C162" s="31" t="str">
        <f>資料!B166</f>
        <v>欣銓</v>
      </c>
      <c r="D162" s="22">
        <f>資料!AI166</f>
        <v>60.666666666666664</v>
      </c>
      <c r="E162" s="23">
        <f>資料!AJ166</f>
        <v>4.5144000000000002</v>
      </c>
      <c r="F162" s="20">
        <f>資料!AK166</f>
        <v>45471</v>
      </c>
      <c r="G162" s="38">
        <f>資料!AD166</f>
        <v>0</v>
      </c>
      <c r="H162" s="38">
        <f>資料!AL166</f>
        <v>-1.86</v>
      </c>
      <c r="I162" s="24">
        <f ca="1">IFERROR(IF(AND(F162&gt;TODAY(),ISNUMBER(F162),E162&gt;$Q$13),1,"--")*(F162),99999)</f>
        <v>99999</v>
      </c>
      <c r="J162" s="30">
        <f t="shared" ca="1" si="7"/>
        <v>69</v>
      </c>
      <c r="K162" s="30">
        <f ca="1">IFERROR(COUNTIF($J$2:J161,J162)+J162,"")</f>
        <v>186</v>
      </c>
      <c r="L162" s="30" t="str">
        <f t="shared" ca="1" si="6"/>
        <v>--</v>
      </c>
      <c r="M162" s="30">
        <f>VLOOKUP(B162,股價資料!A:C,3,0)</f>
        <v>68.5</v>
      </c>
      <c r="N162" s="30">
        <f>VLOOKUP(B162,除昔時資料!A:H,7,0)</f>
        <v>69.8</v>
      </c>
      <c r="O162" s="31">
        <f t="shared" si="8"/>
        <v>-1.8624641833810851E-2</v>
      </c>
    </row>
    <row r="163" spans="1:15">
      <c r="A163" s="30">
        <f ca="1">IFERROR(COUNTIF($J$2:J162,J163)+J163,"")</f>
        <v>187</v>
      </c>
      <c r="B163" s="21" t="str">
        <f>資料!A167</f>
        <v>3293</v>
      </c>
      <c r="C163" s="31" t="str">
        <f>資料!B167</f>
        <v>鈊象</v>
      </c>
      <c r="D163" s="22">
        <f>資料!AI167</f>
        <v>2.3333333333333335</v>
      </c>
      <c r="E163" s="23">
        <f>資料!AJ167</f>
        <v>2.5830000000000002</v>
      </c>
      <c r="F163" s="20" t="str">
        <f>資料!AK167</f>
        <v>--</v>
      </c>
      <c r="G163" s="38">
        <f>資料!AD167</f>
        <v>0</v>
      </c>
      <c r="H163" s="38" t="str">
        <f>資料!AL167</f>
        <v>--</v>
      </c>
      <c r="I163" s="24">
        <f ca="1">IFERROR(IF(AND(F163&gt;TODAY(),ISNUMBER(F163),E163&gt;$Q$13),1,"--")*(F163),99999)</f>
        <v>99999</v>
      </c>
      <c r="J163" s="30">
        <f t="shared" ca="1" si="7"/>
        <v>69</v>
      </c>
      <c r="K163" s="30">
        <f ca="1">IFERROR(COUNTIF($J$2:J162,J163)+J163,"")</f>
        <v>187</v>
      </c>
      <c r="L163" s="30" t="str">
        <f t="shared" ca="1" si="6"/>
        <v>--</v>
      </c>
      <c r="M163" s="30">
        <f>VLOOKUP(B163,股價資料!A:C,3,0)</f>
        <v>1355</v>
      </c>
      <c r="N163" s="30">
        <f>VLOOKUP(B163,除昔時資料!A:H,7,0)</f>
        <v>0</v>
      </c>
      <c r="O163" s="31" t="str">
        <f t="shared" si="8"/>
        <v>--</v>
      </c>
    </row>
    <row r="164" spans="1:15">
      <c r="A164" s="30">
        <f ca="1">IFERROR(COUNTIF($J$2:J163,J164)+J164,"")</f>
        <v>188</v>
      </c>
      <c r="B164" s="21" t="str">
        <f>資料!A168</f>
        <v>3324</v>
      </c>
      <c r="C164" s="31" t="str">
        <f>資料!B168</f>
        <v>雙鴻</v>
      </c>
      <c r="D164" s="22">
        <f>資料!AI168</f>
        <v>4.25</v>
      </c>
      <c r="E164" s="23">
        <f>資料!AJ168</f>
        <v>0.80549999999999999</v>
      </c>
      <c r="F164" s="20">
        <f>資料!AK168</f>
        <v>45503</v>
      </c>
      <c r="G164" s="38">
        <f>資料!AD168</f>
        <v>0</v>
      </c>
      <c r="H164" s="38" t="str">
        <f>資料!AL168</f>
        <v>--</v>
      </c>
      <c r="I164" s="24">
        <f ca="1">IFERROR(IF(AND(F164&gt;TODAY(),ISNUMBER(F164),E164&gt;$Q$13),1,"--")*(F164),99999)</f>
        <v>99999</v>
      </c>
      <c r="J164" s="30">
        <f t="shared" ca="1" si="7"/>
        <v>69</v>
      </c>
      <c r="K164" s="30">
        <f ca="1">IFERROR(COUNTIF($J$2:J163,J164)+J164,"")</f>
        <v>188</v>
      </c>
      <c r="L164" s="30" t="str">
        <f t="shared" ca="1" si="6"/>
        <v>--</v>
      </c>
      <c r="M164" s="30">
        <f>VLOOKUP(B164,股價資料!A:C,3,0)</f>
        <v>807</v>
      </c>
      <c r="N164" s="30">
        <f>VLOOKUP(B164,除昔時資料!A:H,7,0)</f>
        <v>0</v>
      </c>
      <c r="O164" s="31" t="str">
        <f t="shared" si="8"/>
        <v>--</v>
      </c>
    </row>
    <row r="165" spans="1:15">
      <c r="A165" s="30">
        <f ca="1">IFERROR(COUNTIF($J$2:J164,J165)+J165,"")</f>
        <v>189</v>
      </c>
      <c r="B165" s="21" t="str">
        <f>資料!A169</f>
        <v>3374</v>
      </c>
      <c r="C165" s="31" t="str">
        <f>資料!B169</f>
        <v>精材</v>
      </c>
      <c r="D165" s="22">
        <f>資料!AI169</f>
        <v>4.666666666666667</v>
      </c>
      <c r="E165" s="23">
        <f>資料!AJ169</f>
        <v>1.1173</v>
      </c>
      <c r="F165" s="20">
        <f>資料!AK169</f>
        <v>45467</v>
      </c>
      <c r="G165" s="38">
        <f>資料!AD169</f>
        <v>0</v>
      </c>
      <c r="H165" s="38">
        <f>資料!AL169</f>
        <v>1.69</v>
      </c>
      <c r="I165" s="24">
        <f ca="1">IFERROR(IF(AND(F165&gt;TODAY(),ISNUMBER(F165),E165&gt;$Q$13),1,"--")*(F165),99999)</f>
        <v>99999</v>
      </c>
      <c r="J165" s="30">
        <f t="shared" ca="1" si="7"/>
        <v>69</v>
      </c>
      <c r="K165" s="30">
        <f ca="1">IFERROR(COUNTIF($J$2:J164,J165)+J165,"")</f>
        <v>189</v>
      </c>
      <c r="L165" s="30" t="str">
        <f t="shared" ca="1" si="6"/>
        <v>--</v>
      </c>
      <c r="M165" s="30">
        <f>VLOOKUP(B165,股價資料!A:C,3,0)</f>
        <v>180</v>
      </c>
      <c r="N165" s="30">
        <f>VLOOKUP(B165,除昔時資料!A:H,7,0)</f>
        <v>177</v>
      </c>
      <c r="O165" s="31">
        <f t="shared" si="8"/>
        <v>1.6949152542372836E-2</v>
      </c>
    </row>
    <row r="166" spans="1:15">
      <c r="A166" s="30">
        <f ca="1">IFERROR(COUNTIF($J$2:J165,J166)+J166,"")</f>
        <v>190</v>
      </c>
      <c r="B166" s="21" t="str">
        <f>資料!A170</f>
        <v>3376</v>
      </c>
      <c r="C166" s="31" t="str">
        <f>資料!B170</f>
        <v>新日興</v>
      </c>
      <c r="D166" s="22">
        <f>資料!AI170</f>
        <v>20</v>
      </c>
      <c r="E166" s="23">
        <f>資料!AJ170</f>
        <v>1.6327</v>
      </c>
      <c r="F166" s="20" t="str">
        <f>資料!AK170</f>
        <v>--</v>
      </c>
      <c r="G166" s="38">
        <f>資料!AD170</f>
        <v>0</v>
      </c>
      <c r="H166" s="38" t="str">
        <f>資料!AL170</f>
        <v>--</v>
      </c>
      <c r="I166" s="24">
        <f ca="1">IFERROR(IF(AND(F166&gt;TODAY(),ISNUMBER(F166),E166&gt;$Q$13),1,"--")*(F166),99999)</f>
        <v>99999</v>
      </c>
      <c r="J166" s="30">
        <f t="shared" ca="1" si="7"/>
        <v>69</v>
      </c>
      <c r="K166" s="30">
        <f ca="1">IFERROR(COUNTIF($J$2:J165,J166)+J166,"")</f>
        <v>190</v>
      </c>
      <c r="L166" s="30" t="str">
        <f t="shared" ca="1" si="6"/>
        <v>--</v>
      </c>
      <c r="M166" s="30">
        <f>VLOOKUP(B166,股價資料!A:C,3,0)</f>
        <v>245</v>
      </c>
      <c r="N166" s="30">
        <f>VLOOKUP(B166,除昔時資料!A:H,7,0)</f>
        <v>0</v>
      </c>
      <c r="O166" s="31" t="str">
        <f t="shared" si="8"/>
        <v>--</v>
      </c>
    </row>
    <row r="167" spans="1:15">
      <c r="A167" s="30">
        <f ca="1">IFERROR(COUNTIF($J$2:J166,J167)+J167,"")</f>
        <v>44</v>
      </c>
      <c r="B167" s="21" t="str">
        <f>資料!A171</f>
        <v>3380</v>
      </c>
      <c r="C167" s="31" t="str">
        <f>資料!B171</f>
        <v>明泰</v>
      </c>
      <c r="D167" s="22">
        <f>資料!AI171</f>
        <v>15.666666666666666</v>
      </c>
      <c r="E167" s="23">
        <f>資料!AJ171</f>
        <v>2.9022999999999999</v>
      </c>
      <c r="F167" s="20">
        <f>資料!AK171</f>
        <v>45485</v>
      </c>
      <c r="G167" s="38">
        <f>資料!AD171</f>
        <v>0</v>
      </c>
      <c r="H167" s="38" t="str">
        <f>資料!AL171</f>
        <v>--</v>
      </c>
      <c r="I167" s="24">
        <f ca="1">IFERROR(IF(AND(F167&gt;TODAY(),ISNUMBER(F167),E167&gt;$Q$13),1,"--")*(F167),99999)</f>
        <v>45485</v>
      </c>
      <c r="J167" s="30">
        <f t="shared" ca="1" si="7"/>
        <v>43</v>
      </c>
      <c r="K167" s="30">
        <f ca="1">IFERROR(COUNTIF($J$2:J166,J167)+J167,"")</f>
        <v>44</v>
      </c>
      <c r="L167" s="30" t="str">
        <f t="shared" ca="1" si="6"/>
        <v>--</v>
      </c>
      <c r="M167" s="30">
        <f>VLOOKUP(B167,股價資料!A:C,3,0)</f>
        <v>34.799999999999997</v>
      </c>
      <c r="N167" s="30">
        <f>VLOOKUP(B167,除昔時資料!A:H,7,0)</f>
        <v>0</v>
      </c>
      <c r="O167" s="31" t="str">
        <f t="shared" si="8"/>
        <v>--</v>
      </c>
    </row>
    <row r="168" spans="1:15">
      <c r="A168" s="30">
        <f ca="1">IFERROR(COUNTIF($J$2:J167,J168)+J168,"")</f>
        <v>191</v>
      </c>
      <c r="B168" s="21" t="str">
        <f>資料!A172</f>
        <v>3406</v>
      </c>
      <c r="C168" s="31" t="str">
        <f>資料!B172</f>
        <v>玉晶光</v>
      </c>
      <c r="D168" s="22">
        <f>資料!AI172</f>
        <v>31.666666666666668</v>
      </c>
      <c r="E168" s="23">
        <f>資料!AJ172</f>
        <v>1.8127</v>
      </c>
      <c r="F168" s="20" t="str">
        <f>資料!AK172</f>
        <v>--</v>
      </c>
      <c r="G168" s="38">
        <f>資料!AD172</f>
        <v>0</v>
      </c>
      <c r="H168" s="38" t="str">
        <f>資料!AL172</f>
        <v>--</v>
      </c>
      <c r="I168" s="24">
        <f ca="1">IFERROR(IF(AND(F168&gt;TODAY(),ISNUMBER(F168),E168&gt;$Q$13),1,"--")*(F168),99999)</f>
        <v>99999</v>
      </c>
      <c r="J168" s="30">
        <f t="shared" ca="1" si="7"/>
        <v>69</v>
      </c>
      <c r="K168" s="30">
        <f ca="1">IFERROR(COUNTIF($J$2:J167,J168)+J168,"")</f>
        <v>191</v>
      </c>
      <c r="L168" s="30" t="str">
        <f t="shared" ca="1" si="6"/>
        <v>--</v>
      </c>
      <c r="M168" s="30">
        <f>VLOOKUP(B168,股價資料!A:C,3,0)</f>
        <v>662</v>
      </c>
      <c r="N168" s="30">
        <f>VLOOKUP(B168,除昔時資料!A:H,7,0)</f>
        <v>0</v>
      </c>
      <c r="O168" s="31" t="str">
        <f t="shared" si="8"/>
        <v>--</v>
      </c>
    </row>
    <row r="169" spans="1:15">
      <c r="A169" s="30">
        <f ca="1">IFERROR(COUNTIF($J$2:J168,J169)+J169,"")</f>
        <v>192</v>
      </c>
      <c r="B169" s="21" t="str">
        <f>資料!A173</f>
        <v>3443</v>
      </c>
      <c r="C169" s="31" t="str">
        <f>資料!B173</f>
        <v>創意</v>
      </c>
      <c r="D169" s="22">
        <f>資料!AI173</f>
        <v>3.6</v>
      </c>
      <c r="E169" s="23">
        <f>資料!AJ173</f>
        <v>0.96220000000000006</v>
      </c>
      <c r="F169" s="20">
        <f>資料!AK173</f>
        <v>45446</v>
      </c>
      <c r="G169" s="38">
        <f>資料!AD173</f>
        <v>0</v>
      </c>
      <c r="H169" s="38">
        <f>資料!AL173</f>
        <v>11.38</v>
      </c>
      <c r="I169" s="24">
        <f ca="1">IFERROR(IF(AND(F169&gt;TODAY(),ISNUMBER(F169),E169&gt;$Q$13),1,"--")*(F169),99999)</f>
        <v>99999</v>
      </c>
      <c r="J169" s="30">
        <f t="shared" ca="1" si="7"/>
        <v>69</v>
      </c>
      <c r="K169" s="30">
        <f ca="1">IFERROR(COUNTIF($J$2:J168,J169)+J169,"")</f>
        <v>192</v>
      </c>
      <c r="L169" s="30" t="str">
        <f t="shared" ca="1" si="6"/>
        <v>--</v>
      </c>
      <c r="M169" s="30">
        <f>VLOOKUP(B169,股價資料!A:C,3,0)</f>
        <v>1605</v>
      </c>
      <c r="N169" s="30">
        <f>VLOOKUP(B169,除昔時資料!A:H,7,0)</f>
        <v>1441</v>
      </c>
      <c r="O169" s="31">
        <f t="shared" si="8"/>
        <v>0.1138098542678696</v>
      </c>
    </row>
    <row r="170" spans="1:15">
      <c r="A170" s="30">
        <f ca="1">IFERROR(COUNTIF($J$2:J169,J170)+J170,"")</f>
        <v>193</v>
      </c>
      <c r="B170" s="21" t="str">
        <f>資料!A174</f>
        <v>3481</v>
      </c>
      <c r="C170" s="31" t="str">
        <f>資料!B174</f>
        <v>群創</v>
      </c>
      <c r="D170" s="22">
        <f>資料!AI174</f>
        <v>13.333333333333334</v>
      </c>
      <c r="E170" s="23">
        <f>資料!AJ174</f>
        <v>0</v>
      </c>
      <c r="F170" s="20" t="str">
        <f>資料!AK174</f>
        <v>--</v>
      </c>
      <c r="G170" s="38">
        <f>資料!AD174</f>
        <v>0</v>
      </c>
      <c r="H170" s="38" t="str">
        <f>資料!AL174</f>
        <v>--</v>
      </c>
      <c r="I170" s="24">
        <f ca="1">IFERROR(IF(AND(F170&gt;TODAY(),ISNUMBER(F170),E170&gt;$Q$13),1,"--")*(F170),99999)</f>
        <v>99999</v>
      </c>
      <c r="J170" s="30">
        <f t="shared" ca="1" si="7"/>
        <v>69</v>
      </c>
      <c r="K170" s="30">
        <f ca="1">IFERROR(COUNTIF($J$2:J169,J170)+J170,"")</f>
        <v>193</v>
      </c>
      <c r="L170" s="30" t="str">
        <f t="shared" ca="1" si="6"/>
        <v>--</v>
      </c>
      <c r="M170" s="30">
        <f>VLOOKUP(B170,股價資料!A:C,3,0)</f>
        <v>14.35</v>
      </c>
      <c r="N170" s="30">
        <f>VLOOKUP(B170,除昔時資料!A:H,7,0)</f>
        <v>0</v>
      </c>
      <c r="O170" s="31" t="str">
        <f t="shared" si="8"/>
        <v>--</v>
      </c>
    </row>
    <row r="171" spans="1:15">
      <c r="A171" s="30">
        <f ca="1">IFERROR(COUNTIF($J$2:J170,J171)+J171,"")</f>
        <v>194</v>
      </c>
      <c r="B171" s="21" t="str">
        <f>資料!A175</f>
        <v>3529</v>
      </c>
      <c r="C171" s="31" t="str">
        <f>資料!B175</f>
        <v>力旺</v>
      </c>
      <c r="D171" s="22">
        <f>資料!AI175</f>
        <v>12.5</v>
      </c>
      <c r="E171" s="23">
        <f>資料!AJ175</f>
        <v>0.68089999999999995</v>
      </c>
      <c r="F171" s="20">
        <f>資料!AK175</f>
        <v>45477</v>
      </c>
      <c r="G171" s="38">
        <f>資料!AD175</f>
        <v>0</v>
      </c>
      <c r="H171" s="38" t="str">
        <f>資料!AL175</f>
        <v>--</v>
      </c>
      <c r="I171" s="24">
        <f ca="1">IFERROR(IF(AND(F171&gt;TODAY(),ISNUMBER(F171),E171&gt;$Q$13),1,"--")*(F171),99999)</f>
        <v>99999</v>
      </c>
      <c r="J171" s="30">
        <f t="shared" ca="1" si="7"/>
        <v>69</v>
      </c>
      <c r="K171" s="30">
        <f ca="1">IFERROR(COUNTIF($J$2:J170,J171)+J171,"")</f>
        <v>194</v>
      </c>
      <c r="L171" s="30" t="str">
        <f t="shared" ca="1" si="6"/>
        <v>--</v>
      </c>
      <c r="M171" s="30">
        <f>VLOOKUP(B171,股價資料!A:C,3,0)</f>
        <v>2570</v>
      </c>
      <c r="N171" s="30">
        <f>VLOOKUP(B171,除昔時資料!A:H,7,0)</f>
        <v>0</v>
      </c>
      <c r="O171" s="31" t="str">
        <f t="shared" si="8"/>
        <v>--</v>
      </c>
    </row>
    <row r="172" spans="1:15">
      <c r="A172" s="30">
        <f ca="1">IFERROR(COUNTIF($J$2:J171,J172)+J172,"")</f>
        <v>55</v>
      </c>
      <c r="B172" s="21" t="str">
        <f>資料!A176</f>
        <v>3532</v>
      </c>
      <c r="C172" s="31" t="str">
        <f>資料!B176</f>
        <v>台勝科</v>
      </c>
      <c r="D172" s="22">
        <f>資料!AI176</f>
        <v>25</v>
      </c>
      <c r="E172" s="23">
        <f>資料!AJ176</f>
        <v>2.8736000000000002</v>
      </c>
      <c r="F172" s="20">
        <f>資料!AK176</f>
        <v>45497</v>
      </c>
      <c r="G172" s="38">
        <f>資料!AD176</f>
        <v>0</v>
      </c>
      <c r="H172" s="38" t="str">
        <f>資料!AL176</f>
        <v>--</v>
      </c>
      <c r="I172" s="24">
        <f ca="1">IFERROR(IF(AND(F172&gt;TODAY(),ISNUMBER(F172),E172&gt;$Q$13),1,"--")*(F172),99999)</f>
        <v>45497</v>
      </c>
      <c r="J172" s="30">
        <f t="shared" ca="1" si="7"/>
        <v>55</v>
      </c>
      <c r="K172" s="30">
        <f ca="1">IFERROR(COUNTIF($J$2:J171,J172)+J172,"")</f>
        <v>55</v>
      </c>
      <c r="L172" s="30" t="str">
        <f t="shared" ca="1" si="6"/>
        <v>--</v>
      </c>
      <c r="M172" s="30">
        <f>VLOOKUP(B172,股價資料!A:C,3,0)</f>
        <v>174</v>
      </c>
      <c r="N172" s="30">
        <f>VLOOKUP(B172,除昔時資料!A:H,7,0)</f>
        <v>0</v>
      </c>
      <c r="O172" s="31" t="str">
        <f t="shared" si="8"/>
        <v>--</v>
      </c>
    </row>
    <row r="173" spans="1:15">
      <c r="A173" s="30">
        <f ca="1">IFERROR(COUNTIF($J$2:J172,J173)+J173,"")</f>
        <v>195</v>
      </c>
      <c r="B173" s="21" t="str">
        <f>資料!A177</f>
        <v>3533</v>
      </c>
      <c r="C173" s="31" t="str">
        <f>資料!B177</f>
        <v>嘉澤</v>
      </c>
      <c r="D173" s="22">
        <f>資料!AI177</f>
        <v>5.5</v>
      </c>
      <c r="E173" s="23">
        <f>資料!AJ177</f>
        <v>1.5951</v>
      </c>
      <c r="F173" s="20" t="str">
        <f>資料!AK177</f>
        <v>--</v>
      </c>
      <c r="G173" s="38">
        <f>資料!AD177</f>
        <v>0</v>
      </c>
      <c r="H173" s="38" t="str">
        <f>資料!AL177</f>
        <v>--</v>
      </c>
      <c r="I173" s="24">
        <f ca="1">IFERROR(IF(AND(F173&gt;TODAY(),ISNUMBER(F173),E173&gt;$Q$13),1,"--")*(F173),99999)</f>
        <v>99999</v>
      </c>
      <c r="J173" s="30">
        <f t="shared" ca="1" si="7"/>
        <v>69</v>
      </c>
      <c r="K173" s="30">
        <f ca="1">IFERROR(COUNTIF($J$2:J172,J173)+J173,"")</f>
        <v>195</v>
      </c>
      <c r="L173" s="30" t="str">
        <f t="shared" ca="1" si="6"/>
        <v>--</v>
      </c>
      <c r="M173" s="30">
        <f>VLOOKUP(B173,股價資料!A:C,3,0)</f>
        <v>1630</v>
      </c>
      <c r="N173" s="30">
        <f>VLOOKUP(B173,除昔時資料!A:H,7,0)</f>
        <v>0</v>
      </c>
      <c r="O173" s="31" t="str">
        <f t="shared" si="8"/>
        <v>--</v>
      </c>
    </row>
    <row r="174" spans="1:15">
      <c r="A174" s="30">
        <f ca="1">IFERROR(COUNTIF($J$2:J173,J174)+J174,"")</f>
        <v>196</v>
      </c>
      <c r="B174" s="21" t="str">
        <f>資料!A178</f>
        <v>3552</v>
      </c>
      <c r="C174" s="31" t="str">
        <f>資料!B178</f>
        <v>同致</v>
      </c>
      <c r="D174" s="22">
        <f>資料!AI178</f>
        <v>9.3333333333333339</v>
      </c>
      <c r="E174" s="23">
        <f>資料!AJ178</f>
        <v>1.8956999999999999</v>
      </c>
      <c r="F174" s="20" t="str">
        <f>資料!AK178</f>
        <v>--</v>
      </c>
      <c r="G174" s="38">
        <f>資料!AD178</f>
        <v>0</v>
      </c>
      <c r="H174" s="38" t="str">
        <f>資料!AL178</f>
        <v>--</v>
      </c>
      <c r="I174" s="24">
        <f ca="1">IFERROR(IF(AND(F174&gt;TODAY(),ISNUMBER(F174),E174&gt;$Q$13),1,"--")*(F174),99999)</f>
        <v>99999</v>
      </c>
      <c r="J174" s="30">
        <f t="shared" ca="1" si="7"/>
        <v>69</v>
      </c>
      <c r="K174" s="30">
        <f ca="1">IFERROR(COUNTIF($J$2:J173,J174)+J174,"")</f>
        <v>196</v>
      </c>
      <c r="L174" s="30" t="str">
        <f t="shared" ca="1" si="6"/>
        <v>--</v>
      </c>
      <c r="M174" s="30">
        <f>VLOOKUP(B174,股價資料!A:C,3,0)</f>
        <v>105.5</v>
      </c>
      <c r="N174" s="30">
        <f>VLOOKUP(B174,除昔時資料!A:H,7,0)</f>
        <v>0</v>
      </c>
      <c r="O174" s="31" t="str">
        <f t="shared" si="8"/>
        <v>--</v>
      </c>
    </row>
    <row r="175" spans="1:15">
      <c r="A175" s="30">
        <f ca="1">IFERROR(COUNTIF($J$2:J174,J175)+J175,"")</f>
        <v>197</v>
      </c>
      <c r="B175" s="21" t="str">
        <f>資料!A179</f>
        <v>3653</v>
      </c>
      <c r="C175" s="31" t="str">
        <f>資料!B179</f>
        <v>健策</v>
      </c>
      <c r="D175" s="22">
        <f>資料!AI179</f>
        <v>13</v>
      </c>
      <c r="E175" s="23">
        <f>資料!AJ179</f>
        <v>0.82120000000000004</v>
      </c>
      <c r="F175" s="20">
        <f>資料!AK179</f>
        <v>45483</v>
      </c>
      <c r="G175" s="38">
        <f>資料!AD179</f>
        <v>0</v>
      </c>
      <c r="H175" s="38" t="str">
        <f>資料!AL179</f>
        <v>--</v>
      </c>
      <c r="I175" s="24">
        <f ca="1">IFERROR(IF(AND(F175&gt;TODAY(),ISNUMBER(F175),E175&gt;$Q$13),1,"--")*(F175),99999)</f>
        <v>99999</v>
      </c>
      <c r="J175" s="30">
        <f t="shared" ca="1" si="7"/>
        <v>69</v>
      </c>
      <c r="K175" s="30">
        <f ca="1">IFERROR(COUNTIF($J$2:J174,J175)+J175,"")</f>
        <v>197</v>
      </c>
      <c r="L175" s="30" t="str">
        <f t="shared" ca="1" si="6"/>
        <v>--</v>
      </c>
      <c r="M175" s="30">
        <f>VLOOKUP(B175,股價資料!A:C,3,0)</f>
        <v>1200</v>
      </c>
      <c r="N175" s="30">
        <f>VLOOKUP(B175,除昔時資料!A:H,7,0)</f>
        <v>0</v>
      </c>
      <c r="O175" s="31" t="str">
        <f t="shared" si="8"/>
        <v>--</v>
      </c>
    </row>
    <row r="176" spans="1:15">
      <c r="A176" s="30">
        <f ca="1">IFERROR(COUNTIF($J$2:J175,J176)+J176,"")</f>
        <v>198</v>
      </c>
      <c r="B176" s="21" t="str">
        <f>資料!A180</f>
        <v>3673</v>
      </c>
      <c r="C176" s="31" t="str">
        <f>資料!B180</f>
        <v>TPK-KY</v>
      </c>
      <c r="D176" s="22">
        <f>資料!AI180</f>
        <v>3</v>
      </c>
      <c r="E176" s="23">
        <f>資料!AJ180</f>
        <v>0</v>
      </c>
      <c r="F176" s="20" t="str">
        <f>資料!AK180</f>
        <v>--</v>
      </c>
      <c r="G176" s="38">
        <f>資料!AD180</f>
        <v>0</v>
      </c>
      <c r="H176" s="38" t="str">
        <f>資料!AL180</f>
        <v>--</v>
      </c>
      <c r="I176" s="24">
        <f ca="1">IFERROR(IF(AND(F176&gt;TODAY(),ISNUMBER(F176),E176&gt;$Q$13),1,"--")*(F176),99999)</f>
        <v>99999</v>
      </c>
      <c r="J176" s="30">
        <f t="shared" ca="1" si="7"/>
        <v>69</v>
      </c>
      <c r="K176" s="30">
        <f ca="1">IFERROR(COUNTIF($J$2:J175,J176)+J176,"")</f>
        <v>198</v>
      </c>
      <c r="L176" s="30" t="str">
        <f t="shared" ca="1" si="6"/>
        <v>--</v>
      </c>
      <c r="M176" s="30">
        <f>VLOOKUP(B176,股價資料!A:C,3,0)</f>
        <v>40.35</v>
      </c>
      <c r="N176" s="30">
        <f>VLOOKUP(B176,除昔時資料!A:H,7,0)</f>
        <v>0</v>
      </c>
      <c r="O176" s="31" t="str">
        <f t="shared" si="8"/>
        <v>--</v>
      </c>
    </row>
    <row r="177" spans="1:15">
      <c r="A177" s="30">
        <f ca="1">IFERROR(COUNTIF($J$2:J176,J177)+J177,"")</f>
        <v>199</v>
      </c>
      <c r="B177" s="21" t="str">
        <f>資料!A181</f>
        <v>3691</v>
      </c>
      <c r="C177" s="31" t="str">
        <f>資料!B181</f>
        <v>碩禾</v>
      </c>
      <c r="D177" s="22">
        <f>資料!AI181</f>
        <v>7</v>
      </c>
      <c r="E177" s="23">
        <f>資料!AJ181</f>
        <v>0</v>
      </c>
      <c r="F177" s="20" t="str">
        <f>資料!AK181</f>
        <v>--</v>
      </c>
      <c r="G177" s="38">
        <f>資料!AD181</f>
        <v>0</v>
      </c>
      <c r="H177" s="38" t="str">
        <f>資料!AL181</f>
        <v>--</v>
      </c>
      <c r="I177" s="24">
        <f ca="1">IFERROR(IF(AND(F177&gt;TODAY(),ISNUMBER(F177),E177&gt;$Q$13),1,"--")*(F177),99999)</f>
        <v>99999</v>
      </c>
      <c r="J177" s="30">
        <f t="shared" ca="1" si="7"/>
        <v>69</v>
      </c>
      <c r="K177" s="30">
        <f ca="1">IFERROR(COUNTIF($J$2:J176,J177)+J177,"")</f>
        <v>199</v>
      </c>
      <c r="L177" s="30" t="str">
        <f t="shared" ca="1" si="6"/>
        <v>--</v>
      </c>
      <c r="M177" s="30">
        <f>VLOOKUP(B177,股價資料!A:C,3,0)</f>
        <v>145.5</v>
      </c>
      <c r="N177" s="30">
        <f>VLOOKUP(B177,除昔時資料!A:H,7,0)</f>
        <v>0</v>
      </c>
      <c r="O177" s="31" t="str">
        <f t="shared" si="8"/>
        <v>--</v>
      </c>
    </row>
    <row r="178" spans="1:15">
      <c r="A178" s="30">
        <f ca="1">IFERROR(COUNTIF($J$2:J177,J178)+J178,"")</f>
        <v>200</v>
      </c>
      <c r="B178" s="21" t="str">
        <f>資料!A182</f>
        <v>3702</v>
      </c>
      <c r="C178" s="31" t="str">
        <f>資料!B182</f>
        <v>大聯大</v>
      </c>
      <c r="D178" s="22">
        <f>資料!AI182</f>
        <v>118.25</v>
      </c>
      <c r="E178" s="23">
        <f>資料!AJ182</f>
        <v>3.8976000000000002</v>
      </c>
      <c r="F178" s="20" t="str">
        <f>資料!AK182</f>
        <v>--</v>
      </c>
      <c r="G178" s="38">
        <f>資料!AD182</f>
        <v>0</v>
      </c>
      <c r="H178" s="38" t="str">
        <f>資料!AL182</f>
        <v>--</v>
      </c>
      <c r="I178" s="24">
        <f ca="1">IFERROR(IF(AND(F178&gt;TODAY(),ISNUMBER(F178),E178&gt;$Q$13),1,"--")*(F178),99999)</f>
        <v>99999</v>
      </c>
      <c r="J178" s="30">
        <f t="shared" ca="1" si="7"/>
        <v>69</v>
      </c>
      <c r="K178" s="30">
        <f ca="1">IFERROR(COUNTIF($J$2:J177,J178)+J178,"")</f>
        <v>200</v>
      </c>
      <c r="L178" s="30" t="str">
        <f t="shared" ca="1" si="6"/>
        <v>--</v>
      </c>
      <c r="M178" s="30">
        <f>VLOOKUP(B178,股價資料!A:C,3,0)</f>
        <v>89.8</v>
      </c>
      <c r="N178" s="30">
        <f>VLOOKUP(B178,除昔時資料!A:H,7,0)</f>
        <v>0</v>
      </c>
      <c r="O178" s="31" t="str">
        <f t="shared" si="8"/>
        <v>--</v>
      </c>
    </row>
    <row r="179" spans="1:15">
      <c r="A179" s="30">
        <f ca="1">IFERROR(COUNTIF($J$2:J178,J179)+J179,"")</f>
        <v>201</v>
      </c>
      <c r="B179" s="21" t="str">
        <f>資料!A183</f>
        <v>3706</v>
      </c>
      <c r="C179" s="31" t="str">
        <f>資料!B183</f>
        <v>神達</v>
      </c>
      <c r="D179" s="22">
        <f>資料!AI183</f>
        <v>76.666666666666671</v>
      </c>
      <c r="E179" s="23">
        <f>資料!AJ183</f>
        <v>2.2928000000000002</v>
      </c>
      <c r="F179" s="20">
        <f>資料!AK183</f>
        <v>45379</v>
      </c>
      <c r="G179" s="38">
        <f>資料!AD183</f>
        <v>0</v>
      </c>
      <c r="H179" s="38">
        <f>資料!AL183</f>
        <v>-20.04</v>
      </c>
      <c r="I179" s="24">
        <f ca="1">IFERROR(IF(AND(F179&gt;TODAY(),ISNUMBER(F179),E179&gt;$Q$13),1,"--")*(F179),99999)</f>
        <v>99999</v>
      </c>
      <c r="J179" s="30">
        <f t="shared" ca="1" si="7"/>
        <v>69</v>
      </c>
      <c r="K179" s="30">
        <f ca="1">IFERROR(COUNTIF($J$2:J178,J179)+J179,"")</f>
        <v>201</v>
      </c>
      <c r="L179" s="30" t="str">
        <f t="shared" ca="1" si="6"/>
        <v>--</v>
      </c>
      <c r="M179" s="30">
        <f>VLOOKUP(B179,股價資料!A:C,3,0)</f>
        <v>44.3</v>
      </c>
      <c r="N179" s="30">
        <f>VLOOKUP(B179,除昔時資料!A:H,7,0)</f>
        <v>55.4</v>
      </c>
      <c r="O179" s="31">
        <f t="shared" si="8"/>
        <v>-0.20036101083032498</v>
      </c>
    </row>
    <row r="180" spans="1:15">
      <c r="A180" s="30">
        <f ca="1">IFERROR(COUNTIF($J$2:J179,J180)+J180,"")</f>
        <v>6</v>
      </c>
      <c r="B180" s="21" t="str">
        <f>資料!A184</f>
        <v>3711</v>
      </c>
      <c r="C180" s="31" t="str">
        <f>資料!B184</f>
        <v>日月光投控</v>
      </c>
      <c r="D180" s="22">
        <f>資料!AI184</f>
        <v>83.333333333333329</v>
      </c>
      <c r="E180" s="23">
        <f>資料!AJ184</f>
        <v>3.0874000000000001</v>
      </c>
      <c r="F180" s="20">
        <f>資料!AK184</f>
        <v>45474</v>
      </c>
      <c r="G180" s="38">
        <f>資料!AD184</f>
        <v>0</v>
      </c>
      <c r="H180" s="38" t="str">
        <f>資料!AL184</f>
        <v>--</v>
      </c>
      <c r="I180" s="24">
        <f ca="1">IFERROR(IF(AND(F180&gt;TODAY(),ISNUMBER(F180),E180&gt;$Q$13),1,"--")*(F180),99999)</f>
        <v>45474</v>
      </c>
      <c r="J180" s="30">
        <f t="shared" ca="1" si="7"/>
        <v>1</v>
      </c>
      <c r="K180" s="30">
        <f ca="1">IFERROR(COUNTIF($J$2:J179,J180)+J180,"")</f>
        <v>6</v>
      </c>
      <c r="L180" s="30" t="str">
        <f t="shared" ca="1" si="6"/>
        <v>--</v>
      </c>
      <c r="M180" s="30">
        <f>VLOOKUP(B180,股價資料!A:C,3,0)</f>
        <v>168.5</v>
      </c>
      <c r="N180" s="30">
        <f>VLOOKUP(B180,除昔時資料!A:H,7,0)</f>
        <v>163.29</v>
      </c>
      <c r="O180" s="31">
        <f t="shared" si="8"/>
        <v>3.190642415334688E-2</v>
      </c>
    </row>
    <row r="181" spans="1:15">
      <c r="A181" s="30">
        <f ca="1">IFERROR(COUNTIF($J$2:J180,J181)+J181,"")</f>
        <v>202</v>
      </c>
      <c r="B181" s="21" t="str">
        <f>資料!A185</f>
        <v>3714</v>
      </c>
      <c r="C181" s="31" t="str">
        <f>資料!B185</f>
        <v>富采</v>
      </c>
      <c r="D181" s="22" t="str">
        <f>資料!AI185</f>
        <v>--</v>
      </c>
      <c r="E181" s="23">
        <f>資料!AJ185</f>
        <v>2.0941999999999998</v>
      </c>
      <c r="F181" s="20">
        <f>資料!AK185</f>
        <v>45469</v>
      </c>
      <c r="G181" s="38">
        <f>資料!AD185</f>
        <v>0</v>
      </c>
      <c r="H181" s="38">
        <f>資料!AL185</f>
        <v>1.21</v>
      </c>
      <c r="I181" s="24">
        <f ca="1">IFERROR(IF(AND(F181&gt;TODAY(),ISNUMBER(F181),E181&gt;$Q$13),1,"--")*(F181),99999)</f>
        <v>99999</v>
      </c>
      <c r="J181" s="30">
        <f t="shared" ca="1" si="7"/>
        <v>69</v>
      </c>
      <c r="K181" s="30">
        <f ca="1">IFERROR(COUNTIF($J$2:J180,J181)+J181,"")</f>
        <v>202</v>
      </c>
      <c r="L181" s="30" t="str">
        <f t="shared" ca="1" si="6"/>
        <v>--</v>
      </c>
      <c r="M181" s="30">
        <f>VLOOKUP(B181,股價資料!A:C,3,0)</f>
        <v>43.45</v>
      </c>
      <c r="N181" s="30">
        <f>VLOOKUP(B181,除昔時資料!A:H,7,0)</f>
        <v>42.93</v>
      </c>
      <c r="O181" s="31">
        <f t="shared" si="8"/>
        <v>1.2112741672490213E-2</v>
      </c>
    </row>
    <row r="182" spans="1:15">
      <c r="A182" s="30">
        <f ca="1">IFERROR(COUNTIF($J$2:J181,J182)+J182,"")</f>
        <v>203</v>
      </c>
      <c r="B182" s="21" t="str">
        <f>資料!A186</f>
        <v>4123</v>
      </c>
      <c r="C182" s="31" t="str">
        <f>資料!B186</f>
        <v>晟德</v>
      </c>
      <c r="D182" s="22">
        <f>資料!AI186</f>
        <v>136</v>
      </c>
      <c r="E182" s="23">
        <f>資料!AJ186</f>
        <v>2.7574000000000001</v>
      </c>
      <c r="F182" s="20" t="str">
        <f>資料!AK186</f>
        <v>--</v>
      </c>
      <c r="G182" s="38">
        <f>資料!AD186</f>
        <v>0</v>
      </c>
      <c r="H182" s="38" t="str">
        <f>資料!AL186</f>
        <v>--</v>
      </c>
      <c r="I182" s="24">
        <f ca="1">IFERROR(IF(AND(F182&gt;TODAY(),ISNUMBER(F182),E182&gt;$Q$13),1,"--")*(F182),99999)</f>
        <v>99999</v>
      </c>
      <c r="J182" s="30">
        <f t="shared" ca="1" si="7"/>
        <v>69</v>
      </c>
      <c r="K182" s="30">
        <f ca="1">IFERROR(COUNTIF($J$2:J181,J182)+J182,"")</f>
        <v>203</v>
      </c>
      <c r="L182" s="30" t="str">
        <f t="shared" ca="1" si="6"/>
        <v>--</v>
      </c>
      <c r="M182" s="30">
        <f>VLOOKUP(B182,股價資料!A:C,3,0)</f>
        <v>54.4</v>
      </c>
      <c r="N182" s="30">
        <f>VLOOKUP(B182,除昔時資料!A:H,7,0)</f>
        <v>0</v>
      </c>
      <c r="O182" s="31" t="str">
        <f t="shared" si="8"/>
        <v>--</v>
      </c>
    </row>
    <row r="183" spans="1:15">
      <c r="A183" s="30">
        <f ca="1">IFERROR(COUNTIF($J$2:J182,J183)+J183,"")</f>
        <v>204</v>
      </c>
      <c r="B183" s="21" t="str">
        <f>資料!A187</f>
        <v>4128</v>
      </c>
      <c r="C183" s="31" t="str">
        <f>資料!B187</f>
        <v>中天</v>
      </c>
      <c r="D183" s="22">
        <f>資料!AI187</f>
        <v>4</v>
      </c>
      <c r="E183" s="23">
        <f>資料!AJ187</f>
        <v>0</v>
      </c>
      <c r="F183" s="20" t="str">
        <f>資料!AK187</f>
        <v>--</v>
      </c>
      <c r="G183" s="38">
        <f>資料!AD187</f>
        <v>0</v>
      </c>
      <c r="H183" s="38" t="str">
        <f>資料!AL187</f>
        <v>--</v>
      </c>
      <c r="I183" s="24">
        <f ca="1">IFERROR(IF(AND(F183&gt;TODAY(),ISNUMBER(F183),E183&gt;$Q$13),1,"--")*(F183),99999)</f>
        <v>99999</v>
      </c>
      <c r="J183" s="30">
        <f t="shared" ca="1" si="7"/>
        <v>69</v>
      </c>
      <c r="K183" s="30">
        <f ca="1">IFERROR(COUNTIF($J$2:J182,J183)+J183,"")</f>
        <v>204</v>
      </c>
      <c r="L183" s="30" t="str">
        <f t="shared" ca="1" si="6"/>
        <v>--</v>
      </c>
      <c r="M183" s="30">
        <f>VLOOKUP(B183,股價資料!A:C,3,0)</f>
        <v>41.45</v>
      </c>
      <c r="N183" s="30">
        <f>VLOOKUP(B183,除昔時資料!A:H,7,0)</f>
        <v>0</v>
      </c>
      <c r="O183" s="31" t="str">
        <f t="shared" si="8"/>
        <v>--</v>
      </c>
    </row>
    <row r="184" spans="1:15">
      <c r="A184" s="30">
        <f ca="1">IFERROR(COUNTIF($J$2:J183,J184)+J184,"")</f>
        <v>205</v>
      </c>
      <c r="B184" s="21" t="str">
        <f>資料!A188</f>
        <v>4162</v>
      </c>
      <c r="C184" s="31" t="str">
        <f>資料!B188</f>
        <v>智擎</v>
      </c>
      <c r="D184" s="22">
        <f>資料!AI188</f>
        <v>15</v>
      </c>
      <c r="E184" s="23">
        <f>資料!AJ188</f>
        <v>1.5385</v>
      </c>
      <c r="F184" s="20" t="str">
        <f>資料!AK188</f>
        <v>--</v>
      </c>
      <c r="G184" s="38">
        <f>資料!AD188</f>
        <v>0</v>
      </c>
      <c r="H184" s="38" t="str">
        <f>資料!AL188</f>
        <v>--</v>
      </c>
      <c r="I184" s="24">
        <f ca="1">IFERROR(IF(AND(F184&gt;TODAY(),ISNUMBER(F184),E184&gt;$Q$13),1,"--")*(F184),99999)</f>
        <v>99999</v>
      </c>
      <c r="J184" s="30">
        <f t="shared" ca="1" si="7"/>
        <v>69</v>
      </c>
      <c r="K184" s="30">
        <f ca="1">IFERROR(COUNTIF($J$2:J183,J184)+J184,"")</f>
        <v>205</v>
      </c>
      <c r="L184" s="30" t="str">
        <f t="shared" ca="1" si="6"/>
        <v>--</v>
      </c>
      <c r="M184" s="30">
        <f>VLOOKUP(B184,股價資料!A:C,3,0)</f>
        <v>97.5</v>
      </c>
      <c r="N184" s="30">
        <f>VLOOKUP(B184,除昔時資料!A:H,7,0)</f>
        <v>0</v>
      </c>
      <c r="O184" s="31" t="str">
        <f t="shared" si="8"/>
        <v>--</v>
      </c>
    </row>
    <row r="185" spans="1:15">
      <c r="A185" s="30">
        <f ca="1">IFERROR(COUNTIF($J$2:J184,J185)+J185,"")</f>
        <v>206</v>
      </c>
      <c r="B185" s="21" t="str">
        <f>資料!A189</f>
        <v>4736</v>
      </c>
      <c r="C185" s="31" t="str">
        <f>資料!B189</f>
        <v>泰博</v>
      </c>
      <c r="D185" s="22">
        <f>資料!AI189</f>
        <v>110</v>
      </c>
      <c r="E185" s="23">
        <f>資料!AJ189</f>
        <v>5.9172000000000002</v>
      </c>
      <c r="F185" s="20" t="str">
        <f>資料!AK189</f>
        <v>--</v>
      </c>
      <c r="G185" s="38">
        <f>資料!AD189</f>
        <v>0</v>
      </c>
      <c r="H185" s="38" t="str">
        <f>資料!AL189</f>
        <v>--</v>
      </c>
      <c r="I185" s="24">
        <f ca="1">IFERROR(IF(AND(F185&gt;TODAY(),ISNUMBER(F185),E185&gt;$Q$13),1,"--")*(F185),99999)</f>
        <v>99999</v>
      </c>
      <c r="J185" s="30">
        <f t="shared" ca="1" si="7"/>
        <v>69</v>
      </c>
      <c r="K185" s="30">
        <f ca="1">IFERROR(COUNTIF($J$2:J184,J185)+J185,"")</f>
        <v>206</v>
      </c>
      <c r="L185" s="30" t="str">
        <f t="shared" ca="1" si="6"/>
        <v>--</v>
      </c>
      <c r="M185" s="30">
        <f>VLOOKUP(B185,股價資料!A:C,3,0)</f>
        <v>169</v>
      </c>
      <c r="N185" s="30">
        <f>VLOOKUP(B185,除昔時資料!A:H,7,0)</f>
        <v>0</v>
      </c>
      <c r="O185" s="31" t="str">
        <f t="shared" si="8"/>
        <v>--</v>
      </c>
    </row>
    <row r="186" spans="1:15">
      <c r="A186" s="30">
        <f ca="1">IFERROR(COUNTIF($J$2:J185,J186)+J186,"")</f>
        <v>207</v>
      </c>
      <c r="B186" s="21" t="str">
        <f>資料!A190</f>
        <v>4743</v>
      </c>
      <c r="C186" s="31" t="str">
        <f>資料!B190</f>
        <v>合一</v>
      </c>
      <c r="D186" s="22">
        <f>資料!AI190</f>
        <v>99</v>
      </c>
      <c r="E186" s="23">
        <f>資料!AJ190</f>
        <v>0</v>
      </c>
      <c r="F186" s="20" t="str">
        <f>資料!AK190</f>
        <v>--</v>
      </c>
      <c r="G186" s="38">
        <f>資料!AD190</f>
        <v>0</v>
      </c>
      <c r="H186" s="38" t="str">
        <f>資料!AL190</f>
        <v>--</v>
      </c>
      <c r="I186" s="24">
        <f ca="1">IFERROR(IF(AND(F186&gt;TODAY(),ISNUMBER(F186),E186&gt;$Q$13),1,"--")*(F186),99999)</f>
        <v>99999</v>
      </c>
      <c r="J186" s="30">
        <f t="shared" ca="1" si="7"/>
        <v>69</v>
      </c>
      <c r="K186" s="30">
        <f ca="1">IFERROR(COUNTIF($J$2:J185,J186)+J186,"")</f>
        <v>207</v>
      </c>
      <c r="L186" s="30" t="str">
        <f t="shared" ca="1" si="6"/>
        <v>--</v>
      </c>
      <c r="M186" s="30">
        <f>VLOOKUP(B186,股價資料!A:C,3,0)</f>
        <v>164</v>
      </c>
      <c r="N186" s="30">
        <f>VLOOKUP(B186,除昔時資料!A:H,7,0)</f>
        <v>0</v>
      </c>
      <c r="O186" s="31" t="str">
        <f t="shared" si="8"/>
        <v>--</v>
      </c>
    </row>
    <row r="187" spans="1:15">
      <c r="A187" s="30">
        <f ca="1">IFERROR(COUNTIF($J$2:J186,J187)+J187,"")</f>
        <v>34</v>
      </c>
      <c r="B187" s="21" t="str">
        <f>資料!A191</f>
        <v>4904</v>
      </c>
      <c r="C187" s="31" t="str">
        <f>資料!B191</f>
        <v>遠傳</v>
      </c>
      <c r="D187" s="22">
        <f>資料!AI191</f>
        <v>106.5</v>
      </c>
      <c r="E187" s="23">
        <f>資料!AJ191</f>
        <v>3.8643999999999998</v>
      </c>
      <c r="F187" s="20">
        <f>資料!AK191</f>
        <v>45483</v>
      </c>
      <c r="G187" s="38">
        <f>資料!AD191</f>
        <v>0</v>
      </c>
      <c r="H187" s="38" t="str">
        <f>資料!AL191</f>
        <v>--</v>
      </c>
      <c r="I187" s="24">
        <f ca="1">IFERROR(IF(AND(F187&gt;TODAY(),ISNUMBER(F187),E187&gt;$Q$13),1,"--")*(F187),99999)</f>
        <v>45483</v>
      </c>
      <c r="J187" s="30">
        <f t="shared" ca="1" si="7"/>
        <v>28</v>
      </c>
      <c r="K187" s="30">
        <f ca="1">IFERROR(COUNTIF($J$2:J186,J187)+J187,"")</f>
        <v>34</v>
      </c>
      <c r="L187" s="30" t="str">
        <f t="shared" ca="1" si="6"/>
        <v>--</v>
      </c>
      <c r="M187" s="30">
        <f>VLOOKUP(B187,股價資料!A:C,3,0)</f>
        <v>84.1</v>
      </c>
      <c r="N187" s="30">
        <f>VLOOKUP(B187,除昔時資料!A:H,7,0)</f>
        <v>0</v>
      </c>
      <c r="O187" s="31" t="str">
        <f t="shared" si="8"/>
        <v>--</v>
      </c>
    </row>
    <row r="188" spans="1:15">
      <c r="A188" s="30">
        <f ca="1">IFERROR(COUNTIF($J$2:J187,J188)+J188,"")</f>
        <v>208</v>
      </c>
      <c r="B188" s="21" t="str">
        <f>資料!A192</f>
        <v>4919</v>
      </c>
      <c r="C188" s="31" t="str">
        <f>資料!B192</f>
        <v>新唐</v>
      </c>
      <c r="D188" s="22">
        <f>資料!AI192</f>
        <v>43.5</v>
      </c>
      <c r="E188" s="23">
        <f>資料!AJ192</f>
        <v>2.3437999999999999</v>
      </c>
      <c r="F188" s="20" t="str">
        <f>資料!AK192</f>
        <v>--</v>
      </c>
      <c r="G188" s="38">
        <f>資料!AD192</f>
        <v>0</v>
      </c>
      <c r="H188" s="38" t="str">
        <f>資料!AL192</f>
        <v>--</v>
      </c>
      <c r="I188" s="24">
        <f ca="1">IFERROR(IF(AND(F188&gt;TODAY(),ISNUMBER(F188),E188&gt;$Q$13),1,"--")*(F188),99999)</f>
        <v>99999</v>
      </c>
      <c r="J188" s="30">
        <f t="shared" ca="1" si="7"/>
        <v>69</v>
      </c>
      <c r="K188" s="30">
        <f ca="1">IFERROR(COUNTIF($J$2:J187,J188)+J188,"")</f>
        <v>208</v>
      </c>
      <c r="L188" s="30" t="str">
        <f t="shared" ca="1" si="6"/>
        <v>--</v>
      </c>
      <c r="M188" s="30">
        <f>VLOOKUP(B188,股價資料!A:C,3,0)</f>
        <v>128</v>
      </c>
      <c r="N188" s="30">
        <f>VLOOKUP(B188,除昔時資料!A:H,7,0)</f>
        <v>0</v>
      </c>
      <c r="O188" s="31" t="str">
        <f t="shared" si="8"/>
        <v>--</v>
      </c>
    </row>
    <row r="189" spans="1:15">
      <c r="A189" s="30">
        <f ca="1">IFERROR(COUNTIF($J$2:J188,J189)+J189,"")</f>
        <v>209</v>
      </c>
      <c r="B189" s="21" t="str">
        <f>資料!A193</f>
        <v>4938</v>
      </c>
      <c r="C189" s="31" t="str">
        <f>資料!B193</f>
        <v>和碩</v>
      </c>
      <c r="D189" s="22">
        <f>資料!AI193</f>
        <v>92.666666666666671</v>
      </c>
      <c r="E189" s="23">
        <f>資料!AJ193</f>
        <v>3.4940000000000002</v>
      </c>
      <c r="F189" s="20">
        <f>資料!AK193</f>
        <v>45470</v>
      </c>
      <c r="G189" s="38">
        <f>資料!AD193</f>
        <v>0</v>
      </c>
      <c r="H189" s="38">
        <f>資料!AL193</f>
        <v>-5.42</v>
      </c>
      <c r="I189" s="24">
        <f ca="1">IFERROR(IF(AND(F189&gt;TODAY(),ISNUMBER(F189),E189&gt;$Q$13),1,"--")*(F189),99999)</f>
        <v>99999</v>
      </c>
      <c r="J189" s="30">
        <f t="shared" ca="1" si="7"/>
        <v>69</v>
      </c>
      <c r="K189" s="30">
        <f ca="1">IFERROR(COUNTIF($J$2:J188,J189)+J189,"")</f>
        <v>209</v>
      </c>
      <c r="L189" s="30" t="str">
        <f t="shared" ca="1" si="6"/>
        <v>--</v>
      </c>
      <c r="M189" s="30">
        <f>VLOOKUP(B189,股價資料!A:C,3,0)</f>
        <v>104.5</v>
      </c>
      <c r="N189" s="30">
        <f>VLOOKUP(B189,除昔時資料!A:H,7,0)</f>
        <v>110.49</v>
      </c>
      <c r="O189" s="31">
        <f t="shared" si="8"/>
        <v>-5.4213050954837527E-2</v>
      </c>
    </row>
    <row r="190" spans="1:15">
      <c r="A190" s="30">
        <f ca="1">IFERROR(COUNTIF($J$2:J189,J190)+J190,"")</f>
        <v>210</v>
      </c>
      <c r="B190" s="21" t="str">
        <f>資料!A194</f>
        <v>4958</v>
      </c>
      <c r="C190" s="31" t="str">
        <f>資料!B194</f>
        <v>臻鼎-KY</v>
      </c>
      <c r="D190" s="22">
        <f>資料!AI194</f>
        <v>47.6</v>
      </c>
      <c r="E190" s="23">
        <f>資料!AJ194</f>
        <v>2.7637</v>
      </c>
      <c r="F190" s="20">
        <f>資料!AK194</f>
        <v>45449</v>
      </c>
      <c r="G190" s="38">
        <f>資料!AD194</f>
        <v>0</v>
      </c>
      <c r="H190" s="38">
        <f>資料!AL194</f>
        <v>12.39</v>
      </c>
      <c r="I190" s="24">
        <f ca="1">IFERROR(IF(AND(F190&gt;TODAY(),ISNUMBER(F190),E190&gt;$Q$13),1,"--")*(F190),99999)</f>
        <v>99999</v>
      </c>
      <c r="J190" s="30">
        <f t="shared" ca="1" si="7"/>
        <v>69</v>
      </c>
      <c r="K190" s="30">
        <f ca="1">IFERROR(COUNTIF($J$2:J189,J190)+J190,"")</f>
        <v>210</v>
      </c>
      <c r="L190" s="30" t="str">
        <f t="shared" ca="1" si="6"/>
        <v>--</v>
      </c>
      <c r="M190" s="30">
        <f>VLOOKUP(B190,股價資料!A:C,3,0)</f>
        <v>129.5</v>
      </c>
      <c r="N190" s="30">
        <f>VLOOKUP(B190,除昔時資料!A:H,7,0)</f>
        <v>115.22</v>
      </c>
      <c r="O190" s="31">
        <f t="shared" si="8"/>
        <v>0.12393681652490884</v>
      </c>
    </row>
    <row r="191" spans="1:15">
      <c r="A191" s="30">
        <f ca="1">IFERROR(COUNTIF($J$2:J190,J191)+J191,"")</f>
        <v>211</v>
      </c>
      <c r="B191" s="21" t="str">
        <f>資料!A195</f>
        <v>5009</v>
      </c>
      <c r="C191" s="31" t="str">
        <f>資料!B195</f>
        <v>榮剛</v>
      </c>
      <c r="D191" s="22">
        <f>資料!AI195</f>
        <v>17.25</v>
      </c>
      <c r="E191" s="23">
        <f>資料!AJ195</f>
        <v>0</v>
      </c>
      <c r="F191" s="20">
        <f>資料!AK195</f>
        <v>45469</v>
      </c>
      <c r="G191" s="38">
        <f>資料!AD195</f>
        <v>0</v>
      </c>
      <c r="H191" s="38">
        <f>資料!AL195</f>
        <v>-3.01</v>
      </c>
      <c r="I191" s="24">
        <f ca="1">IFERROR(IF(AND(F191&gt;TODAY(),ISNUMBER(F191),E191&gt;$Q$13),1,"--")*(F191),99999)</f>
        <v>99999</v>
      </c>
      <c r="J191" s="30">
        <f t="shared" ca="1" si="7"/>
        <v>69</v>
      </c>
      <c r="K191" s="30">
        <f ca="1">IFERROR(COUNTIF($J$2:J190,J191)+J191,"")</f>
        <v>211</v>
      </c>
      <c r="L191" s="30" t="str">
        <f t="shared" ca="1" si="6"/>
        <v>--</v>
      </c>
      <c r="M191" s="30">
        <f>VLOOKUP(B191,股價資料!A:C,3,0)</f>
        <v>48.4</v>
      </c>
      <c r="N191" s="30">
        <f>VLOOKUP(B191,除昔時資料!A:H,7,0)</f>
        <v>49.9</v>
      </c>
      <c r="O191" s="31">
        <f t="shared" si="8"/>
        <v>-3.0060120240480992E-2</v>
      </c>
    </row>
    <row r="192" spans="1:15">
      <c r="A192" s="30">
        <f ca="1">IFERROR(COUNTIF($J$2:J191,J192)+J192,"")</f>
        <v>212</v>
      </c>
      <c r="B192" s="21" t="str">
        <f>資料!A196</f>
        <v>5269</v>
      </c>
      <c r="C192" s="31" t="str">
        <f>資料!B196</f>
        <v>祥碩</v>
      </c>
      <c r="D192" s="22">
        <f>資料!AI196</f>
        <v>7</v>
      </c>
      <c r="E192" s="23">
        <f>資料!AJ196</f>
        <v>0.89290000000000003</v>
      </c>
      <c r="F192" s="20" t="str">
        <f>資料!AK196</f>
        <v>--</v>
      </c>
      <c r="G192" s="38">
        <f>資料!AD196</f>
        <v>0</v>
      </c>
      <c r="H192" s="38" t="str">
        <f>資料!AL196</f>
        <v>--</v>
      </c>
      <c r="I192" s="24">
        <f ca="1">IFERROR(IF(AND(F192&gt;TODAY(),ISNUMBER(F192),E192&gt;$Q$13),1,"--")*(F192),99999)</f>
        <v>99999</v>
      </c>
      <c r="J192" s="30">
        <f t="shared" ca="1" si="7"/>
        <v>69</v>
      </c>
      <c r="K192" s="30">
        <f ca="1">IFERROR(COUNTIF($J$2:J191,J192)+J192,"")</f>
        <v>212</v>
      </c>
      <c r="L192" s="30" t="str">
        <f t="shared" ca="1" si="6"/>
        <v>--</v>
      </c>
      <c r="M192" s="30">
        <f>VLOOKUP(B192,股價資料!A:C,3,0)</f>
        <v>2240</v>
      </c>
      <c r="N192" s="30">
        <f>VLOOKUP(B192,除昔時資料!A:H,7,0)</f>
        <v>0</v>
      </c>
      <c r="O192" s="31" t="str">
        <f t="shared" si="8"/>
        <v>--</v>
      </c>
    </row>
    <row r="193" spans="1:15">
      <c r="A193" s="30">
        <f ca="1">IFERROR(COUNTIF($J$2:J192,J193)+J193,"")</f>
        <v>213</v>
      </c>
      <c r="B193" s="21" t="str">
        <f>資料!A197</f>
        <v>5274</v>
      </c>
      <c r="C193" s="31" t="str">
        <f>資料!B197</f>
        <v>信驊</v>
      </c>
      <c r="D193" s="22">
        <f>資料!AI197</f>
        <v>33.200000000000003</v>
      </c>
      <c r="E193" s="23">
        <f>資料!AJ197</f>
        <v>0.41930000000000001</v>
      </c>
      <c r="F193" s="20">
        <f>資料!AK197</f>
        <v>45469</v>
      </c>
      <c r="G193" s="38">
        <f>資料!AD197</f>
        <v>0</v>
      </c>
      <c r="H193" s="38">
        <f>資料!AL197</f>
        <v>1.89</v>
      </c>
      <c r="I193" s="24">
        <f ca="1">IFERROR(IF(AND(F193&gt;TODAY(),ISNUMBER(F193),E193&gt;$Q$13),1,"--")*(F193),99999)</f>
        <v>99999</v>
      </c>
      <c r="J193" s="30">
        <f t="shared" ca="1" si="7"/>
        <v>69</v>
      </c>
      <c r="K193" s="30">
        <f ca="1">IFERROR(COUNTIF($J$2:J192,J193)+J193,"")</f>
        <v>213</v>
      </c>
      <c r="L193" s="30" t="str">
        <f t="shared" ca="1" si="6"/>
        <v>--</v>
      </c>
      <c r="M193" s="30">
        <f>VLOOKUP(B193,股價資料!A:C,3,0)</f>
        <v>4840</v>
      </c>
      <c r="N193" s="30">
        <f>VLOOKUP(B193,除昔時資料!A:H,7,0)</f>
        <v>4750</v>
      </c>
      <c r="O193" s="31">
        <f t="shared" si="8"/>
        <v>1.8947368421052602E-2</v>
      </c>
    </row>
    <row r="194" spans="1:15">
      <c r="A194" s="30">
        <f ca="1">IFERROR(COUNTIF($J$2:J193,J194)+J194,"")</f>
        <v>17</v>
      </c>
      <c r="B194" s="21" t="str">
        <f>資料!A198</f>
        <v>5347</v>
      </c>
      <c r="C194" s="31" t="str">
        <f>資料!B198</f>
        <v>世界</v>
      </c>
      <c r="D194" s="22">
        <f>資料!AI198</f>
        <v>47.25</v>
      </c>
      <c r="E194" s="23">
        <f>資料!AJ198</f>
        <v>3.4748999999999999</v>
      </c>
      <c r="F194" s="20">
        <f>資料!AK198</f>
        <v>45477</v>
      </c>
      <c r="G194" s="38">
        <f>資料!AD198</f>
        <v>0</v>
      </c>
      <c r="H194" s="38" t="str">
        <f>資料!AL198</f>
        <v>--</v>
      </c>
      <c r="I194" s="24">
        <f ca="1">IFERROR(IF(AND(F194&gt;TODAY(),ISNUMBER(F194),E194&gt;$Q$13),1,"--")*(F194),99999)</f>
        <v>45477</v>
      </c>
      <c r="J194" s="30">
        <f t="shared" ca="1" si="7"/>
        <v>12</v>
      </c>
      <c r="K194" s="30">
        <f ca="1">IFERROR(COUNTIF($J$2:J193,J194)+J194,"")</f>
        <v>17</v>
      </c>
      <c r="L194" s="30" t="str">
        <f t="shared" ca="1" si="6"/>
        <v>--</v>
      </c>
      <c r="M194" s="30">
        <f>VLOOKUP(B194,股價資料!A:C,3,0)</f>
        <v>129.5</v>
      </c>
      <c r="N194" s="30">
        <f>VLOOKUP(B194,除昔時資料!A:H,7,0)</f>
        <v>0</v>
      </c>
      <c r="O194" s="31" t="str">
        <f t="shared" si="8"/>
        <v>--</v>
      </c>
    </row>
    <row r="195" spans="1:15">
      <c r="A195" s="30">
        <f ca="1">IFERROR(COUNTIF($J$2:J194,J195)+J195,"")</f>
        <v>40</v>
      </c>
      <c r="B195" s="21" t="str">
        <f>資料!A199</f>
        <v>5371</v>
      </c>
      <c r="C195" s="31" t="str">
        <f>資料!B199</f>
        <v>中光電</v>
      </c>
      <c r="D195" s="22">
        <f>資料!AI199</f>
        <v>25.75</v>
      </c>
      <c r="E195" s="23">
        <f>資料!AJ199</f>
        <v>3.2967</v>
      </c>
      <c r="F195" s="20">
        <f>資料!AK199</f>
        <v>45484</v>
      </c>
      <c r="G195" s="38">
        <f>資料!AD199</f>
        <v>0</v>
      </c>
      <c r="H195" s="38" t="str">
        <f>資料!AL199</f>
        <v>--</v>
      </c>
      <c r="I195" s="24">
        <f ca="1">IFERROR(IF(AND(F195&gt;TODAY(),ISNUMBER(F195),E195&gt;$Q$13),1,"--")*(F195),99999)</f>
        <v>45484</v>
      </c>
      <c r="J195" s="30">
        <f t="shared" ca="1" si="7"/>
        <v>36</v>
      </c>
      <c r="K195" s="30">
        <f ca="1">IFERROR(COUNTIF($J$2:J194,J195)+J195,"")</f>
        <v>40</v>
      </c>
      <c r="L195" s="30" t="str">
        <f t="shared" ref="L195:L246" ca="1" si="9">IF(I195&lt;99999,H195,"--")</f>
        <v>--</v>
      </c>
      <c r="M195" s="30">
        <f>VLOOKUP(B195,股價資料!A:C,3,0)</f>
        <v>91</v>
      </c>
      <c r="N195" s="30">
        <f>VLOOKUP(B195,除昔時資料!A:H,7,0)</f>
        <v>0</v>
      </c>
      <c r="O195" s="31" t="str">
        <f t="shared" si="8"/>
        <v>--</v>
      </c>
    </row>
    <row r="196" spans="1:15">
      <c r="A196" s="30">
        <f ca="1">IFERROR(COUNTIF($J$2:J195,J196)+J196,"")</f>
        <v>214</v>
      </c>
      <c r="B196" s="21" t="str">
        <f>資料!A200</f>
        <v>5388</v>
      </c>
      <c r="C196" s="31" t="str">
        <f>資料!B200</f>
        <v>中磊</v>
      </c>
      <c r="D196" s="22">
        <f>資料!AI200</f>
        <v>43.333333333333336</v>
      </c>
      <c r="E196" s="23">
        <f>資料!AJ200</f>
        <v>3.4722</v>
      </c>
      <c r="F196" s="20">
        <f>資料!AK200</f>
        <v>45380</v>
      </c>
      <c r="G196" s="38">
        <f>資料!AD200</f>
        <v>0</v>
      </c>
      <c r="H196" s="38">
        <f>資料!AL200</f>
        <v>-15.11</v>
      </c>
      <c r="I196" s="24">
        <f ca="1">IFERROR(IF(AND(F196&gt;TODAY(),ISNUMBER(F196),E196&gt;$Q$13),1,"--")*(F196),99999)</f>
        <v>99999</v>
      </c>
      <c r="J196" s="30">
        <f t="shared" ca="1" si="7"/>
        <v>69</v>
      </c>
      <c r="K196" s="30">
        <f ca="1">IFERROR(COUNTIF($J$2:J195,J196)+J196,"")</f>
        <v>214</v>
      </c>
      <c r="L196" s="30" t="str">
        <f t="shared" ca="1" si="9"/>
        <v>--</v>
      </c>
      <c r="M196" s="30">
        <f>VLOOKUP(B196,股價資料!A:C,3,0)</f>
        <v>118</v>
      </c>
      <c r="N196" s="30">
        <f>VLOOKUP(B196,除昔時資料!A:H,7,0)</f>
        <v>139</v>
      </c>
      <c r="O196" s="31">
        <f t="shared" si="8"/>
        <v>-0.15107913669064743</v>
      </c>
    </row>
    <row r="197" spans="1:15">
      <c r="A197" s="30">
        <f ca="1">IFERROR(COUNTIF($J$2:J196,J197)+J197,"")</f>
        <v>215</v>
      </c>
      <c r="B197" s="21" t="str">
        <f>資料!A201</f>
        <v>5425</v>
      </c>
      <c r="C197" s="31" t="str">
        <f>資料!B201</f>
        <v>台半</v>
      </c>
      <c r="D197" s="22">
        <f>資料!AI201</f>
        <v>34.5</v>
      </c>
      <c r="E197" s="23">
        <f>資料!AJ201</f>
        <v>2.6385000000000001</v>
      </c>
      <c r="F197" s="20" t="str">
        <f>資料!AK201</f>
        <v>--</v>
      </c>
      <c r="G197" s="38">
        <f>資料!AD201</f>
        <v>0</v>
      </c>
      <c r="H197" s="38" t="str">
        <f>資料!AL201</f>
        <v>--</v>
      </c>
      <c r="I197" s="24">
        <f ca="1">IFERROR(IF(AND(F197&gt;TODAY(),ISNUMBER(F197),E197&gt;$Q$13),1,"--")*(F197),99999)</f>
        <v>99999</v>
      </c>
      <c r="J197" s="30">
        <f t="shared" ref="J197:J248" ca="1" si="10">(RANK(I197,I:I,1))</f>
        <v>69</v>
      </c>
      <c r="K197" s="30">
        <f ca="1">IFERROR(COUNTIF($J$2:J196,J197)+J197,"")</f>
        <v>215</v>
      </c>
      <c r="L197" s="30" t="str">
        <f t="shared" ca="1" si="9"/>
        <v>--</v>
      </c>
      <c r="M197" s="30">
        <f>VLOOKUP(B197,股價資料!A:C,3,0)</f>
        <v>75.8</v>
      </c>
      <c r="N197" s="30">
        <f>VLOOKUP(B197,除昔時資料!A:H,7,0)</f>
        <v>0</v>
      </c>
      <c r="O197" s="31" t="str">
        <f t="shared" ref="O197:O248" si="11">IF(NOT(N197=0),M197/N197-1,"--")</f>
        <v>--</v>
      </c>
    </row>
    <row r="198" spans="1:15">
      <c r="A198" s="30">
        <f ca="1">IFERROR(COUNTIF($J$2:J197,J198)+J198,"")</f>
        <v>216</v>
      </c>
      <c r="B198" s="21" t="str">
        <f>資料!A202</f>
        <v>5457</v>
      </c>
      <c r="C198" s="31" t="str">
        <f>資料!B202</f>
        <v>宣德</v>
      </c>
      <c r="D198" s="22">
        <f>資料!AI202</f>
        <v>3.25</v>
      </c>
      <c r="E198" s="23">
        <f>資料!AJ202</f>
        <v>0.56340000000000001</v>
      </c>
      <c r="F198" s="20">
        <f>資料!AK202</f>
        <v>45505</v>
      </c>
      <c r="G198" s="38">
        <f>資料!AD202</f>
        <v>0</v>
      </c>
      <c r="H198" s="38" t="str">
        <f>資料!AL202</f>
        <v>--</v>
      </c>
      <c r="I198" s="24">
        <f ca="1">IFERROR(IF(AND(F198&gt;TODAY(),ISNUMBER(F198),E198&gt;$Q$13),1,"--")*(F198),99999)</f>
        <v>99999</v>
      </c>
      <c r="J198" s="30">
        <f t="shared" ca="1" si="10"/>
        <v>69</v>
      </c>
      <c r="K198" s="30">
        <f ca="1">IFERROR(COUNTIF($J$2:J197,J198)+J198,"")</f>
        <v>216</v>
      </c>
      <c r="L198" s="30" t="str">
        <f t="shared" ca="1" si="9"/>
        <v>--</v>
      </c>
      <c r="M198" s="30">
        <f>VLOOKUP(B198,股價資料!A:C,3,0)</f>
        <v>56.8</v>
      </c>
      <c r="N198" s="30">
        <f>VLOOKUP(B198,除昔時資料!A:H,7,0)</f>
        <v>0</v>
      </c>
      <c r="O198" s="31" t="str">
        <f t="shared" si="11"/>
        <v>--</v>
      </c>
    </row>
    <row r="199" spans="1:15">
      <c r="A199" s="30">
        <f ca="1">IFERROR(COUNTIF($J$2:J198,J199)+J199,"")</f>
        <v>56</v>
      </c>
      <c r="B199" s="21" t="str">
        <f>資料!A203</f>
        <v>5483</v>
      </c>
      <c r="C199" s="31" t="str">
        <f>資料!B203</f>
        <v>中美晶</v>
      </c>
      <c r="D199" s="22">
        <f>資料!AI203</f>
        <v>42.142857142857146</v>
      </c>
      <c r="E199" s="23">
        <f>資料!AJ203</f>
        <v>2.4367999999999999</v>
      </c>
      <c r="F199" s="20">
        <f>資料!AK203</f>
        <v>45498</v>
      </c>
      <c r="G199" s="38">
        <f>資料!AD203</f>
        <v>24</v>
      </c>
      <c r="H199" s="38" t="str">
        <f>資料!AL203</f>
        <v>--</v>
      </c>
      <c r="I199" s="24">
        <f ca="1">IFERROR(IF(AND(F199&gt;TODAY(),ISNUMBER(F199),E199&gt;$Q$13),1,"--")*(F199),99999)</f>
        <v>45498</v>
      </c>
      <c r="J199" s="30">
        <f t="shared" ca="1" si="10"/>
        <v>56</v>
      </c>
      <c r="K199" s="30">
        <f ca="1">IFERROR(COUNTIF($J$2:J198,J199)+J199,"")</f>
        <v>56</v>
      </c>
      <c r="L199" s="30" t="str">
        <f t="shared" ca="1" si="9"/>
        <v>--</v>
      </c>
      <c r="M199" s="30">
        <f>VLOOKUP(B199,股價資料!A:C,3,0)</f>
        <v>217.5</v>
      </c>
      <c r="N199" s="30">
        <f>VLOOKUP(B199,除昔時資料!A:H,7,0)</f>
        <v>0</v>
      </c>
      <c r="O199" s="31" t="str">
        <f t="shared" si="11"/>
        <v>--</v>
      </c>
    </row>
    <row r="200" spans="1:15">
      <c r="A200" s="30">
        <f ca="1">IFERROR(COUNTIF($J$2:J199,J200)+J200,"")</f>
        <v>217</v>
      </c>
      <c r="B200" s="21" t="str">
        <f>資料!A204</f>
        <v>5534</v>
      </c>
      <c r="C200" s="31" t="str">
        <f>資料!B204</f>
        <v>長虹</v>
      </c>
      <c r="D200" s="22">
        <f>資料!AI204</f>
        <v>103</v>
      </c>
      <c r="E200" s="23">
        <f>資料!AJ204</f>
        <v>5.0228000000000002</v>
      </c>
      <c r="F200" s="20" t="str">
        <f>資料!AK204</f>
        <v>--</v>
      </c>
      <c r="G200" s="38">
        <f>資料!AD204</f>
        <v>0</v>
      </c>
      <c r="H200" s="38" t="str">
        <f>資料!AL204</f>
        <v>--</v>
      </c>
      <c r="I200" s="24">
        <f ca="1">IFERROR(IF(AND(F200&gt;TODAY(),ISNUMBER(F200),E200&gt;$Q$13),1,"--")*(F200),99999)</f>
        <v>99999</v>
      </c>
      <c r="J200" s="30">
        <f t="shared" ca="1" si="10"/>
        <v>69</v>
      </c>
      <c r="K200" s="30">
        <f ca="1">IFERROR(COUNTIF($J$2:J199,J200)+J200,"")</f>
        <v>217</v>
      </c>
      <c r="L200" s="30" t="str">
        <f t="shared" ca="1" si="9"/>
        <v>--</v>
      </c>
      <c r="M200" s="30">
        <f>VLOOKUP(B200,股價資料!A:C,3,0)</f>
        <v>109.5</v>
      </c>
      <c r="N200" s="30">
        <f>VLOOKUP(B200,除昔時資料!A:H,7,0)</f>
        <v>0</v>
      </c>
      <c r="O200" s="31" t="str">
        <f t="shared" si="11"/>
        <v>--</v>
      </c>
    </row>
    <row r="201" spans="1:15">
      <c r="A201" s="30">
        <f ca="1">IFERROR(COUNTIF($J$2:J200,J201)+J201,"")</f>
        <v>50</v>
      </c>
      <c r="B201" s="21" t="str">
        <f>資料!A205</f>
        <v>5871</v>
      </c>
      <c r="C201" s="31" t="str">
        <f>資料!B205</f>
        <v>中租-KY</v>
      </c>
      <c r="D201" s="22">
        <f>資料!AI205</f>
        <v>20</v>
      </c>
      <c r="E201" s="23">
        <f>資料!AJ205</f>
        <v>4.2344999999999997</v>
      </c>
      <c r="F201" s="20">
        <f>資料!AK205</f>
        <v>45491</v>
      </c>
      <c r="G201" s="38">
        <f>資料!AD205</f>
        <v>0</v>
      </c>
      <c r="H201" s="38" t="str">
        <f>資料!AL205</f>
        <v>--</v>
      </c>
      <c r="I201" s="24">
        <f ca="1">IFERROR(IF(AND(F201&gt;TODAY(),ISNUMBER(F201),E201&gt;$Q$13),1,"--")*(F201),99999)</f>
        <v>45491</v>
      </c>
      <c r="J201" s="30">
        <f t="shared" ca="1" si="10"/>
        <v>48</v>
      </c>
      <c r="K201" s="30">
        <f ca="1">IFERROR(COUNTIF($J$2:J200,J201)+J201,"")</f>
        <v>50</v>
      </c>
      <c r="L201" s="30" t="str">
        <f t="shared" ca="1" si="9"/>
        <v>--</v>
      </c>
      <c r="M201" s="30">
        <f>VLOOKUP(B201,股價資料!A:C,3,0)</f>
        <v>153.5</v>
      </c>
      <c r="N201" s="30">
        <f>VLOOKUP(B201,除昔時資料!A:H,7,0)</f>
        <v>0</v>
      </c>
      <c r="O201" s="31" t="str">
        <f t="shared" si="11"/>
        <v>--</v>
      </c>
    </row>
    <row r="202" spans="1:15">
      <c r="A202" s="30">
        <f ca="1">IFERROR(COUNTIF($J$2:J201,J202)+J202,"")</f>
        <v>218</v>
      </c>
      <c r="B202" s="21" t="str">
        <f>資料!A206</f>
        <v>5880</v>
      </c>
      <c r="C202" s="31" t="str">
        <f>資料!B206</f>
        <v>合庫金</v>
      </c>
      <c r="D202" s="22">
        <f>資料!AI206</f>
        <v>157.66666666666666</v>
      </c>
      <c r="E202" s="23">
        <f>資料!AJ206</f>
        <v>2.5</v>
      </c>
      <c r="F202" s="20" t="str">
        <f>資料!AK206</f>
        <v>--</v>
      </c>
      <c r="G202" s="38">
        <f>資料!AD206</f>
        <v>0</v>
      </c>
      <c r="H202" s="38" t="str">
        <f>資料!AL206</f>
        <v>--</v>
      </c>
      <c r="I202" s="24">
        <f ca="1">IFERROR(IF(AND(F202&gt;TODAY(),ISNUMBER(F202),E202&gt;$Q$13),1,"--")*(F202),99999)</f>
        <v>99999</v>
      </c>
      <c r="J202" s="30">
        <f t="shared" ca="1" si="10"/>
        <v>69</v>
      </c>
      <c r="K202" s="30">
        <f ca="1">IFERROR(COUNTIF($J$2:J201,J202)+J202,"")</f>
        <v>218</v>
      </c>
      <c r="L202" s="30" t="str">
        <f t="shared" ca="1" si="9"/>
        <v>--</v>
      </c>
      <c r="M202" s="30">
        <f>VLOOKUP(B202,股價資料!A:C,3,0)</f>
        <v>26</v>
      </c>
      <c r="N202" s="30">
        <f>VLOOKUP(B202,除昔時資料!A:H,7,0)</f>
        <v>0</v>
      </c>
      <c r="O202" s="31" t="str">
        <f t="shared" si="11"/>
        <v>--</v>
      </c>
    </row>
    <row r="203" spans="1:15">
      <c r="A203" s="30">
        <f ca="1">IFERROR(COUNTIF($J$2:J202,J203)+J203,"")</f>
        <v>219</v>
      </c>
      <c r="B203" s="21" t="str">
        <f>資料!A207</f>
        <v>5904</v>
      </c>
      <c r="C203" s="31" t="str">
        <f>資料!B207</f>
        <v>寶雅</v>
      </c>
      <c r="D203" s="22">
        <f>資料!AI207</f>
        <v>9.5</v>
      </c>
      <c r="E203" s="23">
        <f>資料!AJ207</f>
        <v>3.9923999999999999</v>
      </c>
      <c r="F203" s="20">
        <f>資料!AK207</f>
        <v>45464</v>
      </c>
      <c r="G203" s="38">
        <f>資料!AD207</f>
        <v>0</v>
      </c>
      <c r="H203" s="38">
        <f>資料!AL207</f>
        <v>-1.6</v>
      </c>
      <c r="I203" s="24">
        <f ca="1">IFERROR(IF(AND(F203&gt;TODAY(),ISNUMBER(F203),E203&gt;$Q$13),1,"--")*(F203),99999)</f>
        <v>99999</v>
      </c>
      <c r="J203" s="30">
        <f t="shared" ca="1" si="10"/>
        <v>69</v>
      </c>
      <c r="K203" s="30">
        <f ca="1">IFERROR(COUNTIF($J$2:J202,J203)+J203,"")</f>
        <v>219</v>
      </c>
      <c r="L203" s="30" t="str">
        <f t="shared" ca="1" si="9"/>
        <v>--</v>
      </c>
      <c r="M203" s="30">
        <f>VLOOKUP(B203,股價資料!A:C,3,0)</f>
        <v>492</v>
      </c>
      <c r="N203" s="30">
        <f>VLOOKUP(B203,除昔時資料!A:H,7,0)</f>
        <v>500</v>
      </c>
      <c r="O203" s="31">
        <f t="shared" si="11"/>
        <v>-1.6000000000000014E-2</v>
      </c>
    </row>
    <row r="204" spans="1:15">
      <c r="A204" s="30">
        <f ca="1">IFERROR(COUNTIF($J$2:J203,J204)+J204,"")</f>
        <v>220</v>
      </c>
      <c r="B204" s="21" t="str">
        <f>資料!A208</f>
        <v>6116</v>
      </c>
      <c r="C204" s="31" t="str">
        <f>資料!B208</f>
        <v>彩晶</v>
      </c>
      <c r="D204" s="22">
        <f>資料!AI208</f>
        <v>127</v>
      </c>
      <c r="E204" s="23">
        <f>資料!AJ208</f>
        <v>0</v>
      </c>
      <c r="F204" s="20" t="str">
        <f>資料!AK208</f>
        <v>--</v>
      </c>
      <c r="G204" s="38">
        <f>資料!AD208</f>
        <v>0</v>
      </c>
      <c r="H204" s="38" t="str">
        <f>資料!AL208</f>
        <v>--</v>
      </c>
      <c r="I204" s="24">
        <f ca="1">IFERROR(IF(AND(F204&gt;TODAY(),ISNUMBER(F204),E204&gt;$Q$13),1,"--")*(F204),99999)</f>
        <v>99999</v>
      </c>
      <c r="J204" s="30">
        <f t="shared" ca="1" si="10"/>
        <v>69</v>
      </c>
      <c r="K204" s="30">
        <f ca="1">IFERROR(COUNTIF($J$2:J203,J204)+J204,"")</f>
        <v>220</v>
      </c>
      <c r="L204" s="30" t="str">
        <f t="shared" ca="1" si="9"/>
        <v>--</v>
      </c>
      <c r="M204" s="30">
        <f>VLOOKUP(B204,股價資料!A:C,3,0)</f>
        <v>9.82</v>
      </c>
      <c r="N204" s="30">
        <f>VLOOKUP(B204,除昔時資料!A:H,7,0)</f>
        <v>0</v>
      </c>
      <c r="O204" s="31" t="str">
        <f t="shared" si="11"/>
        <v>--</v>
      </c>
    </row>
    <row r="205" spans="1:15">
      <c r="A205" s="30">
        <f ca="1">IFERROR(COUNTIF($J$2:J204,J205)+J205,"")</f>
        <v>18</v>
      </c>
      <c r="B205" s="21" t="str">
        <f>資料!A209</f>
        <v>6121</v>
      </c>
      <c r="C205" s="31" t="str">
        <f>資料!B209</f>
        <v>新普</v>
      </c>
      <c r="D205" s="22">
        <f>資料!AI209</f>
        <v>45.6</v>
      </c>
      <c r="E205" s="23">
        <f>資料!AJ209</f>
        <v>2.7368000000000001</v>
      </c>
      <c r="F205" s="20">
        <f>資料!AK209</f>
        <v>45477</v>
      </c>
      <c r="G205" s="38">
        <f>資料!AD209</f>
        <v>40</v>
      </c>
      <c r="H205" s="38" t="str">
        <f>資料!AL209</f>
        <v>--</v>
      </c>
      <c r="I205" s="24">
        <f ca="1">IFERROR(IF(AND(F205&gt;TODAY(),ISNUMBER(F205),E205&gt;$Q$13),1,"--")*(F205),99999)</f>
        <v>45477</v>
      </c>
      <c r="J205" s="30">
        <f t="shared" ca="1" si="10"/>
        <v>12</v>
      </c>
      <c r="K205" s="30">
        <f ca="1">IFERROR(COUNTIF($J$2:J204,J205)+J205,"")</f>
        <v>18</v>
      </c>
      <c r="L205" s="30" t="str">
        <f t="shared" ca="1" si="9"/>
        <v>--</v>
      </c>
      <c r="M205" s="30">
        <f>VLOOKUP(B205,股價資料!A:C,3,0)</f>
        <v>427.5</v>
      </c>
      <c r="N205" s="30">
        <f>VLOOKUP(B205,除昔時資料!A:H,7,0)</f>
        <v>0</v>
      </c>
      <c r="O205" s="31" t="str">
        <f t="shared" si="11"/>
        <v>--</v>
      </c>
    </row>
    <row r="206" spans="1:15">
      <c r="A206" s="30">
        <f ca="1">IFERROR(COUNTIF($J$2:J205,J206)+J206,"")</f>
        <v>221</v>
      </c>
      <c r="B206" s="21" t="str">
        <f>資料!A210</f>
        <v>6147</v>
      </c>
      <c r="C206" s="31" t="str">
        <f>資料!B210</f>
        <v>頎邦</v>
      </c>
      <c r="D206" s="22">
        <f>資料!AI210</f>
        <v>65.25</v>
      </c>
      <c r="E206" s="23">
        <f>資料!AJ210</f>
        <v>4.7169999999999996</v>
      </c>
      <c r="F206" s="20">
        <f>資料!AK210</f>
        <v>45435</v>
      </c>
      <c r="G206" s="38">
        <f>資料!AD210</f>
        <v>0</v>
      </c>
      <c r="H206" s="38">
        <f>資料!AL210</f>
        <v>-11.42</v>
      </c>
      <c r="I206" s="24">
        <f ca="1">IFERROR(IF(AND(F206&gt;TODAY(),ISNUMBER(F206),E206&gt;$Q$13),1,"--")*(F206),99999)</f>
        <v>99999</v>
      </c>
      <c r="J206" s="30">
        <f t="shared" ca="1" si="10"/>
        <v>69</v>
      </c>
      <c r="K206" s="30">
        <f ca="1">IFERROR(COUNTIF($J$2:J205,J206)+J206,"")</f>
        <v>221</v>
      </c>
      <c r="L206" s="30" t="str">
        <f t="shared" ca="1" si="9"/>
        <v>--</v>
      </c>
      <c r="M206" s="30">
        <f>VLOOKUP(B206,股價資料!A:C,3,0)</f>
        <v>67.099999999999994</v>
      </c>
      <c r="N206" s="30">
        <f>VLOOKUP(B206,除昔時資料!A:H,7,0)</f>
        <v>75.75</v>
      </c>
      <c r="O206" s="31">
        <f t="shared" si="11"/>
        <v>-0.11419141914191422</v>
      </c>
    </row>
    <row r="207" spans="1:15">
      <c r="A207" s="30">
        <f ca="1">IFERROR(COUNTIF($J$2:J206,J207)+J207,"")</f>
        <v>222</v>
      </c>
      <c r="B207" s="21" t="str">
        <f>資料!A211</f>
        <v>6153</v>
      </c>
      <c r="C207" s="31" t="str">
        <f>資料!B211</f>
        <v>嘉聯益</v>
      </c>
      <c r="D207" s="22">
        <f>資料!AI211</f>
        <v>95.333333333333329</v>
      </c>
      <c r="E207" s="23">
        <f>資料!AJ211</f>
        <v>0</v>
      </c>
      <c r="F207" s="20" t="str">
        <f>資料!AK211</f>
        <v>--</v>
      </c>
      <c r="G207" s="38">
        <f>資料!AD211</f>
        <v>0</v>
      </c>
      <c r="H207" s="38" t="str">
        <f>資料!AL211</f>
        <v>--</v>
      </c>
      <c r="I207" s="24">
        <f ca="1">IFERROR(IF(AND(F207&gt;TODAY(),ISNUMBER(F207),E207&gt;$Q$13),1,"--")*(F207),99999)</f>
        <v>99999</v>
      </c>
      <c r="J207" s="30">
        <f t="shared" ca="1" si="10"/>
        <v>69</v>
      </c>
      <c r="K207" s="30">
        <f ca="1">IFERROR(COUNTIF($J$2:J206,J207)+J207,"")</f>
        <v>222</v>
      </c>
      <c r="L207" s="30" t="str">
        <f t="shared" ca="1" si="9"/>
        <v>--</v>
      </c>
      <c r="M207" s="30">
        <f>VLOOKUP(B207,股價資料!A:C,3,0)</f>
        <v>21.55</v>
      </c>
      <c r="N207" s="30">
        <f>VLOOKUP(B207,除昔時資料!A:H,7,0)</f>
        <v>0</v>
      </c>
      <c r="O207" s="31" t="str">
        <f t="shared" si="11"/>
        <v>--</v>
      </c>
    </row>
    <row r="208" spans="1:15">
      <c r="A208" s="30">
        <f ca="1">IFERROR(COUNTIF($J$2:J207,J208)+J208,"")</f>
        <v>35</v>
      </c>
      <c r="B208" s="21" t="str">
        <f>資料!A212</f>
        <v>6173</v>
      </c>
      <c r="C208" s="31" t="str">
        <f>資料!B212</f>
        <v>信昌電</v>
      </c>
      <c r="D208" s="22">
        <f>資料!AI212</f>
        <v>13.333333333333334</v>
      </c>
      <c r="E208" s="23">
        <f>資料!AJ212</f>
        <v>2.1960000000000002</v>
      </c>
      <c r="F208" s="20">
        <f>資料!AK212</f>
        <v>45483</v>
      </c>
      <c r="G208" s="38">
        <f>資料!AD212</f>
        <v>0</v>
      </c>
      <c r="H208" s="38" t="str">
        <f>資料!AL212</f>
        <v>--</v>
      </c>
      <c r="I208" s="24">
        <f ca="1">IFERROR(IF(AND(F208&gt;TODAY(),ISNUMBER(F208),E208&gt;$Q$13),1,"--")*(F208),99999)</f>
        <v>45483</v>
      </c>
      <c r="J208" s="30">
        <f t="shared" ca="1" si="10"/>
        <v>28</v>
      </c>
      <c r="K208" s="30">
        <f ca="1">IFERROR(COUNTIF($J$2:J207,J208)+J208,"")</f>
        <v>35</v>
      </c>
      <c r="L208" s="30" t="str">
        <f t="shared" ca="1" si="9"/>
        <v>--</v>
      </c>
      <c r="M208" s="30">
        <f>VLOOKUP(B208,股價資料!A:C,3,0)</f>
        <v>54.9</v>
      </c>
      <c r="N208" s="30">
        <f>VLOOKUP(B208,除昔時資料!A:H,7,0)</f>
        <v>0</v>
      </c>
      <c r="O208" s="31" t="str">
        <f t="shared" si="11"/>
        <v>--</v>
      </c>
    </row>
    <row r="209" spans="1:15">
      <c r="A209" s="30">
        <f ca="1">IFERROR(COUNTIF($J$2:J208,J209)+J209,"")</f>
        <v>223</v>
      </c>
      <c r="B209" s="21" t="str">
        <f>資料!A213</f>
        <v>6176</v>
      </c>
      <c r="C209" s="31" t="str">
        <f>資料!B213</f>
        <v>瑞儀</v>
      </c>
      <c r="D209" s="22">
        <f>資料!AI213</f>
        <v>85</v>
      </c>
      <c r="E209" s="23">
        <f>資料!AJ213</f>
        <v>4.8308999999999997</v>
      </c>
      <c r="F209" s="20">
        <f>資料!AK213</f>
        <v>45467</v>
      </c>
      <c r="G209" s="38">
        <f>資料!AD213</f>
        <v>0</v>
      </c>
      <c r="H209" s="38">
        <f>資料!AL213</f>
        <v>-3.81</v>
      </c>
      <c r="I209" s="24">
        <f ca="1">IFERROR(IF(AND(F209&gt;TODAY(),ISNUMBER(F209),E209&gt;$Q$13),1,"--")*(F209),99999)</f>
        <v>99999</v>
      </c>
      <c r="J209" s="30">
        <f t="shared" ca="1" si="10"/>
        <v>69</v>
      </c>
      <c r="K209" s="30">
        <f ca="1">IFERROR(COUNTIF($J$2:J208,J209)+J209,"")</f>
        <v>223</v>
      </c>
      <c r="L209" s="30" t="str">
        <f t="shared" ca="1" si="9"/>
        <v>--</v>
      </c>
      <c r="M209" s="30">
        <f>VLOOKUP(B209,股價資料!A:C,3,0)</f>
        <v>189.5</v>
      </c>
      <c r="N209" s="30">
        <f>VLOOKUP(B209,除昔時資料!A:H,7,0)</f>
        <v>197</v>
      </c>
      <c r="O209" s="31">
        <f t="shared" si="11"/>
        <v>-3.8071065989847663E-2</v>
      </c>
    </row>
    <row r="210" spans="1:15">
      <c r="A210" s="30">
        <f ca="1">IFERROR(COUNTIF($J$2:J209,J210)+J210,"")</f>
        <v>53</v>
      </c>
      <c r="B210" s="21" t="str">
        <f>資料!A214</f>
        <v>6182</v>
      </c>
      <c r="C210" s="31" t="str">
        <f>資料!B214</f>
        <v>合晶</v>
      </c>
      <c r="D210" s="22">
        <f>資料!AI214</f>
        <v>7</v>
      </c>
      <c r="E210" s="23">
        <f>資料!AJ214</f>
        <v>1.7173</v>
      </c>
      <c r="F210" s="20">
        <f>資料!AK214</f>
        <v>45496</v>
      </c>
      <c r="G210" s="38">
        <f>資料!AD214</f>
        <v>0</v>
      </c>
      <c r="H210" s="38" t="str">
        <f>資料!AL214</f>
        <v>--</v>
      </c>
      <c r="I210" s="24">
        <f ca="1">IFERROR(IF(AND(F210&gt;TODAY(),ISNUMBER(F210),E210&gt;$Q$13),1,"--")*(F210),99999)</f>
        <v>45496</v>
      </c>
      <c r="J210" s="30">
        <f t="shared" ca="1" si="10"/>
        <v>52</v>
      </c>
      <c r="K210" s="30">
        <f ca="1">IFERROR(COUNTIF($J$2:J209,J210)+J210,"")</f>
        <v>53</v>
      </c>
      <c r="L210" s="30" t="str">
        <f t="shared" ca="1" si="9"/>
        <v>--</v>
      </c>
      <c r="M210" s="30">
        <f>VLOOKUP(B210,股價資料!A:C,3,0)</f>
        <v>37.85</v>
      </c>
      <c r="N210" s="30">
        <f>VLOOKUP(B210,除昔時資料!A:H,7,0)</f>
        <v>0</v>
      </c>
      <c r="O210" s="31" t="str">
        <f t="shared" si="11"/>
        <v>--</v>
      </c>
    </row>
    <row r="211" spans="1:15">
      <c r="A211" s="30">
        <f ca="1">IFERROR(COUNTIF($J$2:J210,J211)+J211,"")</f>
        <v>41</v>
      </c>
      <c r="B211" s="21" t="str">
        <f>資料!A215</f>
        <v>6213</v>
      </c>
      <c r="C211" s="31" t="str">
        <f>資料!B215</f>
        <v>聯茂</v>
      </c>
      <c r="D211" s="22">
        <f>資料!AI215</f>
        <v>48.25</v>
      </c>
      <c r="E211" s="23">
        <f>資料!AJ215</f>
        <v>1.2930999999999999</v>
      </c>
      <c r="F211" s="20">
        <f>資料!AK215</f>
        <v>45484</v>
      </c>
      <c r="G211" s="38">
        <f>資料!AD215</f>
        <v>0</v>
      </c>
      <c r="H211" s="38" t="str">
        <f>資料!AL215</f>
        <v>--</v>
      </c>
      <c r="I211" s="24">
        <f ca="1">IFERROR(IF(AND(F211&gt;TODAY(),ISNUMBER(F211),E211&gt;$Q$13),1,"--")*(F211),99999)</f>
        <v>45484</v>
      </c>
      <c r="J211" s="30">
        <f t="shared" ca="1" si="10"/>
        <v>36</v>
      </c>
      <c r="K211" s="30">
        <f ca="1">IFERROR(COUNTIF($J$2:J210,J211)+J211,"")</f>
        <v>41</v>
      </c>
      <c r="L211" s="30" t="str">
        <f t="shared" ca="1" si="9"/>
        <v>--</v>
      </c>
      <c r="M211" s="30">
        <f>VLOOKUP(B211,股價資料!A:C,3,0)</f>
        <v>116</v>
      </c>
      <c r="N211" s="30">
        <f>VLOOKUP(B211,除昔時資料!A:H,7,0)</f>
        <v>0</v>
      </c>
      <c r="O211" s="31" t="str">
        <f t="shared" si="11"/>
        <v>--</v>
      </c>
    </row>
    <row r="212" spans="1:15">
      <c r="A212" s="30">
        <f ca="1">IFERROR(COUNTIF($J$2:J211,J212)+J212,"")</f>
        <v>62</v>
      </c>
      <c r="B212" s="21" t="str">
        <f>資料!A216</f>
        <v>6239</v>
      </c>
      <c r="C212" s="31" t="str">
        <f>資料!B216</f>
        <v>力成</v>
      </c>
      <c r="D212" s="22">
        <f>資料!AI216</f>
        <v>89</v>
      </c>
      <c r="E212" s="23">
        <f>資料!AJ216</f>
        <v>3.7233999999999998</v>
      </c>
      <c r="F212" s="20">
        <f>資料!AK216</f>
        <v>45505</v>
      </c>
      <c r="G212" s="38">
        <f>資料!AD216</f>
        <v>0</v>
      </c>
      <c r="H212" s="38" t="str">
        <f>資料!AL216</f>
        <v>--</v>
      </c>
      <c r="I212" s="24">
        <f ca="1">IFERROR(IF(AND(F212&gt;TODAY(),ISNUMBER(F212),E212&gt;$Q$13),1,"--")*(F212),99999)</f>
        <v>45505</v>
      </c>
      <c r="J212" s="30">
        <f t="shared" ca="1" si="10"/>
        <v>60</v>
      </c>
      <c r="K212" s="30">
        <f ca="1">IFERROR(COUNTIF($J$2:J211,J212)+J212,"")</f>
        <v>62</v>
      </c>
      <c r="L212" s="30" t="str">
        <f t="shared" ca="1" si="9"/>
        <v>--</v>
      </c>
      <c r="M212" s="30">
        <f>VLOOKUP(B212,股價資料!A:C,3,0)</f>
        <v>188</v>
      </c>
      <c r="N212" s="30">
        <f>VLOOKUP(B212,除昔時資料!A:H,7,0)</f>
        <v>0</v>
      </c>
      <c r="O212" s="31" t="str">
        <f t="shared" si="11"/>
        <v>--</v>
      </c>
    </row>
    <row r="213" spans="1:15">
      <c r="A213" s="30">
        <f ca="1">IFERROR(COUNTIF($J$2:J212,J213)+J213,"")</f>
        <v>224</v>
      </c>
      <c r="B213" s="21" t="str">
        <f>資料!A217</f>
        <v>6245</v>
      </c>
      <c r="C213" s="31" t="str">
        <f>資料!B217</f>
        <v>立端</v>
      </c>
      <c r="D213" s="22">
        <f>資料!AI217</f>
        <v>35.5</v>
      </c>
      <c r="E213" s="23">
        <f>資料!AJ217</f>
        <v>4.4596</v>
      </c>
      <c r="F213" s="20" t="str">
        <f>資料!AK217</f>
        <v>--</v>
      </c>
      <c r="G213" s="38">
        <f>資料!AD217</f>
        <v>0</v>
      </c>
      <c r="H213" s="38" t="str">
        <f>資料!AL217</f>
        <v>--</v>
      </c>
      <c r="I213" s="24">
        <f ca="1">IFERROR(IF(AND(F213&gt;TODAY(),ISNUMBER(F213),E213&gt;$Q$13),1,"--")*(F213),99999)</f>
        <v>99999</v>
      </c>
      <c r="J213" s="30">
        <f t="shared" ca="1" si="10"/>
        <v>69</v>
      </c>
      <c r="K213" s="30">
        <f ca="1">IFERROR(COUNTIF($J$2:J212,J213)+J213,"")</f>
        <v>224</v>
      </c>
      <c r="L213" s="30" t="str">
        <f t="shared" ca="1" si="9"/>
        <v>--</v>
      </c>
      <c r="M213" s="30">
        <f>VLOOKUP(B213,股價資料!A:C,3,0)</f>
        <v>95.3</v>
      </c>
      <c r="N213" s="30">
        <f>VLOOKUP(B213,除昔時資料!A:H,7,0)</f>
        <v>0</v>
      </c>
      <c r="O213" s="31" t="str">
        <f t="shared" si="11"/>
        <v>--</v>
      </c>
    </row>
    <row r="214" spans="1:15">
      <c r="A214" s="30">
        <f ca="1">IFERROR(COUNTIF($J$2:J213,J214)+J214,"")</f>
        <v>225</v>
      </c>
      <c r="B214" s="21" t="str">
        <f>資料!A218</f>
        <v>6257</v>
      </c>
      <c r="C214" s="31" t="str">
        <f>資料!B218</f>
        <v>矽格</v>
      </c>
      <c r="D214" s="22">
        <f>資料!AI218</f>
        <v>34.75</v>
      </c>
      <c r="E214" s="23">
        <f>資料!AJ218</f>
        <v>3.3142999999999998</v>
      </c>
      <c r="F214" s="20">
        <f>資料!AK218</f>
        <v>45470</v>
      </c>
      <c r="G214" s="38">
        <f>資料!AD218</f>
        <v>0</v>
      </c>
      <c r="H214" s="38">
        <f>資料!AL218</f>
        <v>1.32</v>
      </c>
      <c r="I214" s="24">
        <f ca="1">IFERROR(IF(AND(F214&gt;TODAY(),ISNUMBER(F214),E214&gt;$Q$13),1,"--")*(F214),99999)</f>
        <v>99999</v>
      </c>
      <c r="J214" s="30">
        <f t="shared" ca="1" si="10"/>
        <v>69</v>
      </c>
      <c r="K214" s="30">
        <f ca="1">IFERROR(COUNTIF($J$2:J213,J214)+J214,"")</f>
        <v>225</v>
      </c>
      <c r="L214" s="30" t="str">
        <f t="shared" ca="1" si="9"/>
        <v>--</v>
      </c>
      <c r="M214" s="30">
        <f>VLOOKUP(B214,股價資料!A:C,3,0)</f>
        <v>76.8</v>
      </c>
      <c r="N214" s="30">
        <f>VLOOKUP(B214,除昔時資料!A:H,7,0)</f>
        <v>75.8</v>
      </c>
      <c r="O214" s="31">
        <f t="shared" si="11"/>
        <v>1.3192612137203241E-2</v>
      </c>
    </row>
    <row r="215" spans="1:15">
      <c r="A215" s="30">
        <f ca="1">IFERROR(COUNTIF($J$2:J214,J215)+J215,"")</f>
        <v>226</v>
      </c>
      <c r="B215" s="21" t="str">
        <f>資料!A219</f>
        <v>6269</v>
      </c>
      <c r="C215" s="31" t="str">
        <f>資料!B219</f>
        <v>台郡</v>
      </c>
      <c r="D215" s="22">
        <f>資料!AI219</f>
        <v>114.66666666666667</v>
      </c>
      <c r="E215" s="23">
        <f>資料!AJ219</f>
        <v>5.1387</v>
      </c>
      <c r="F215" s="20">
        <f>資料!AK219</f>
        <v>45442</v>
      </c>
      <c r="G215" s="38">
        <f>資料!AD219</f>
        <v>0</v>
      </c>
      <c r="H215" s="38">
        <f>資料!AL219</f>
        <v>-1.73</v>
      </c>
      <c r="I215" s="24">
        <f ca="1">IFERROR(IF(AND(F215&gt;TODAY(),ISNUMBER(F215),E215&gt;$Q$13),1,"--")*(F215),99999)</f>
        <v>99999</v>
      </c>
      <c r="J215" s="30">
        <f t="shared" ca="1" si="10"/>
        <v>69</v>
      </c>
      <c r="K215" s="30">
        <f ca="1">IFERROR(COUNTIF($J$2:J214,J215)+J215,"")</f>
        <v>226</v>
      </c>
      <c r="L215" s="30" t="str">
        <f t="shared" ca="1" si="9"/>
        <v>--</v>
      </c>
      <c r="M215" s="30">
        <f>VLOOKUP(B215,股價資料!A:C,3,0)</f>
        <v>90.7</v>
      </c>
      <c r="N215" s="30">
        <f>VLOOKUP(B215,除昔時資料!A:H,7,0)</f>
        <v>92.3</v>
      </c>
      <c r="O215" s="31">
        <f t="shared" si="11"/>
        <v>-1.7334777898158071E-2</v>
      </c>
    </row>
    <row r="216" spans="1:15">
      <c r="A216" s="30">
        <f ca="1">IFERROR(COUNTIF($J$2:J215,J216)+J216,"")</f>
        <v>227</v>
      </c>
      <c r="B216" s="21" t="str">
        <f>資料!A220</f>
        <v>6271</v>
      </c>
      <c r="C216" s="31" t="str">
        <f>資料!B220</f>
        <v>同欣電</v>
      </c>
      <c r="D216" s="22">
        <f>資料!AI220</f>
        <v>6.333333333333333</v>
      </c>
      <c r="E216" s="23">
        <f>資料!AJ220</f>
        <v>1.5738000000000001</v>
      </c>
      <c r="F216" s="20">
        <f>資料!AK220</f>
        <v>45470</v>
      </c>
      <c r="G216" s="38">
        <f>資料!AD220</f>
        <v>0</v>
      </c>
      <c r="H216" s="38">
        <f>資料!AL220</f>
        <v>-7.0000000000000007E-2</v>
      </c>
      <c r="I216" s="24">
        <f ca="1">IFERROR(IF(AND(F216&gt;TODAY(),ISNUMBER(F216),E216&gt;$Q$13),1,"--")*(F216),99999)</f>
        <v>99999</v>
      </c>
      <c r="J216" s="30">
        <f t="shared" ca="1" si="10"/>
        <v>69</v>
      </c>
      <c r="K216" s="30">
        <f ca="1">IFERROR(COUNTIF($J$2:J215,J216)+J216,"")</f>
        <v>227</v>
      </c>
      <c r="L216" s="30" t="str">
        <f t="shared" ca="1" si="9"/>
        <v>--</v>
      </c>
      <c r="M216" s="30">
        <f>VLOOKUP(B216,股價資料!A:C,3,0)</f>
        <v>150</v>
      </c>
      <c r="N216" s="30">
        <f>VLOOKUP(B216,除昔時資料!A:H,7,0)</f>
        <v>150.1</v>
      </c>
      <c r="O216" s="31">
        <f t="shared" si="11"/>
        <v>-6.6622251832104684E-4</v>
      </c>
    </row>
    <row r="217" spans="1:15">
      <c r="A217" s="30">
        <f ca="1">IFERROR(COUNTIF($J$2:J216,J217)+J217,"")</f>
        <v>228</v>
      </c>
      <c r="B217" s="21" t="str">
        <f>資料!A221</f>
        <v>6274</v>
      </c>
      <c r="C217" s="31" t="str">
        <f>資料!B221</f>
        <v>台燿</v>
      </c>
      <c r="D217" s="22">
        <f>資料!AI221</f>
        <v>11</v>
      </c>
      <c r="E217" s="23">
        <f>資料!AJ221</f>
        <v>2.3854000000000002</v>
      </c>
      <c r="F217" s="20">
        <f>資料!AK221</f>
        <v>45400</v>
      </c>
      <c r="G217" s="38">
        <f>資料!AD221</f>
        <v>0</v>
      </c>
      <c r="H217" s="38">
        <f>資料!AL221</f>
        <v>-0.91</v>
      </c>
      <c r="I217" s="24">
        <f ca="1">IFERROR(IF(AND(F217&gt;TODAY(),ISNUMBER(F217),E217&gt;$Q$13),1,"--")*(F217),99999)</f>
        <v>99999</v>
      </c>
      <c r="J217" s="30">
        <f t="shared" ca="1" si="10"/>
        <v>69</v>
      </c>
      <c r="K217" s="30">
        <f ca="1">IFERROR(COUNTIF($J$2:J216,J217)+J217,"")</f>
        <v>228</v>
      </c>
      <c r="L217" s="30" t="str">
        <f t="shared" ca="1" si="9"/>
        <v>--</v>
      </c>
      <c r="M217" s="30">
        <f>VLOOKUP(B217,股價資料!A:C,3,0)</f>
        <v>162.5</v>
      </c>
      <c r="N217" s="30">
        <f>VLOOKUP(B217,除昔時資料!A:H,7,0)</f>
        <v>163.99</v>
      </c>
      <c r="O217" s="31">
        <f t="shared" si="11"/>
        <v>-9.0859198731630952E-3</v>
      </c>
    </row>
    <row r="218" spans="1:15">
      <c r="A218" s="30">
        <f ca="1">IFERROR(COUNTIF($J$2:J217,J218)+J218,"")</f>
        <v>42</v>
      </c>
      <c r="B218" s="21" t="str">
        <f>資料!A222</f>
        <v>6278</v>
      </c>
      <c r="C218" s="31" t="str">
        <f>資料!B222</f>
        <v>台表科</v>
      </c>
      <c r="D218" s="22">
        <f>資料!AI222</f>
        <v>42.75</v>
      </c>
      <c r="E218" s="23">
        <f>資料!AJ222</f>
        <v>4.1666999999999996</v>
      </c>
      <c r="F218" s="20">
        <f>資料!AK222</f>
        <v>45484</v>
      </c>
      <c r="G218" s="38">
        <f>資料!AD222</f>
        <v>0</v>
      </c>
      <c r="H218" s="38" t="str">
        <f>資料!AL222</f>
        <v>--</v>
      </c>
      <c r="I218" s="24">
        <f ca="1">IFERROR(IF(AND(F218&gt;TODAY(),ISNUMBER(F218),E218&gt;$Q$13),1,"--")*(F218),99999)</f>
        <v>45484</v>
      </c>
      <c r="J218" s="30">
        <f t="shared" ca="1" si="10"/>
        <v>36</v>
      </c>
      <c r="K218" s="30">
        <f ca="1">IFERROR(COUNTIF($J$2:J217,J218)+J218,"")</f>
        <v>42</v>
      </c>
      <c r="L218" s="30" t="str">
        <f t="shared" ca="1" si="9"/>
        <v>--</v>
      </c>
      <c r="M218" s="30">
        <f>VLOOKUP(B218,股價資料!A:C,3,0)</f>
        <v>120</v>
      </c>
      <c r="N218" s="30">
        <f>VLOOKUP(B218,除昔時資料!A:H,7,0)</f>
        <v>0</v>
      </c>
      <c r="O218" s="31" t="str">
        <f t="shared" si="11"/>
        <v>--</v>
      </c>
    </row>
    <row r="219" spans="1:15">
      <c r="A219" s="30">
        <f ca="1">IFERROR(COUNTIF($J$2:J218,J219)+J219,"")</f>
        <v>229</v>
      </c>
      <c r="B219" s="21" t="str">
        <f>資料!A223</f>
        <v>6279</v>
      </c>
      <c r="C219" s="31" t="str">
        <f>資料!B223</f>
        <v>胡連</v>
      </c>
      <c r="D219" s="22">
        <f>資料!AI223</f>
        <v>10</v>
      </c>
      <c r="E219" s="23">
        <f>資料!AJ223</f>
        <v>3.0674999999999999</v>
      </c>
      <c r="F219" s="20" t="str">
        <f>資料!AK223</f>
        <v>--</v>
      </c>
      <c r="G219" s="38">
        <f>資料!AD223</f>
        <v>0</v>
      </c>
      <c r="H219" s="38" t="str">
        <f>資料!AL223</f>
        <v>--</v>
      </c>
      <c r="I219" s="24">
        <f ca="1">IFERROR(IF(AND(F219&gt;TODAY(),ISNUMBER(F219),E219&gt;$Q$13),1,"--")*(F219),99999)</f>
        <v>99999</v>
      </c>
      <c r="J219" s="30">
        <f t="shared" ca="1" si="10"/>
        <v>69</v>
      </c>
      <c r="K219" s="30">
        <f ca="1">IFERROR(COUNTIF($J$2:J218,J219)+J219,"")</f>
        <v>229</v>
      </c>
      <c r="L219" s="30" t="str">
        <f t="shared" ca="1" si="9"/>
        <v>--</v>
      </c>
      <c r="M219" s="30">
        <f>VLOOKUP(B219,股價資料!A:C,3,0)</f>
        <v>163</v>
      </c>
      <c r="N219" s="30">
        <f>VLOOKUP(B219,除昔時資料!A:H,7,0)</f>
        <v>0</v>
      </c>
      <c r="O219" s="31" t="str">
        <f t="shared" si="11"/>
        <v>--</v>
      </c>
    </row>
    <row r="220" spans="1:15">
      <c r="A220" s="30">
        <f ca="1">IFERROR(COUNTIF($J$2:J219,J220)+J220,"")</f>
        <v>230</v>
      </c>
      <c r="B220" s="21" t="str">
        <f>資料!A224</f>
        <v>6282</v>
      </c>
      <c r="C220" s="31" t="str">
        <f>資料!B224</f>
        <v>康舒</v>
      </c>
      <c r="D220" s="22">
        <f>資料!AI224</f>
        <v>51</v>
      </c>
      <c r="E220" s="23">
        <f>資料!AJ224</f>
        <v>1.2869999999999999</v>
      </c>
      <c r="F220" s="20" t="str">
        <f>資料!AK224</f>
        <v>--</v>
      </c>
      <c r="G220" s="38">
        <f>資料!AD224</f>
        <v>0</v>
      </c>
      <c r="H220" s="38" t="str">
        <f>資料!AL224</f>
        <v>--</v>
      </c>
      <c r="I220" s="24">
        <f ca="1">IFERROR(IF(AND(F220&gt;TODAY(),ISNUMBER(F220),E220&gt;$Q$13),1,"--")*(F220),99999)</f>
        <v>99999</v>
      </c>
      <c r="J220" s="30">
        <f t="shared" ca="1" si="10"/>
        <v>69</v>
      </c>
      <c r="K220" s="30">
        <f ca="1">IFERROR(COUNTIF($J$2:J219,J220)+J220,"")</f>
        <v>230</v>
      </c>
      <c r="L220" s="30" t="str">
        <f t="shared" ca="1" si="9"/>
        <v>--</v>
      </c>
      <c r="M220" s="30">
        <f>VLOOKUP(B220,股價資料!A:C,3,0)</f>
        <v>38.85</v>
      </c>
      <c r="N220" s="30">
        <f>VLOOKUP(B220,除昔時資料!A:H,7,0)</f>
        <v>0</v>
      </c>
      <c r="O220" s="31" t="str">
        <f t="shared" si="11"/>
        <v>--</v>
      </c>
    </row>
    <row r="221" spans="1:15">
      <c r="A221" s="30">
        <f ca="1">IFERROR(COUNTIF($J$2:J220,J221)+J221,"")</f>
        <v>10</v>
      </c>
      <c r="B221" s="21" t="str">
        <f>資料!A225</f>
        <v>6285</v>
      </c>
      <c r="C221" s="31" t="str">
        <f>資料!B225</f>
        <v>啟碁</v>
      </c>
      <c r="D221" s="22">
        <f>資料!AI225</f>
        <v>28.25</v>
      </c>
      <c r="E221" s="23">
        <f>資料!AJ225</f>
        <v>3.7242999999999999</v>
      </c>
      <c r="F221" s="20">
        <f>資料!AK225</f>
        <v>45475</v>
      </c>
      <c r="G221" s="38">
        <f>資料!AD225</f>
        <v>0</v>
      </c>
      <c r="H221" s="38" t="str">
        <f>資料!AL225</f>
        <v>--</v>
      </c>
      <c r="I221" s="24">
        <f ca="1">IFERROR(IF(AND(F221&gt;TODAY(),ISNUMBER(F221),E221&gt;$Q$13),1,"--")*(F221),99999)</f>
        <v>45475</v>
      </c>
      <c r="J221" s="30">
        <f t="shared" ca="1" si="10"/>
        <v>7</v>
      </c>
      <c r="K221" s="30">
        <f ca="1">IFERROR(COUNTIF($J$2:J220,J221)+J221,"")</f>
        <v>10</v>
      </c>
      <c r="L221" s="30" t="str">
        <f t="shared" ca="1" si="9"/>
        <v>--</v>
      </c>
      <c r="M221" s="30">
        <f>VLOOKUP(B221,股價資料!A:C,3,0)</f>
        <v>161</v>
      </c>
      <c r="N221" s="30">
        <f>VLOOKUP(B221,除昔時資料!A:H,7,0)</f>
        <v>0</v>
      </c>
      <c r="O221" s="31" t="str">
        <f t="shared" si="11"/>
        <v>--</v>
      </c>
    </row>
    <row r="222" spans="1:15">
      <c r="A222" s="30">
        <f ca="1">IFERROR(COUNTIF($J$2:J221,J222)+J222,"")</f>
        <v>231</v>
      </c>
      <c r="B222" s="21" t="str">
        <f>資料!A226</f>
        <v>6414</v>
      </c>
      <c r="C222" s="31" t="str">
        <f>資料!B226</f>
        <v>樺漢</v>
      </c>
      <c r="D222" s="22">
        <f>資料!AI226</f>
        <v>50.333333333333336</v>
      </c>
      <c r="E222" s="23">
        <f>資料!AJ226</f>
        <v>3.4009</v>
      </c>
      <c r="F222" s="20" t="str">
        <f>資料!AK226</f>
        <v>--</v>
      </c>
      <c r="G222" s="38">
        <f>資料!AD226</f>
        <v>0</v>
      </c>
      <c r="H222" s="38" t="str">
        <f>資料!AL226</f>
        <v>--</v>
      </c>
      <c r="I222" s="24">
        <f ca="1">IFERROR(IF(AND(F222&gt;TODAY(),ISNUMBER(F222),E222&gt;$Q$13),1,"--")*(F222),99999)</f>
        <v>99999</v>
      </c>
      <c r="J222" s="30">
        <f t="shared" ca="1" si="10"/>
        <v>69</v>
      </c>
      <c r="K222" s="30">
        <f ca="1">IFERROR(COUNTIF($J$2:J221,J222)+J222,"")</f>
        <v>231</v>
      </c>
      <c r="L222" s="30" t="str">
        <f t="shared" ca="1" si="9"/>
        <v>--</v>
      </c>
      <c r="M222" s="30">
        <f>VLOOKUP(B222,股價資料!A:C,3,0)</f>
        <v>335.5</v>
      </c>
      <c r="N222" s="30">
        <f>VLOOKUP(B222,除昔時資料!A:H,7,0)</f>
        <v>0</v>
      </c>
      <c r="O222" s="31" t="str">
        <f t="shared" si="11"/>
        <v>--</v>
      </c>
    </row>
    <row r="223" spans="1:15">
      <c r="A223" s="30">
        <f ca="1">IFERROR(COUNTIF($J$2:J222,J223)+J223,"")</f>
        <v>232</v>
      </c>
      <c r="B223" s="21" t="str">
        <f>資料!A227</f>
        <v>6443</v>
      </c>
      <c r="C223" s="31" t="str">
        <f>資料!B227</f>
        <v>元晶</v>
      </c>
      <c r="D223" s="22">
        <f>資料!AI227</f>
        <v>1</v>
      </c>
      <c r="E223" s="23">
        <f>資料!AJ227</f>
        <v>1.3816999999999999</v>
      </c>
      <c r="F223" s="20" t="str">
        <f>資料!AK227</f>
        <v>--</v>
      </c>
      <c r="G223" s="38">
        <f>資料!AD227</f>
        <v>0</v>
      </c>
      <c r="H223" s="38" t="str">
        <f>資料!AL227</f>
        <v>--</v>
      </c>
      <c r="I223" s="24">
        <f ca="1">IFERROR(IF(AND(F223&gt;TODAY(),ISNUMBER(F223),E223&gt;$Q$13),1,"--")*(F223),99999)</f>
        <v>99999</v>
      </c>
      <c r="J223" s="30">
        <f t="shared" ca="1" si="10"/>
        <v>69</v>
      </c>
      <c r="K223" s="30">
        <f ca="1">IFERROR(COUNTIF($J$2:J222,J223)+J223,"")</f>
        <v>232</v>
      </c>
      <c r="L223" s="30" t="str">
        <f t="shared" ca="1" si="9"/>
        <v>--</v>
      </c>
      <c r="M223" s="30">
        <f>VLOOKUP(B223,股價資料!A:C,3,0)</f>
        <v>28.95</v>
      </c>
      <c r="N223" s="30">
        <f>VLOOKUP(B223,除昔時資料!A:H,7,0)</f>
        <v>0</v>
      </c>
      <c r="O223" s="31" t="str">
        <f t="shared" si="11"/>
        <v>--</v>
      </c>
    </row>
    <row r="224" spans="1:15">
      <c r="A224" s="30">
        <f ca="1">IFERROR(COUNTIF($J$2:J223,J224)+J224,"")</f>
        <v>51</v>
      </c>
      <c r="B224" s="21" t="str">
        <f>資料!A228</f>
        <v>6488</v>
      </c>
      <c r="C224" s="31" t="str">
        <f>資料!B228</f>
        <v>環球晶</v>
      </c>
      <c r="D224" s="22">
        <f>資料!AI228</f>
        <v>19.75</v>
      </c>
      <c r="E224" s="23">
        <f>資料!AJ228</f>
        <v>2.0407999999999999</v>
      </c>
      <c r="F224" s="20">
        <f>資料!AK228</f>
        <v>45491</v>
      </c>
      <c r="G224" s="38">
        <f>資料!AD228</f>
        <v>1</v>
      </c>
      <c r="H224" s="38" t="str">
        <f>資料!AL228</f>
        <v>--</v>
      </c>
      <c r="I224" s="24">
        <f ca="1">IFERROR(IF(AND(F224&gt;TODAY(),ISNUMBER(F224),E224&gt;$Q$13),1,"--")*(F224),99999)</f>
        <v>45491</v>
      </c>
      <c r="J224" s="30">
        <f t="shared" ca="1" si="10"/>
        <v>48</v>
      </c>
      <c r="K224" s="30">
        <f ca="1">IFERROR(COUNTIF($J$2:J223,J224)+J224,"")</f>
        <v>51</v>
      </c>
      <c r="L224" s="30" t="str">
        <f t="shared" ca="1" si="9"/>
        <v>--</v>
      </c>
      <c r="M224" s="30">
        <f>VLOOKUP(B224,股價資料!A:C,3,0)</f>
        <v>539</v>
      </c>
      <c r="N224" s="30">
        <f>VLOOKUP(B224,除昔時資料!A:H,7,0)</f>
        <v>0</v>
      </c>
      <c r="O224" s="31" t="str">
        <f t="shared" si="11"/>
        <v>--</v>
      </c>
    </row>
    <row r="225" spans="1:15">
      <c r="A225" s="30">
        <f ca="1">IFERROR(COUNTIF($J$2:J224,J225)+J225,"")</f>
        <v>233</v>
      </c>
      <c r="B225" s="21" t="str">
        <f>資料!A229</f>
        <v>6510</v>
      </c>
      <c r="C225" s="31" t="str">
        <f>資料!B229</f>
        <v>精測</v>
      </c>
      <c r="D225" s="22">
        <f>資料!AI229</f>
        <v>8.25</v>
      </c>
      <c r="E225" s="23">
        <f>資料!AJ229</f>
        <v>0.1094</v>
      </c>
      <c r="F225" s="20">
        <f>資料!AK229</f>
        <v>45482</v>
      </c>
      <c r="G225" s="38">
        <f>資料!AD229</f>
        <v>0</v>
      </c>
      <c r="H225" s="38" t="str">
        <f>資料!AL229</f>
        <v>--</v>
      </c>
      <c r="I225" s="24">
        <f ca="1">IFERROR(IF(AND(F225&gt;TODAY(),ISNUMBER(F225),E225&gt;$Q$13),1,"--")*(F225),99999)</f>
        <v>99999</v>
      </c>
      <c r="J225" s="30">
        <f t="shared" ca="1" si="10"/>
        <v>69</v>
      </c>
      <c r="K225" s="30">
        <f ca="1">IFERROR(COUNTIF($J$2:J224,J225)+J225,"")</f>
        <v>233</v>
      </c>
      <c r="L225" s="30" t="str">
        <f t="shared" ca="1" si="9"/>
        <v>--</v>
      </c>
      <c r="M225" s="30">
        <f>VLOOKUP(B225,股價資料!A:C,3,0)</f>
        <v>457</v>
      </c>
      <c r="N225" s="30">
        <f>VLOOKUP(B225,除昔時資料!A:H,7,0)</f>
        <v>0</v>
      </c>
      <c r="O225" s="31" t="str">
        <f t="shared" si="11"/>
        <v>--</v>
      </c>
    </row>
    <row r="226" spans="1:15">
      <c r="A226" s="30">
        <f ca="1">IFERROR(COUNTIF($J$2:J225,J226)+J226,"")</f>
        <v>234</v>
      </c>
      <c r="B226" s="21" t="str">
        <f>資料!A230</f>
        <v>6547</v>
      </c>
      <c r="C226" s="31" t="str">
        <f>資料!B230</f>
        <v>高端疫苗</v>
      </c>
      <c r="D226" s="22" t="str">
        <f>資料!AI230</f>
        <v>--</v>
      </c>
      <c r="E226" s="23">
        <f>資料!AJ230</f>
        <v>0</v>
      </c>
      <c r="F226" s="20" t="str">
        <f>資料!AK230</f>
        <v>--</v>
      </c>
      <c r="G226" s="38">
        <f>資料!AD230</f>
        <v>0</v>
      </c>
      <c r="H226" s="38" t="str">
        <f>資料!AL230</f>
        <v>--</v>
      </c>
      <c r="I226" s="24">
        <f ca="1">IFERROR(IF(AND(F226&gt;TODAY(),ISNUMBER(F226),E226&gt;$Q$13),1,"--")*(F226),99999)</f>
        <v>99999</v>
      </c>
      <c r="J226" s="30">
        <f t="shared" ca="1" si="10"/>
        <v>69</v>
      </c>
      <c r="K226" s="30">
        <f ca="1">IFERROR(COUNTIF($J$2:J225,J226)+J226,"")</f>
        <v>234</v>
      </c>
      <c r="L226" s="30" t="str">
        <f t="shared" ca="1" si="9"/>
        <v>--</v>
      </c>
      <c r="M226" s="30">
        <f>VLOOKUP(B226,股價資料!A:C,3,0)</f>
        <v>55</v>
      </c>
      <c r="N226" s="30">
        <f>VLOOKUP(B226,除昔時資料!A:H,7,0)</f>
        <v>0</v>
      </c>
      <c r="O226" s="31" t="str">
        <f t="shared" si="11"/>
        <v>--</v>
      </c>
    </row>
    <row r="227" spans="1:15">
      <c r="A227" s="30">
        <f ca="1">IFERROR(COUNTIF($J$2:J226,J227)+J227,"")</f>
        <v>235</v>
      </c>
      <c r="B227" s="21" t="str">
        <f>資料!A231</f>
        <v>6669</v>
      </c>
      <c r="C227" s="31" t="str">
        <f>資料!B231</f>
        <v>緯穎</v>
      </c>
      <c r="D227" s="22">
        <f>資料!AI231</f>
        <v>49.4</v>
      </c>
      <c r="E227" s="23">
        <f>資料!AJ231</f>
        <v>1.597</v>
      </c>
      <c r="F227" s="20">
        <f>資料!AK231</f>
        <v>45454</v>
      </c>
      <c r="G227" s="38">
        <f>資料!AD231</f>
        <v>0</v>
      </c>
      <c r="H227" s="38">
        <f>資料!AL231</f>
        <v>2.2000000000000002</v>
      </c>
      <c r="I227" s="24">
        <f ca="1">IFERROR(IF(AND(F227&gt;TODAY(),ISNUMBER(F227),E227&gt;$Q$13),1,"--")*(F227),99999)</f>
        <v>99999</v>
      </c>
      <c r="J227" s="30">
        <f t="shared" ca="1" si="10"/>
        <v>69</v>
      </c>
      <c r="K227" s="30">
        <f ca="1">IFERROR(COUNTIF($J$2:J226,J227)+J227,"")</f>
        <v>235</v>
      </c>
      <c r="L227" s="30" t="str">
        <f t="shared" ca="1" si="9"/>
        <v>--</v>
      </c>
      <c r="M227" s="30">
        <f>VLOOKUP(B227,股價資料!A:C,3,0)</f>
        <v>2645</v>
      </c>
      <c r="N227" s="30">
        <f>VLOOKUP(B227,除昔時資料!A:H,7,0)</f>
        <v>2588</v>
      </c>
      <c r="O227" s="31">
        <f t="shared" si="11"/>
        <v>2.2024729520865538E-2</v>
      </c>
    </row>
    <row r="228" spans="1:15">
      <c r="A228" s="30">
        <f ca="1">IFERROR(COUNTIF($J$2:J227,J228)+J228,"")</f>
        <v>236</v>
      </c>
      <c r="B228" s="21" t="str">
        <f>資料!A232</f>
        <v>6770</v>
      </c>
      <c r="C228" s="31" t="str">
        <f>資料!B232</f>
        <v>力積電</v>
      </c>
      <c r="D228" s="22">
        <f>資料!AI232</f>
        <v>44</v>
      </c>
      <c r="E228" s="23">
        <f>資料!AJ232</f>
        <v>0</v>
      </c>
      <c r="F228" s="20" t="str">
        <f>資料!AK232</f>
        <v>--</v>
      </c>
      <c r="G228" s="38">
        <f>資料!AD232</f>
        <v>0</v>
      </c>
      <c r="H228" s="38" t="str">
        <f>資料!AL232</f>
        <v>--</v>
      </c>
      <c r="I228" s="24">
        <f ca="1">IFERROR(IF(AND(F228&gt;TODAY(),ISNUMBER(F228),E228&gt;$Q$13),1,"--")*(F228),99999)</f>
        <v>99999</v>
      </c>
      <c r="J228" s="30">
        <f t="shared" ca="1" si="10"/>
        <v>69</v>
      </c>
      <c r="K228" s="30">
        <f ca="1">IFERROR(COUNTIF($J$2:J227,J228)+J228,"")</f>
        <v>236</v>
      </c>
      <c r="L228" s="30" t="str">
        <f t="shared" ca="1" si="9"/>
        <v>--</v>
      </c>
      <c r="M228" s="30">
        <f>VLOOKUP(B228,股價資料!A:C,3,0)</f>
        <v>26.8</v>
      </c>
      <c r="N228" s="30">
        <f>VLOOKUP(B228,除昔時資料!A:H,7,0)</f>
        <v>0</v>
      </c>
      <c r="O228" s="31" t="str">
        <f t="shared" si="11"/>
        <v>--</v>
      </c>
    </row>
    <row r="229" spans="1:15">
      <c r="A229" s="30">
        <f ca="1">IFERROR(COUNTIF($J$2:J228,J229)+J229,"")</f>
        <v>54</v>
      </c>
      <c r="B229" s="21" t="str">
        <f>資料!A233</f>
        <v>8039</v>
      </c>
      <c r="C229" s="31" t="str">
        <f>資料!B233</f>
        <v>台虹</v>
      </c>
      <c r="D229" s="22">
        <f>資料!AI233</f>
        <v>66</v>
      </c>
      <c r="E229" s="23">
        <f>資料!AJ233</f>
        <v>1.7181999999999999</v>
      </c>
      <c r="F229" s="20">
        <f>資料!AK233</f>
        <v>45496</v>
      </c>
      <c r="G229" s="38">
        <f>資料!AD233</f>
        <v>0</v>
      </c>
      <c r="H229" s="38" t="str">
        <f>資料!AL233</f>
        <v>--</v>
      </c>
      <c r="I229" s="24">
        <f ca="1">IFERROR(IF(AND(F229&gt;TODAY(),ISNUMBER(F229),E229&gt;$Q$13),1,"--")*(F229),99999)</f>
        <v>45496</v>
      </c>
      <c r="J229" s="30">
        <f t="shared" ca="1" si="10"/>
        <v>52</v>
      </c>
      <c r="K229" s="30">
        <f ca="1">IFERROR(COUNTIF($J$2:J228,J229)+J229,"")</f>
        <v>54</v>
      </c>
      <c r="L229" s="30" t="str">
        <f t="shared" ca="1" si="9"/>
        <v>--</v>
      </c>
      <c r="M229" s="30">
        <f>VLOOKUP(B229,股價資料!A:C,3,0)</f>
        <v>58.2</v>
      </c>
      <c r="N229" s="30">
        <f>VLOOKUP(B229,除昔時資料!A:H,7,0)</f>
        <v>0</v>
      </c>
      <c r="O229" s="31" t="str">
        <f t="shared" si="11"/>
        <v>--</v>
      </c>
    </row>
    <row r="230" spans="1:15">
      <c r="A230" s="30">
        <f ca="1">IFERROR(COUNTIF($J$2:J229,J230)+J230,"")</f>
        <v>237</v>
      </c>
      <c r="B230" s="21" t="str">
        <f>資料!A234</f>
        <v>8044</v>
      </c>
      <c r="C230" s="31" t="str">
        <f>資料!B234</f>
        <v>網家</v>
      </c>
      <c r="D230" s="22">
        <f>資料!AI234</f>
        <v>147.33333333333334</v>
      </c>
      <c r="E230" s="23">
        <f>資料!AJ234</f>
        <v>0</v>
      </c>
      <c r="F230" s="20" t="str">
        <f>資料!AK234</f>
        <v>--</v>
      </c>
      <c r="G230" s="38">
        <f>資料!AD234</f>
        <v>0</v>
      </c>
      <c r="H230" s="38" t="str">
        <f>資料!AL234</f>
        <v>--</v>
      </c>
      <c r="I230" s="24">
        <f ca="1">IFERROR(IF(AND(F230&gt;TODAY(),ISNUMBER(F230),E230&gt;$Q$13),1,"--")*(F230),99999)</f>
        <v>99999</v>
      </c>
      <c r="J230" s="30">
        <f t="shared" ca="1" si="10"/>
        <v>69</v>
      </c>
      <c r="K230" s="30">
        <f ca="1">IFERROR(COUNTIF($J$2:J229,J230)+J230,"")</f>
        <v>237</v>
      </c>
      <c r="L230" s="30" t="str">
        <f t="shared" ca="1" si="9"/>
        <v>--</v>
      </c>
      <c r="M230" s="30">
        <f>VLOOKUP(B230,股價資料!A:C,3,0)</f>
        <v>35.35</v>
      </c>
      <c r="N230" s="30">
        <f>VLOOKUP(B230,除昔時資料!A:H,7,0)</f>
        <v>0</v>
      </c>
      <c r="O230" s="31" t="str">
        <f t="shared" si="11"/>
        <v>--</v>
      </c>
    </row>
    <row r="231" spans="1:15">
      <c r="A231" s="30">
        <f ca="1">IFERROR(COUNTIF($J$2:J230,J231)+J231,"")</f>
        <v>46</v>
      </c>
      <c r="B231" s="21" t="str">
        <f>資料!A235</f>
        <v>8046</v>
      </c>
      <c r="C231" s="31" t="str">
        <f>資料!B235</f>
        <v>南電</v>
      </c>
      <c r="D231" s="22">
        <f>資料!AI235</f>
        <v>16.333333333333332</v>
      </c>
      <c r="E231" s="23">
        <f>資料!AJ235</f>
        <v>2.9569999999999999</v>
      </c>
      <c r="F231" s="20">
        <f>資料!AK235</f>
        <v>45489</v>
      </c>
      <c r="G231" s="38">
        <f>資料!AD235</f>
        <v>0</v>
      </c>
      <c r="H231" s="38" t="str">
        <f>資料!AL235</f>
        <v>--</v>
      </c>
      <c r="I231" s="24">
        <f ca="1">IFERROR(IF(AND(F231&gt;TODAY(),ISNUMBER(F231),E231&gt;$Q$13),1,"--")*(F231),99999)</f>
        <v>45489</v>
      </c>
      <c r="J231" s="30">
        <f t="shared" ca="1" si="10"/>
        <v>45</v>
      </c>
      <c r="K231" s="30">
        <f ca="1">IFERROR(COUNTIF($J$2:J230,J231)+J231,"")</f>
        <v>46</v>
      </c>
      <c r="L231" s="30" t="str">
        <f t="shared" ca="1" si="9"/>
        <v>--</v>
      </c>
      <c r="M231" s="30">
        <f>VLOOKUP(B231,股價資料!A:C,3,0)</f>
        <v>186</v>
      </c>
      <c r="N231" s="30">
        <f>VLOOKUP(B231,除昔時資料!A:H,7,0)</f>
        <v>0</v>
      </c>
      <c r="O231" s="31" t="str">
        <f t="shared" si="11"/>
        <v>--</v>
      </c>
    </row>
    <row r="232" spans="1:15">
      <c r="A232" s="30">
        <f ca="1">IFERROR(COUNTIF($J$2:J231,J232)+J232,"")</f>
        <v>238</v>
      </c>
      <c r="B232" s="21" t="str">
        <f>資料!A236</f>
        <v>8069</v>
      </c>
      <c r="C232" s="31" t="str">
        <f>資料!B236</f>
        <v>元太</v>
      </c>
      <c r="D232" s="22">
        <f>資料!AI236</f>
        <v>7.5</v>
      </c>
      <c r="E232" s="23">
        <f>資料!AJ236</f>
        <v>1.7857000000000001</v>
      </c>
      <c r="F232" s="20" t="str">
        <f>資料!AK236</f>
        <v>--</v>
      </c>
      <c r="G232" s="38">
        <f>資料!AD236</f>
        <v>0</v>
      </c>
      <c r="H232" s="38" t="str">
        <f>資料!AL236</f>
        <v>--</v>
      </c>
      <c r="I232" s="24">
        <f ca="1">IFERROR(IF(AND(F232&gt;TODAY(),ISNUMBER(F232),E232&gt;$Q$13),1,"--")*(F232),99999)</f>
        <v>99999</v>
      </c>
      <c r="J232" s="30">
        <f t="shared" ca="1" si="10"/>
        <v>69</v>
      </c>
      <c r="K232" s="30">
        <f ca="1">IFERROR(COUNTIF($J$2:J231,J232)+J232,"")</f>
        <v>238</v>
      </c>
      <c r="L232" s="30" t="str">
        <f t="shared" ca="1" si="9"/>
        <v>--</v>
      </c>
      <c r="M232" s="30">
        <f>VLOOKUP(B232,股價資料!A:C,3,0)</f>
        <v>252</v>
      </c>
      <c r="N232" s="30">
        <f>VLOOKUP(B232,除昔時資料!A:H,7,0)</f>
        <v>0</v>
      </c>
      <c r="O232" s="31" t="str">
        <f t="shared" si="11"/>
        <v>--</v>
      </c>
    </row>
    <row r="233" spans="1:15">
      <c r="A233" s="30">
        <f ca="1">IFERROR(COUNTIF($J$2:J232,J233)+J233,"")</f>
        <v>239</v>
      </c>
      <c r="B233" s="21" t="str">
        <f>資料!A237</f>
        <v>8086</v>
      </c>
      <c r="C233" s="31" t="str">
        <f>資料!B237</f>
        <v>宏捷科</v>
      </c>
      <c r="D233" s="22">
        <f>資料!AI237</f>
        <v>3</v>
      </c>
      <c r="E233" s="23">
        <f>資料!AJ237</f>
        <v>0.71679999999999999</v>
      </c>
      <c r="F233" s="20" t="str">
        <f>資料!AK237</f>
        <v>--</v>
      </c>
      <c r="G233" s="38">
        <f>資料!AD237</f>
        <v>0</v>
      </c>
      <c r="H233" s="38" t="str">
        <f>資料!AL237</f>
        <v>--</v>
      </c>
      <c r="I233" s="24">
        <f ca="1">IFERROR(IF(AND(F233&gt;TODAY(),ISNUMBER(F233),E233&gt;$Q$13),1,"--")*(F233),99999)</f>
        <v>99999</v>
      </c>
      <c r="J233" s="30">
        <f t="shared" ca="1" si="10"/>
        <v>69</v>
      </c>
      <c r="K233" s="30">
        <f ca="1">IFERROR(COUNTIF($J$2:J232,J233)+J233,"")</f>
        <v>239</v>
      </c>
      <c r="L233" s="30" t="str">
        <f t="shared" ca="1" si="9"/>
        <v>--</v>
      </c>
      <c r="M233" s="30">
        <f>VLOOKUP(B233,股價資料!A:C,3,0)</f>
        <v>139.5</v>
      </c>
      <c r="N233" s="30">
        <f>VLOOKUP(B233,除昔時資料!A:H,7,0)</f>
        <v>0</v>
      </c>
      <c r="O233" s="31" t="str">
        <f t="shared" si="11"/>
        <v>--</v>
      </c>
    </row>
    <row r="234" spans="1:15">
      <c r="A234" s="30">
        <f ca="1">IFERROR(COUNTIF($J$2:J233,J234)+J234,"")</f>
        <v>240</v>
      </c>
      <c r="B234" s="21" t="str">
        <f>資料!A238</f>
        <v>8112</v>
      </c>
      <c r="C234" s="31" t="str">
        <f>資料!B238</f>
        <v>至上</v>
      </c>
      <c r="D234" s="22">
        <f>資料!AI238</f>
        <v>74.599999999999994</v>
      </c>
      <c r="E234" s="23">
        <f>資料!AJ238</f>
        <v>4.9390999999999998</v>
      </c>
      <c r="F234" s="20">
        <f>資料!AK238</f>
        <v>45471</v>
      </c>
      <c r="G234" s="38">
        <f>資料!AD238</f>
        <v>0</v>
      </c>
      <c r="H234" s="38">
        <f>資料!AL238</f>
        <v>5.33</v>
      </c>
      <c r="I234" s="24">
        <f ca="1">IFERROR(IF(AND(F234&gt;TODAY(),ISNUMBER(F234),E234&gt;$Q$13),1,"--")*(F234),99999)</f>
        <v>99999</v>
      </c>
      <c r="J234" s="30">
        <f t="shared" ca="1" si="10"/>
        <v>69</v>
      </c>
      <c r="K234" s="30">
        <f ca="1">IFERROR(COUNTIF($J$2:J233,J234)+J234,"")</f>
        <v>240</v>
      </c>
      <c r="L234" s="30" t="str">
        <f t="shared" ca="1" si="9"/>
        <v>--</v>
      </c>
      <c r="M234" s="30">
        <f>VLOOKUP(B234,股價資料!A:C,3,0)</f>
        <v>81.8</v>
      </c>
      <c r="N234" s="30">
        <f>VLOOKUP(B234,除昔時資料!A:H,7,0)</f>
        <v>77.66</v>
      </c>
      <c r="O234" s="31">
        <f t="shared" si="11"/>
        <v>5.3309296935359241E-2</v>
      </c>
    </row>
    <row r="235" spans="1:15">
      <c r="A235" s="30">
        <f ca="1">IFERROR(COUNTIF($J$2:J234,J235)+J235,"")</f>
        <v>241</v>
      </c>
      <c r="B235" s="21" t="str">
        <f>資料!A239</f>
        <v>8150</v>
      </c>
      <c r="C235" s="31" t="str">
        <f>資料!B239</f>
        <v>南茂</v>
      </c>
      <c r="D235" s="22">
        <f>資料!AI239</f>
        <v>24</v>
      </c>
      <c r="E235" s="23">
        <f>資料!AJ239</f>
        <v>4</v>
      </c>
      <c r="F235" s="20">
        <f>資料!AK239</f>
        <v>45470</v>
      </c>
      <c r="G235" s="38">
        <f>資料!AD239</f>
        <v>0</v>
      </c>
      <c r="H235" s="38">
        <f>資料!AL239</f>
        <v>-0.69</v>
      </c>
      <c r="I235" s="24">
        <f ca="1">IFERROR(IF(AND(F235&gt;TODAY(),ISNUMBER(F235),E235&gt;$Q$13),1,"--")*(F235),99999)</f>
        <v>99999</v>
      </c>
      <c r="J235" s="30">
        <f t="shared" ca="1" si="10"/>
        <v>69</v>
      </c>
      <c r="K235" s="30">
        <f ca="1">IFERROR(COUNTIF($J$2:J234,J235)+J235,"")</f>
        <v>241</v>
      </c>
      <c r="L235" s="30" t="str">
        <f t="shared" ca="1" si="9"/>
        <v>--</v>
      </c>
      <c r="M235" s="30">
        <f>VLOOKUP(B235,股價資料!A:C,3,0)</f>
        <v>42.9</v>
      </c>
      <c r="N235" s="30">
        <f>VLOOKUP(B235,除昔時資料!A:H,7,0)</f>
        <v>43.2</v>
      </c>
      <c r="O235" s="31">
        <f t="shared" si="11"/>
        <v>-6.9444444444445308E-3</v>
      </c>
    </row>
    <row r="236" spans="1:15">
      <c r="A236" s="30">
        <f ca="1">IFERROR(COUNTIF($J$2:J235,J236)+J236,"")</f>
        <v>19</v>
      </c>
      <c r="B236" s="21" t="str">
        <f>資料!A240</f>
        <v>8163</v>
      </c>
      <c r="C236" s="31" t="str">
        <f>資料!B240</f>
        <v>達方</v>
      </c>
      <c r="D236" s="22">
        <f>資料!AI240</f>
        <v>14.25</v>
      </c>
      <c r="E236" s="23">
        <f>資料!AJ240</f>
        <v>5.8055000000000003</v>
      </c>
      <c r="F236" s="20">
        <f>資料!AK240</f>
        <v>45477</v>
      </c>
      <c r="G236" s="38">
        <f>資料!AD240</f>
        <v>0</v>
      </c>
      <c r="H236" s="38" t="str">
        <f>資料!AL240</f>
        <v>--</v>
      </c>
      <c r="I236" s="24">
        <f ca="1">IFERROR(IF(AND(F236&gt;TODAY(),ISNUMBER(F236),E236&gt;$Q$13),1,"--")*(F236),99999)</f>
        <v>45477</v>
      </c>
      <c r="J236" s="30">
        <f t="shared" ca="1" si="10"/>
        <v>12</v>
      </c>
      <c r="K236" s="30">
        <f ca="1">IFERROR(COUNTIF($J$2:J235,J236)+J236,"")</f>
        <v>19</v>
      </c>
      <c r="L236" s="30" t="str">
        <f t="shared" ca="1" si="9"/>
        <v>--</v>
      </c>
      <c r="M236" s="30">
        <f>VLOOKUP(B236,股價資料!A:C,3,0)</f>
        <v>68.900000000000006</v>
      </c>
      <c r="N236" s="30">
        <f>VLOOKUP(B236,除昔時資料!A:H,7,0)</f>
        <v>0</v>
      </c>
      <c r="O236" s="31" t="str">
        <f t="shared" si="11"/>
        <v>--</v>
      </c>
    </row>
    <row r="237" spans="1:15">
      <c r="A237" s="30">
        <f ca="1">IFERROR(COUNTIF($J$2:J236,J237)+J237,"")</f>
        <v>26</v>
      </c>
      <c r="B237" s="21" t="str">
        <f>資料!A241</f>
        <v>8299</v>
      </c>
      <c r="C237" s="31" t="str">
        <f>資料!B241</f>
        <v>群聯</v>
      </c>
      <c r="D237" s="22">
        <f>資料!AI241</f>
        <v>20.666666666666668</v>
      </c>
      <c r="E237" s="23">
        <f>資料!AJ241</f>
        <v>1.4035</v>
      </c>
      <c r="F237" s="20">
        <f>資料!AK241</f>
        <v>45482</v>
      </c>
      <c r="G237" s="38">
        <f>資料!AD241</f>
        <v>1</v>
      </c>
      <c r="H237" s="38" t="str">
        <f>資料!AL241</f>
        <v>--</v>
      </c>
      <c r="I237" s="24">
        <f ca="1">IFERROR(IF(AND(F237&gt;TODAY(),ISNUMBER(F237),E237&gt;$Q$13),1,"--")*(F237),99999)</f>
        <v>45482</v>
      </c>
      <c r="J237" s="30">
        <f t="shared" ca="1" si="10"/>
        <v>24</v>
      </c>
      <c r="K237" s="30">
        <f ca="1">IFERROR(COUNTIF($J$2:J236,J237)+J237,"")</f>
        <v>26</v>
      </c>
      <c r="L237" s="30" t="str">
        <f t="shared" ca="1" si="9"/>
        <v>--</v>
      </c>
      <c r="M237" s="30">
        <f>VLOOKUP(B237,股價資料!A:C,3,0)</f>
        <v>617</v>
      </c>
      <c r="N237" s="30">
        <f>VLOOKUP(B237,除昔時資料!A:H,7,0)</f>
        <v>0</v>
      </c>
      <c r="O237" s="31" t="str">
        <f t="shared" si="11"/>
        <v>--</v>
      </c>
    </row>
    <row r="238" spans="1:15">
      <c r="A238" s="30">
        <f ca="1">IFERROR(COUNTIF($J$2:J237,J238)+J238,"")</f>
        <v>27</v>
      </c>
      <c r="B238" s="21" t="str">
        <f>資料!A242</f>
        <v>8358</v>
      </c>
      <c r="C238" s="31" t="str">
        <f>資料!B242</f>
        <v>金居</v>
      </c>
      <c r="D238" s="22">
        <f>資料!AI242</f>
        <v>28.5</v>
      </c>
      <c r="E238" s="23">
        <f>資料!AJ242</f>
        <v>2.1368</v>
      </c>
      <c r="F238" s="20">
        <f>資料!AK242</f>
        <v>45482</v>
      </c>
      <c r="G238" s="38">
        <f>資料!AD242</f>
        <v>0</v>
      </c>
      <c r="H238" s="38" t="str">
        <f>資料!AL242</f>
        <v>--</v>
      </c>
      <c r="I238" s="24">
        <f ca="1">IFERROR(IF(AND(F238&gt;TODAY(),ISNUMBER(F238),E238&gt;$Q$13),1,"--")*(F238),99999)</f>
        <v>45482</v>
      </c>
      <c r="J238" s="30">
        <f t="shared" ca="1" si="10"/>
        <v>24</v>
      </c>
      <c r="K238" s="30">
        <f ca="1">IFERROR(COUNTIF($J$2:J237,J238)+J238,"")</f>
        <v>27</v>
      </c>
      <c r="L238" s="30" t="str">
        <f t="shared" ca="1" si="9"/>
        <v>--</v>
      </c>
      <c r="M238" s="30">
        <f>VLOOKUP(B238,股價資料!A:C,3,0)</f>
        <v>70.2</v>
      </c>
      <c r="N238" s="30">
        <f>VLOOKUP(B238,除昔時資料!A:H,7,0)</f>
        <v>0</v>
      </c>
      <c r="O238" s="31" t="str">
        <f t="shared" si="11"/>
        <v>--</v>
      </c>
    </row>
    <row r="239" spans="1:15">
      <c r="A239" s="30">
        <f ca="1">IFERROR(COUNTIF($J$2:J238,J239)+J239,"")</f>
        <v>242</v>
      </c>
      <c r="B239" s="21" t="str">
        <f>資料!A243</f>
        <v>8436</v>
      </c>
      <c r="C239" s="31" t="str">
        <f>資料!B243</f>
        <v>大江</v>
      </c>
      <c r="D239" s="22">
        <f>資料!AI243</f>
        <v>10</v>
      </c>
      <c r="E239" s="23">
        <f>資料!AJ243</f>
        <v>4.4728000000000003</v>
      </c>
      <c r="F239" s="20" t="str">
        <f>資料!AK243</f>
        <v>--</v>
      </c>
      <c r="G239" s="38">
        <f>資料!AD243</f>
        <v>0</v>
      </c>
      <c r="H239" s="38" t="str">
        <f>資料!AL243</f>
        <v>--</v>
      </c>
      <c r="I239" s="24">
        <f ca="1">IFERROR(IF(AND(F239&gt;TODAY(),ISNUMBER(F239),E239&gt;$Q$13),1,"--")*(F239),99999)</f>
        <v>99999</v>
      </c>
      <c r="J239" s="30">
        <f t="shared" ca="1" si="10"/>
        <v>69</v>
      </c>
      <c r="K239" s="30">
        <f ca="1">IFERROR(COUNTIF($J$2:J238,J239)+J239,"")</f>
        <v>242</v>
      </c>
      <c r="L239" s="30" t="str">
        <f t="shared" ca="1" si="9"/>
        <v>--</v>
      </c>
      <c r="M239" s="30">
        <f>VLOOKUP(B239,股價資料!A:C,3,0)</f>
        <v>156.5</v>
      </c>
      <c r="N239" s="30">
        <f>VLOOKUP(B239,除昔時資料!A:H,7,0)</f>
        <v>0</v>
      </c>
      <c r="O239" s="31" t="str">
        <f t="shared" si="11"/>
        <v>--</v>
      </c>
    </row>
    <row r="240" spans="1:15">
      <c r="A240" s="30">
        <f ca="1">IFERROR(COUNTIF($J$2:J239,J240)+J240,"")</f>
        <v>20</v>
      </c>
      <c r="B240" s="21" t="str">
        <f>資料!A244</f>
        <v>8454</v>
      </c>
      <c r="C240" s="31" t="str">
        <f>資料!B244</f>
        <v>富邦媒</v>
      </c>
      <c r="D240" s="22">
        <f>資料!AI244</f>
        <v>21.333333333333332</v>
      </c>
      <c r="E240" s="23">
        <f>資料!AJ244</f>
        <v>3.4459</v>
      </c>
      <c r="F240" s="20">
        <f>資料!AK244</f>
        <v>45477</v>
      </c>
      <c r="G240" s="38">
        <f>資料!AD244</f>
        <v>0</v>
      </c>
      <c r="H240" s="38" t="str">
        <f>資料!AL244</f>
        <v>--</v>
      </c>
      <c r="I240" s="24">
        <f ca="1">IFERROR(IF(AND(F240&gt;TODAY(),ISNUMBER(F240),E240&gt;$Q$13),1,"--")*(F240),99999)</f>
        <v>45477</v>
      </c>
      <c r="J240" s="30">
        <f t="shared" ca="1" si="10"/>
        <v>12</v>
      </c>
      <c r="K240" s="30">
        <f ca="1">IFERROR(COUNTIF($J$2:J239,J240)+J240,"")</f>
        <v>20</v>
      </c>
      <c r="L240" s="30" t="str">
        <f t="shared" ca="1" si="9"/>
        <v>--</v>
      </c>
      <c r="M240" s="30">
        <f>VLOOKUP(B240,股價資料!A:C,3,0)</f>
        <v>429.5</v>
      </c>
      <c r="N240" s="30">
        <f>VLOOKUP(B240,除昔時資料!A:H,7,0)</f>
        <v>0</v>
      </c>
      <c r="O240" s="31" t="str">
        <f t="shared" si="11"/>
        <v>--</v>
      </c>
    </row>
    <row r="241" spans="1:15">
      <c r="A241" s="30">
        <f ca="1">IFERROR(COUNTIF($J$2:J240,J241)+J241,"")</f>
        <v>243</v>
      </c>
      <c r="B241" s="21" t="str">
        <f>資料!A245</f>
        <v>9904</v>
      </c>
      <c r="C241" s="31" t="str">
        <f>資料!B245</f>
        <v>寶成</v>
      </c>
      <c r="D241" s="22">
        <f>資料!AI245</f>
        <v>13</v>
      </c>
      <c r="E241" s="23">
        <f>資料!AJ245</f>
        <v>2.9931999999999999</v>
      </c>
      <c r="F241" s="20">
        <f>資料!AK245</f>
        <v>45470</v>
      </c>
      <c r="G241" s="38">
        <f>資料!AD245</f>
        <v>0</v>
      </c>
      <c r="H241" s="38">
        <f>資料!AL245</f>
        <v>-1.82</v>
      </c>
      <c r="I241" s="24">
        <f ca="1">IFERROR(IF(AND(F241&gt;TODAY(),ISNUMBER(F241),E241&gt;$Q$13),1,"--")*(F241),99999)</f>
        <v>99999</v>
      </c>
      <c r="J241" s="30">
        <f t="shared" ca="1" si="10"/>
        <v>69</v>
      </c>
      <c r="K241" s="30">
        <f ca="1">IFERROR(COUNTIF($J$2:J240,J241)+J241,"")</f>
        <v>243</v>
      </c>
      <c r="L241" s="30" t="str">
        <f t="shared" ca="1" si="9"/>
        <v>--</v>
      </c>
      <c r="M241" s="30">
        <f>VLOOKUP(B241,股價資料!A:C,3,0)</f>
        <v>35</v>
      </c>
      <c r="N241" s="30">
        <f>VLOOKUP(B241,除昔時資料!A:H,7,0)</f>
        <v>35.65</v>
      </c>
      <c r="O241" s="31">
        <f t="shared" si="11"/>
        <v>-1.8232819074333717E-2</v>
      </c>
    </row>
    <row r="242" spans="1:15">
      <c r="A242" s="30">
        <f ca="1">IFERROR(COUNTIF($J$2:J241,J242)+J242,"")</f>
        <v>65</v>
      </c>
      <c r="B242" s="21" t="str">
        <f>資料!A246</f>
        <v>9914</v>
      </c>
      <c r="C242" s="31" t="str">
        <f>資料!B246</f>
        <v>美利達</v>
      </c>
      <c r="D242" s="22">
        <f>資料!AI246</f>
        <v>4</v>
      </c>
      <c r="E242" s="23">
        <f>資料!AJ246</f>
        <v>2.7713999999999999</v>
      </c>
      <c r="F242" s="20">
        <f>資料!AK246</f>
        <v>45512</v>
      </c>
      <c r="G242" s="38">
        <f>資料!AD246</f>
        <v>0</v>
      </c>
      <c r="H242" s="38" t="str">
        <f>資料!AL246</f>
        <v>--</v>
      </c>
      <c r="I242" s="24">
        <f ca="1">IFERROR(IF(AND(F242&gt;TODAY(),ISNUMBER(F242),E242&gt;$Q$13),1,"--")*(F242),99999)</f>
        <v>45512</v>
      </c>
      <c r="J242" s="30">
        <f t="shared" ca="1" si="10"/>
        <v>65</v>
      </c>
      <c r="K242" s="30">
        <f ca="1">IFERROR(COUNTIF($J$2:J241,J242)+J242,"")</f>
        <v>65</v>
      </c>
      <c r="L242" s="30" t="str">
        <f t="shared" ca="1" si="9"/>
        <v>--</v>
      </c>
      <c r="M242" s="30">
        <f>VLOOKUP(B242,股價資料!A:C,3,0)</f>
        <v>216.5</v>
      </c>
      <c r="N242" s="30">
        <f>VLOOKUP(B242,除昔時資料!A:H,7,0)</f>
        <v>0</v>
      </c>
      <c r="O242" s="31" t="str">
        <f t="shared" si="11"/>
        <v>--</v>
      </c>
    </row>
    <row r="243" spans="1:15">
      <c r="A243" s="30">
        <f ca="1">IFERROR(COUNTIF($J$2:J242,J243)+J243,"")</f>
        <v>63</v>
      </c>
      <c r="B243" s="21" t="str">
        <f>資料!A247</f>
        <v>9938</v>
      </c>
      <c r="C243" s="31" t="str">
        <f>資料!B247</f>
        <v>百和</v>
      </c>
      <c r="D243" s="22">
        <f>資料!AI247</f>
        <v>10</v>
      </c>
      <c r="E243" s="23">
        <f>資料!AJ247</f>
        <v>1.5649</v>
      </c>
      <c r="F243" s="20">
        <f>資料!AK247</f>
        <v>45506</v>
      </c>
      <c r="G243" s="38">
        <f>資料!AD247</f>
        <v>0</v>
      </c>
      <c r="H243" s="38" t="str">
        <f>資料!AL247</f>
        <v>--</v>
      </c>
      <c r="I243" s="24">
        <f ca="1">IFERROR(IF(AND(F243&gt;TODAY(),ISNUMBER(F243),E243&gt;$Q$13),1,"--")*(F243),99999)</f>
        <v>45506</v>
      </c>
      <c r="J243" s="30">
        <f t="shared" ca="1" si="10"/>
        <v>63</v>
      </c>
      <c r="K243" s="30">
        <f ca="1">IFERROR(COUNTIF($J$2:J242,J243)+J243,"")</f>
        <v>63</v>
      </c>
      <c r="L243" s="30" t="str">
        <f t="shared" ca="1" si="9"/>
        <v>--</v>
      </c>
      <c r="M243" s="30">
        <f>VLOOKUP(B243,股價資料!A:C,3,0)</f>
        <v>63.9</v>
      </c>
      <c r="N243" s="30">
        <f>VLOOKUP(B243,除昔時資料!A:H,7,0)</f>
        <v>0</v>
      </c>
      <c r="O243" s="31" t="str">
        <f t="shared" si="11"/>
        <v>--</v>
      </c>
    </row>
    <row r="244" spans="1:15">
      <c r="A244" s="30">
        <f ca="1">IFERROR(COUNTIF($J$2:J243,J244)+J244,"")</f>
        <v>21</v>
      </c>
      <c r="B244" s="21" t="str">
        <f>資料!A248</f>
        <v>9939</v>
      </c>
      <c r="C244" s="31" t="str">
        <f>資料!B248</f>
        <v>宏全</v>
      </c>
      <c r="D244" s="22">
        <f>資料!AI248</f>
        <v>19.75</v>
      </c>
      <c r="E244" s="23">
        <f>資料!AJ248</f>
        <v>3.1194999999999999</v>
      </c>
      <c r="F244" s="20">
        <f>資料!AK248</f>
        <v>45477</v>
      </c>
      <c r="G244" s="38">
        <f>資料!AD248</f>
        <v>0</v>
      </c>
      <c r="H244" s="38" t="str">
        <f>資料!AL248</f>
        <v>--</v>
      </c>
      <c r="I244" s="24">
        <f ca="1">IFERROR(IF(AND(F244&gt;TODAY(),ISNUMBER(F244),E244&gt;$Q$13),1,"--")*(F244),99999)</f>
        <v>45477</v>
      </c>
      <c r="J244" s="30">
        <f t="shared" ca="1" si="10"/>
        <v>12</v>
      </c>
      <c r="K244" s="30">
        <f ca="1">IFERROR(COUNTIF($J$2:J243,J244)+J244,"")</f>
        <v>21</v>
      </c>
      <c r="L244" s="30" t="str">
        <f t="shared" ca="1" si="9"/>
        <v>--</v>
      </c>
      <c r="M244" s="30">
        <f>VLOOKUP(B244,股價資料!A:C,3,0)</f>
        <v>171.5</v>
      </c>
      <c r="N244" s="30">
        <f>VLOOKUP(B244,除昔時資料!A:H,7,0)</f>
        <v>0</v>
      </c>
      <c r="O244" s="31" t="str">
        <f t="shared" si="11"/>
        <v>--</v>
      </c>
    </row>
    <row r="245" spans="1:15">
      <c r="A245" s="30">
        <f ca="1">IFERROR(COUNTIF($J$2:J244,J245)+J245,"")</f>
        <v>244</v>
      </c>
      <c r="B245" s="21" t="str">
        <f>資料!A249</f>
        <v>9945</v>
      </c>
      <c r="C245" s="31" t="str">
        <f>資料!B249</f>
        <v>潤泰新</v>
      </c>
      <c r="D245" s="22">
        <f>資料!AI249</f>
        <v>13</v>
      </c>
      <c r="E245" s="23">
        <f>資料!AJ249</f>
        <v>3.4403999999999999</v>
      </c>
      <c r="F245" s="20" t="str">
        <f>資料!AK249</f>
        <v>--</v>
      </c>
      <c r="G245" s="38">
        <f>資料!AD249</f>
        <v>0</v>
      </c>
      <c r="H245" s="38" t="str">
        <f>資料!AL249</f>
        <v>--</v>
      </c>
      <c r="I245" s="24">
        <f ca="1">IFERROR(IF(AND(F245&gt;TODAY(),ISNUMBER(F245),E245&gt;$Q$13),1,"--")*(F245),99999)</f>
        <v>99999</v>
      </c>
      <c r="J245" s="30">
        <f t="shared" ca="1" si="10"/>
        <v>69</v>
      </c>
      <c r="K245" s="30">
        <f ca="1">IFERROR(COUNTIF($J$2:J244,J245)+J245,"")</f>
        <v>244</v>
      </c>
      <c r="L245" s="30" t="str">
        <f t="shared" ca="1" si="9"/>
        <v>--</v>
      </c>
      <c r="M245" s="30">
        <f>VLOOKUP(B245,股價資料!A:C,3,0)</f>
        <v>43.6</v>
      </c>
      <c r="N245" s="30">
        <f>VLOOKUP(B245,除昔時資料!A:H,7,0)</f>
        <v>0</v>
      </c>
      <c r="O245" s="31" t="str">
        <f t="shared" si="11"/>
        <v>--</v>
      </c>
    </row>
    <row r="246" spans="1:15">
      <c r="A246" s="30">
        <f ca="1">IFERROR(COUNTIF($J$2:J245,J246)+J246,"")</f>
        <v>245</v>
      </c>
      <c r="B246" s="21" t="str">
        <f>資料!A250</f>
        <v>9958</v>
      </c>
      <c r="C246" s="31" t="str">
        <f>資料!B250</f>
        <v>世紀鋼</v>
      </c>
      <c r="D246" s="22">
        <f>資料!AI250</f>
        <v>8</v>
      </c>
      <c r="E246" s="23">
        <f>資料!AJ250</f>
        <v>0.99339999999999995</v>
      </c>
      <c r="F246" s="20" t="str">
        <f>資料!AK250</f>
        <v>--</v>
      </c>
      <c r="G246" s="38">
        <f>資料!AD250</f>
        <v>0</v>
      </c>
      <c r="H246" s="38" t="str">
        <f>資料!AL250</f>
        <v>--</v>
      </c>
      <c r="I246" s="24">
        <f ca="1">IFERROR(IF(AND(F246&gt;TODAY(),ISNUMBER(F246),E246&gt;$Q$13),1,"--")*(F246),99999)</f>
        <v>99999</v>
      </c>
      <c r="J246" s="30">
        <f t="shared" ca="1" si="10"/>
        <v>69</v>
      </c>
      <c r="K246" s="30">
        <f ca="1">IFERROR(COUNTIF($J$2:J245,J246)+J246,"")</f>
        <v>245</v>
      </c>
      <c r="L246" s="30" t="str">
        <f t="shared" ca="1" si="9"/>
        <v>--</v>
      </c>
      <c r="M246" s="30">
        <f>VLOOKUP(B246,股價資料!A:C,3,0)</f>
        <v>302</v>
      </c>
      <c r="N246" s="30">
        <f>VLOOKUP(B246,除昔時資料!A:H,7,0)</f>
        <v>0</v>
      </c>
      <c r="O246" s="31" t="str">
        <f t="shared" si="11"/>
        <v>--</v>
      </c>
    </row>
    <row r="247" spans="1:15">
      <c r="A247" s="21"/>
      <c r="B247" s="21"/>
      <c r="C247" s="21"/>
      <c r="G247" s="21"/>
      <c r="H247" s="21"/>
      <c r="J247" s="21"/>
      <c r="K247" s="21"/>
      <c r="L247" s="21"/>
      <c r="M247" s="21"/>
      <c r="N247" s="21"/>
    </row>
    <row r="248" spans="1:15">
      <c r="A248" s="21"/>
      <c r="B248" s="21"/>
      <c r="C248" s="21"/>
      <c r="G248" s="21"/>
      <c r="H248" s="21"/>
      <c r="J248" s="21"/>
      <c r="K248" s="21"/>
      <c r="L248" s="21"/>
      <c r="M248" s="21"/>
      <c r="N248" s="21"/>
    </row>
    <row r="249" spans="1:15">
      <c r="A249" s="21"/>
      <c r="B249" s="21"/>
      <c r="C249" s="21"/>
      <c r="G249" s="21"/>
      <c r="H249" s="21"/>
      <c r="J249" s="21"/>
      <c r="K249" s="21"/>
      <c r="L249" s="21"/>
      <c r="M249" s="21"/>
      <c r="N249" s="21"/>
    </row>
    <row r="250" spans="1:15">
      <c r="A250" s="21"/>
      <c r="B250" s="21"/>
      <c r="C250" s="21"/>
      <c r="G250" s="21"/>
      <c r="H250" s="21"/>
      <c r="J250" s="21"/>
      <c r="K250" s="21"/>
      <c r="L250" s="21"/>
      <c r="M250" s="21"/>
      <c r="N250" s="21"/>
    </row>
    <row r="251" spans="1:15">
      <c r="A251" s="21"/>
      <c r="B251" s="21"/>
      <c r="C251" s="21"/>
      <c r="G251" s="21"/>
      <c r="H251" s="21"/>
      <c r="J251" s="21"/>
      <c r="K251" s="21"/>
      <c r="L251" s="21"/>
      <c r="M251" s="21"/>
      <c r="N251" s="21"/>
    </row>
    <row r="252" spans="1:15">
      <c r="A252" s="21"/>
      <c r="B252" s="21"/>
      <c r="C252" s="21"/>
      <c r="G252" s="21"/>
      <c r="H252" s="21"/>
      <c r="J252" s="21"/>
      <c r="K252" s="21"/>
      <c r="L252" s="21"/>
      <c r="M252" s="21"/>
      <c r="N252" s="21"/>
    </row>
    <row r="253" spans="1:15">
      <c r="A253" s="21"/>
      <c r="B253" s="21"/>
      <c r="C253" s="21"/>
      <c r="G253" s="21"/>
      <c r="H253" s="21"/>
      <c r="J253" s="21"/>
      <c r="K253" s="21"/>
      <c r="L253" s="21"/>
      <c r="M253" s="21"/>
      <c r="N253" s="21"/>
    </row>
    <row r="254" spans="1:15">
      <c r="A254" s="21"/>
      <c r="B254" s="21"/>
      <c r="C254" s="21"/>
      <c r="G254" s="21"/>
      <c r="H254" s="21"/>
      <c r="J254" s="21"/>
      <c r="K254" s="21"/>
      <c r="L254" s="21"/>
      <c r="M254" s="21"/>
      <c r="N254" s="21"/>
    </row>
    <row r="255" spans="1:15">
      <c r="A255" s="21"/>
      <c r="B255" s="21"/>
      <c r="C255" s="21"/>
      <c r="G255" s="21"/>
      <c r="H255" s="21"/>
      <c r="J255" s="21"/>
      <c r="K255" s="21"/>
      <c r="L255" s="21"/>
      <c r="M255" s="21"/>
      <c r="N255" s="21"/>
    </row>
    <row r="256" spans="1:15">
      <c r="A256" s="21"/>
      <c r="B256" s="21"/>
      <c r="C256" s="21"/>
      <c r="G256" s="21"/>
      <c r="H256" s="21"/>
      <c r="J256" s="21"/>
      <c r="K256" s="21"/>
      <c r="L256" s="21"/>
      <c r="M256" s="21"/>
      <c r="N256" s="21"/>
    </row>
    <row r="257" spans="1:14">
      <c r="A257" s="21"/>
      <c r="B257" s="21"/>
      <c r="C257" s="21"/>
      <c r="G257" s="21"/>
      <c r="H257" s="21"/>
      <c r="J257" s="21"/>
      <c r="K257" s="21"/>
      <c r="L257" s="21"/>
      <c r="M257" s="21"/>
      <c r="N257" s="21"/>
    </row>
    <row r="258" spans="1:14">
      <c r="A258" s="21"/>
      <c r="B258" s="21"/>
      <c r="C258" s="21"/>
      <c r="G258" s="21"/>
      <c r="H258" s="21"/>
      <c r="J258" s="21"/>
      <c r="K258" s="21"/>
      <c r="L258" s="21"/>
      <c r="M258" s="21"/>
      <c r="N258" s="21"/>
    </row>
    <row r="259" spans="1:14">
      <c r="A259" s="21"/>
      <c r="B259" s="21"/>
      <c r="C259" s="21"/>
      <c r="G259" s="21"/>
      <c r="H259" s="21"/>
      <c r="J259" s="21"/>
      <c r="K259" s="21"/>
      <c r="L259" s="21"/>
      <c r="M259" s="21"/>
      <c r="N259" s="21"/>
    </row>
    <row r="260" spans="1:14">
      <c r="A260" s="21"/>
      <c r="B260" s="21"/>
      <c r="C260" s="21"/>
      <c r="G260" s="21"/>
      <c r="H260" s="21"/>
      <c r="J260" s="21"/>
      <c r="K260" s="21"/>
      <c r="L260" s="21"/>
      <c r="M260" s="21"/>
      <c r="N260" s="21"/>
    </row>
    <row r="261" spans="1:14">
      <c r="A261" s="21"/>
      <c r="B261" s="21"/>
      <c r="C261" s="21"/>
      <c r="G261" s="21"/>
      <c r="H261" s="21"/>
      <c r="J261" s="21"/>
      <c r="K261" s="21"/>
      <c r="L261" s="21"/>
      <c r="M261" s="21"/>
      <c r="N261" s="21"/>
    </row>
    <row r="262" spans="1:14">
      <c r="A262" s="21"/>
      <c r="B262" s="21"/>
      <c r="C262" s="21"/>
      <c r="G262" s="21"/>
      <c r="H262" s="21"/>
      <c r="J262" s="21"/>
      <c r="K262" s="21"/>
      <c r="L262" s="21"/>
      <c r="M262" s="21"/>
      <c r="N262" s="21"/>
    </row>
    <row r="263" spans="1:14">
      <c r="A263" s="21"/>
      <c r="B263" s="21"/>
      <c r="C263" s="21"/>
      <c r="G263" s="21"/>
      <c r="H263" s="21"/>
      <c r="J263" s="21"/>
      <c r="K263" s="21"/>
      <c r="L263" s="21"/>
      <c r="M263" s="21"/>
      <c r="N263" s="21"/>
    </row>
    <row r="264" spans="1:14">
      <c r="A264" s="21"/>
      <c r="B264" s="21"/>
      <c r="C264" s="21"/>
      <c r="G264" s="21"/>
      <c r="H264" s="21"/>
      <c r="J264" s="21"/>
      <c r="K264" s="21"/>
      <c r="L264" s="21"/>
      <c r="M264" s="21"/>
      <c r="N264" s="21"/>
    </row>
    <row r="265" spans="1:14">
      <c r="A265" s="21"/>
      <c r="B265" s="21"/>
      <c r="C265" s="21"/>
      <c r="G265" s="21"/>
      <c r="H265" s="21"/>
      <c r="J265" s="21"/>
      <c r="K265" s="21"/>
      <c r="L265" s="21"/>
      <c r="M265" s="21"/>
      <c r="N265" s="21"/>
    </row>
    <row r="266" spans="1:14">
      <c r="A266" s="21"/>
      <c r="B266" s="21"/>
      <c r="C266" s="21"/>
      <c r="G266" s="21"/>
      <c r="H266" s="21"/>
      <c r="J266" s="21"/>
      <c r="K266" s="21"/>
      <c r="L266" s="21"/>
      <c r="M266" s="21"/>
      <c r="N266" s="21"/>
    </row>
    <row r="267" spans="1:14">
      <c r="A267" s="21"/>
      <c r="B267" s="21"/>
      <c r="C267" s="21"/>
      <c r="G267" s="21"/>
      <c r="H267" s="21"/>
      <c r="J267" s="21"/>
      <c r="K267" s="21"/>
      <c r="L267" s="21"/>
      <c r="M267" s="21"/>
      <c r="N267" s="21"/>
    </row>
    <row r="268" spans="1:14">
      <c r="A268" s="21"/>
      <c r="B268" s="21"/>
      <c r="C268" s="21"/>
      <c r="G268" s="21"/>
      <c r="H268" s="21"/>
      <c r="J268" s="21"/>
      <c r="K268" s="21"/>
      <c r="L268" s="21"/>
      <c r="M268" s="21"/>
      <c r="N268" s="21"/>
    </row>
    <row r="269" spans="1:14">
      <c r="A269" s="21"/>
      <c r="B269" s="21"/>
      <c r="C269" s="21"/>
      <c r="G269" s="21"/>
      <c r="H269" s="21"/>
      <c r="J269" s="21"/>
      <c r="K269" s="21"/>
      <c r="L269" s="21"/>
      <c r="M269" s="21"/>
      <c r="N269" s="21"/>
    </row>
    <row r="270" spans="1:14">
      <c r="A270" s="21"/>
      <c r="B270" s="21"/>
      <c r="C270" s="21"/>
      <c r="G270" s="21"/>
      <c r="H270" s="21"/>
      <c r="J270" s="21"/>
      <c r="K270" s="21"/>
      <c r="L270" s="21"/>
      <c r="M270" s="21"/>
      <c r="N270" s="21"/>
    </row>
    <row r="271" spans="1:14">
      <c r="A271" s="21"/>
      <c r="B271" s="21"/>
      <c r="C271" s="21"/>
      <c r="G271" s="21"/>
      <c r="H271" s="21"/>
      <c r="J271" s="21"/>
      <c r="K271" s="21"/>
      <c r="L271" s="21"/>
      <c r="M271" s="21"/>
      <c r="N271" s="21"/>
    </row>
    <row r="272" spans="1:14">
      <c r="A272" s="21"/>
      <c r="B272" s="21"/>
      <c r="C272" s="21"/>
      <c r="G272" s="21"/>
      <c r="H272" s="21"/>
      <c r="J272" s="21"/>
      <c r="K272" s="21"/>
      <c r="L272" s="21"/>
      <c r="M272" s="21"/>
      <c r="N272" s="21"/>
    </row>
    <row r="273" spans="1:14">
      <c r="A273" s="21"/>
      <c r="B273" s="21"/>
      <c r="C273" s="21"/>
      <c r="G273" s="21"/>
      <c r="H273" s="21"/>
      <c r="J273" s="21"/>
      <c r="K273" s="21"/>
      <c r="L273" s="21"/>
      <c r="M273" s="21"/>
      <c r="N273" s="21"/>
    </row>
    <row r="274" spans="1:14">
      <c r="A274" s="21"/>
      <c r="B274" s="21"/>
      <c r="C274" s="21"/>
      <c r="G274" s="21"/>
      <c r="H274" s="21"/>
      <c r="J274" s="21"/>
      <c r="K274" s="21"/>
      <c r="L274" s="21"/>
      <c r="M274" s="21"/>
      <c r="N274" s="21"/>
    </row>
    <row r="275" spans="1:14">
      <c r="A275" s="21"/>
      <c r="B275" s="21"/>
      <c r="C275" s="21"/>
      <c r="G275" s="21"/>
      <c r="H275" s="21"/>
      <c r="J275" s="21"/>
      <c r="K275" s="21"/>
      <c r="L275" s="21"/>
      <c r="M275" s="21"/>
      <c r="N275" s="21"/>
    </row>
    <row r="276" spans="1:14">
      <c r="A276" s="21"/>
      <c r="B276" s="21"/>
      <c r="C276" s="21"/>
      <c r="G276" s="21"/>
      <c r="H276" s="21"/>
      <c r="J276" s="21"/>
      <c r="K276" s="21"/>
      <c r="L276" s="21"/>
      <c r="M276" s="21"/>
      <c r="N276" s="21"/>
    </row>
    <row r="277" spans="1:14">
      <c r="A277" s="21"/>
      <c r="B277" s="21"/>
      <c r="C277" s="21"/>
      <c r="G277" s="21"/>
      <c r="H277" s="21"/>
      <c r="J277" s="21"/>
      <c r="K277" s="21"/>
      <c r="L277" s="21"/>
      <c r="M277" s="21"/>
      <c r="N277" s="21"/>
    </row>
    <row r="278" spans="1:14">
      <c r="A278" s="21"/>
      <c r="B278" s="21"/>
      <c r="C278" s="21"/>
      <c r="G278" s="21"/>
      <c r="H278" s="21"/>
      <c r="J278" s="21"/>
      <c r="K278" s="21"/>
      <c r="L278" s="21"/>
      <c r="M278" s="21"/>
      <c r="N278" s="21"/>
    </row>
    <row r="279" spans="1:14">
      <c r="A279" s="21"/>
      <c r="B279" s="21"/>
      <c r="C279" s="21"/>
      <c r="G279" s="21"/>
      <c r="H279" s="21"/>
      <c r="J279" s="21"/>
      <c r="K279" s="21"/>
      <c r="L279" s="21"/>
      <c r="M279" s="21"/>
      <c r="N279" s="21"/>
    </row>
    <row r="280" spans="1:14">
      <c r="A280" s="21"/>
      <c r="B280" s="21"/>
      <c r="C280" s="21"/>
      <c r="G280" s="21"/>
      <c r="H280" s="21"/>
      <c r="J280" s="21"/>
      <c r="K280" s="21"/>
      <c r="L280" s="21"/>
      <c r="M280" s="21"/>
      <c r="N280" s="21"/>
    </row>
    <row r="281" spans="1:14">
      <c r="A281" s="21"/>
      <c r="B281" s="21"/>
      <c r="C281" s="21"/>
      <c r="G281" s="21"/>
      <c r="H281" s="21"/>
      <c r="J281" s="21"/>
      <c r="K281" s="21"/>
      <c r="L281" s="21"/>
      <c r="M281" s="21"/>
      <c r="N281" s="21"/>
    </row>
    <row r="282" spans="1:14">
      <c r="A282" s="21"/>
      <c r="B282" s="21"/>
      <c r="C282" s="21"/>
      <c r="G282" s="21"/>
      <c r="H282" s="21"/>
      <c r="J282" s="21"/>
      <c r="K282" s="21"/>
      <c r="L282" s="21"/>
      <c r="M282" s="21"/>
      <c r="N282" s="21"/>
    </row>
    <row r="283" spans="1:14">
      <c r="A283" s="21"/>
      <c r="B283" s="21"/>
      <c r="C283" s="21"/>
      <c r="G283" s="21"/>
      <c r="H283" s="21"/>
      <c r="J283" s="21"/>
      <c r="K283" s="21"/>
      <c r="L283" s="21"/>
      <c r="M283" s="21"/>
      <c r="N283" s="21"/>
    </row>
    <row r="284" spans="1:14">
      <c r="A284" s="21"/>
      <c r="B284" s="21"/>
      <c r="C284" s="21"/>
      <c r="G284" s="21"/>
      <c r="H284" s="21"/>
      <c r="J284" s="21"/>
      <c r="K284" s="21"/>
      <c r="L284" s="21"/>
      <c r="M284" s="21"/>
      <c r="N284" s="21"/>
    </row>
    <row r="285" spans="1:14">
      <c r="A285" s="21"/>
      <c r="B285" s="21"/>
      <c r="C285" s="21"/>
      <c r="G285" s="21"/>
      <c r="H285" s="21"/>
      <c r="J285" s="21"/>
      <c r="K285" s="21"/>
      <c r="L285" s="21"/>
      <c r="M285" s="21"/>
      <c r="N285" s="21"/>
    </row>
    <row r="286" spans="1:14">
      <c r="A286" s="21"/>
      <c r="B286" s="21"/>
      <c r="C286" s="21"/>
      <c r="G286" s="21"/>
      <c r="H286" s="21"/>
      <c r="J286" s="21"/>
      <c r="K286" s="21"/>
      <c r="L286" s="21"/>
      <c r="M286" s="21"/>
      <c r="N286" s="21"/>
    </row>
    <row r="287" spans="1:14">
      <c r="A287" s="21"/>
      <c r="B287" s="21"/>
      <c r="C287" s="21"/>
      <c r="G287" s="21"/>
      <c r="H287" s="21"/>
      <c r="J287" s="21"/>
      <c r="K287" s="21"/>
      <c r="L287" s="21"/>
      <c r="M287" s="21"/>
      <c r="N287" s="21"/>
    </row>
    <row r="288" spans="1:14">
      <c r="A288" s="21"/>
      <c r="B288" s="21"/>
      <c r="C288" s="21"/>
      <c r="G288" s="21"/>
      <c r="H288" s="21"/>
      <c r="J288" s="21"/>
      <c r="K288" s="21"/>
      <c r="L288" s="21"/>
      <c r="M288" s="21"/>
      <c r="N288" s="21"/>
    </row>
    <row r="289" spans="1:14">
      <c r="A289" s="21"/>
      <c r="B289" s="21"/>
      <c r="C289" s="21"/>
      <c r="G289" s="21"/>
      <c r="H289" s="21"/>
      <c r="J289" s="21"/>
      <c r="K289" s="21"/>
      <c r="L289" s="21"/>
      <c r="M289" s="21"/>
      <c r="N289" s="21"/>
    </row>
    <row r="290" spans="1:14">
      <c r="A290" s="21"/>
      <c r="B290" s="21"/>
      <c r="C290" s="21"/>
      <c r="G290" s="21"/>
      <c r="H290" s="21"/>
      <c r="J290" s="21"/>
      <c r="K290" s="21"/>
      <c r="L290" s="21"/>
      <c r="M290" s="21"/>
      <c r="N290" s="21"/>
    </row>
    <row r="291" spans="1:14">
      <c r="A291" s="21"/>
      <c r="B291" s="21"/>
      <c r="C291" s="21"/>
      <c r="G291" s="21"/>
      <c r="H291" s="21"/>
      <c r="J291" s="21"/>
      <c r="K291" s="21"/>
      <c r="L291" s="21"/>
      <c r="M291" s="21"/>
      <c r="N291" s="21"/>
    </row>
    <row r="292" spans="1:14">
      <c r="A292" s="21"/>
      <c r="B292" s="21"/>
      <c r="C292" s="21"/>
      <c r="G292" s="21"/>
      <c r="H292" s="21"/>
      <c r="J292" s="21"/>
      <c r="K292" s="21"/>
      <c r="L292" s="21"/>
      <c r="M292" s="21"/>
      <c r="N292" s="21"/>
    </row>
    <row r="293" spans="1:14">
      <c r="A293" s="21"/>
      <c r="B293" s="21"/>
      <c r="C293" s="21"/>
      <c r="G293" s="21"/>
      <c r="H293" s="21"/>
      <c r="J293" s="21"/>
      <c r="K293" s="21"/>
      <c r="L293" s="21"/>
      <c r="M293" s="21"/>
      <c r="N293" s="21"/>
    </row>
    <row r="294" spans="1:14">
      <c r="A294" s="21"/>
      <c r="B294" s="21"/>
      <c r="C294" s="21"/>
      <c r="G294" s="21"/>
      <c r="H294" s="21"/>
      <c r="J294" s="21"/>
      <c r="K294" s="21"/>
      <c r="L294" s="21"/>
      <c r="M294" s="21"/>
      <c r="N294" s="21"/>
    </row>
    <row r="295" spans="1:14">
      <c r="A295" s="21"/>
      <c r="B295" s="21"/>
      <c r="C295" s="21"/>
      <c r="G295" s="21"/>
      <c r="H295" s="21"/>
      <c r="J295" s="21"/>
      <c r="K295" s="21"/>
      <c r="L295" s="21"/>
      <c r="M295" s="21"/>
      <c r="N295" s="21"/>
    </row>
    <row r="296" spans="1:14">
      <c r="A296" s="21"/>
      <c r="B296" s="21"/>
      <c r="C296" s="21"/>
      <c r="G296" s="21"/>
      <c r="H296" s="21"/>
      <c r="J296" s="21"/>
      <c r="K296" s="21"/>
      <c r="L296" s="21"/>
      <c r="M296" s="21"/>
      <c r="N296" s="21"/>
    </row>
    <row r="297" spans="1:14">
      <c r="A297" s="21"/>
      <c r="B297" s="21"/>
      <c r="C297" s="21"/>
      <c r="G297" s="21"/>
      <c r="H297" s="21"/>
      <c r="J297" s="21"/>
      <c r="K297" s="21"/>
      <c r="L297" s="21"/>
      <c r="M297" s="21"/>
      <c r="N297" s="21"/>
    </row>
    <row r="298" spans="1:14">
      <c r="A298" s="21"/>
      <c r="B298" s="21"/>
      <c r="C298" s="21"/>
      <c r="G298" s="21"/>
      <c r="H298" s="21"/>
      <c r="J298" s="21"/>
      <c r="K298" s="21"/>
      <c r="L298" s="21"/>
      <c r="M298" s="21"/>
      <c r="N298" s="21"/>
    </row>
    <row r="299" spans="1:14">
      <c r="A299" s="21"/>
      <c r="B299" s="21"/>
      <c r="C299" s="21"/>
      <c r="G299" s="21"/>
      <c r="H299" s="21"/>
      <c r="J299" s="21"/>
      <c r="K299" s="21"/>
      <c r="L299" s="21"/>
      <c r="M299" s="21"/>
      <c r="N299" s="21"/>
    </row>
    <row r="300" spans="1:14">
      <c r="A300" s="21"/>
      <c r="B300" s="21"/>
      <c r="C300" s="21"/>
      <c r="G300" s="21"/>
      <c r="H300" s="21"/>
      <c r="J300" s="21"/>
      <c r="K300" s="21"/>
      <c r="L300" s="21"/>
      <c r="M300" s="21"/>
      <c r="N300" s="21"/>
    </row>
    <row r="301" spans="1:14">
      <c r="A301" s="21"/>
      <c r="B301" s="21"/>
      <c r="C301" s="21"/>
      <c r="G301" s="21"/>
      <c r="H301" s="21"/>
      <c r="J301" s="21"/>
      <c r="K301" s="21"/>
      <c r="L301" s="21"/>
      <c r="M301" s="21"/>
      <c r="N301" s="21"/>
    </row>
    <row r="302" spans="1:14">
      <c r="A302" s="21"/>
      <c r="B302" s="21"/>
      <c r="C302" s="21"/>
      <c r="G302" s="21"/>
      <c r="H302" s="21"/>
      <c r="J302" s="21"/>
      <c r="K302" s="21"/>
      <c r="L302" s="21"/>
      <c r="M302" s="21"/>
      <c r="N302" s="21"/>
    </row>
    <row r="303" spans="1:14">
      <c r="A303" s="21"/>
      <c r="B303" s="21"/>
      <c r="C303" s="21"/>
      <c r="G303" s="21"/>
      <c r="H303" s="21"/>
      <c r="J303" s="21"/>
      <c r="K303" s="21"/>
      <c r="L303" s="21"/>
      <c r="M303" s="21"/>
      <c r="N303" s="21"/>
    </row>
    <row r="304" spans="1:14">
      <c r="A304" s="21"/>
      <c r="B304" s="21"/>
      <c r="C304" s="21"/>
      <c r="G304" s="21"/>
      <c r="H304" s="21"/>
      <c r="J304" s="21"/>
      <c r="K304" s="21"/>
      <c r="L304" s="21"/>
      <c r="M304" s="21"/>
      <c r="N304" s="21"/>
    </row>
    <row r="305" spans="1:14">
      <c r="A305" s="21"/>
      <c r="B305" s="21"/>
      <c r="C305" s="21"/>
      <c r="G305" s="21"/>
      <c r="H305" s="21"/>
      <c r="J305" s="21"/>
      <c r="K305" s="21"/>
      <c r="L305" s="21"/>
      <c r="M305" s="21"/>
      <c r="N305" s="21"/>
    </row>
    <row r="306" spans="1:14">
      <c r="A306" s="21"/>
      <c r="B306" s="21"/>
      <c r="C306" s="21"/>
      <c r="G306" s="21"/>
      <c r="H306" s="21"/>
      <c r="J306" s="21"/>
      <c r="K306" s="21"/>
      <c r="L306" s="21"/>
      <c r="M306" s="21"/>
      <c r="N306" s="21"/>
    </row>
    <row r="307" spans="1:14">
      <c r="A307" s="21"/>
      <c r="B307" s="21"/>
      <c r="C307" s="21"/>
      <c r="G307" s="21"/>
      <c r="H307" s="21"/>
      <c r="J307" s="21"/>
      <c r="K307" s="21"/>
      <c r="L307" s="21"/>
      <c r="M307" s="21"/>
      <c r="N307" s="21"/>
    </row>
    <row r="308" spans="1:14">
      <c r="A308" s="21"/>
      <c r="B308" s="21"/>
      <c r="C308" s="21"/>
      <c r="G308" s="21"/>
      <c r="H308" s="21"/>
      <c r="J308" s="21"/>
      <c r="K308" s="21"/>
      <c r="L308" s="21"/>
      <c r="M308" s="21"/>
      <c r="N308" s="21"/>
    </row>
    <row r="309" spans="1:14">
      <c r="A309" s="21"/>
      <c r="B309" s="21"/>
      <c r="C309" s="21"/>
      <c r="G309" s="21"/>
      <c r="H309" s="21"/>
      <c r="J309" s="21"/>
      <c r="K309" s="21"/>
      <c r="L309" s="21"/>
      <c r="M309" s="21"/>
      <c r="N309" s="21"/>
    </row>
    <row r="310" spans="1:14">
      <c r="A310" s="21"/>
      <c r="B310" s="21"/>
      <c r="C310" s="21"/>
      <c r="G310" s="21"/>
      <c r="H310" s="21"/>
      <c r="J310" s="21"/>
      <c r="K310" s="21"/>
      <c r="L310" s="21"/>
      <c r="M310" s="21"/>
      <c r="N310" s="21"/>
    </row>
    <row r="311" spans="1:14">
      <c r="A311" s="21"/>
      <c r="B311" s="21"/>
      <c r="C311" s="21"/>
      <c r="G311" s="21"/>
      <c r="H311" s="21"/>
      <c r="J311" s="21"/>
      <c r="K311" s="21"/>
      <c r="L311" s="21"/>
      <c r="M311" s="21"/>
      <c r="N311" s="21"/>
    </row>
    <row r="312" spans="1:14">
      <c r="A312" s="21"/>
      <c r="B312" s="21"/>
      <c r="C312" s="21"/>
      <c r="G312" s="21"/>
      <c r="H312" s="21"/>
      <c r="J312" s="21"/>
      <c r="K312" s="21"/>
      <c r="L312" s="21"/>
      <c r="M312" s="21"/>
      <c r="N312" s="21"/>
    </row>
    <row r="313" spans="1:14">
      <c r="A313" s="21"/>
      <c r="B313" s="21"/>
      <c r="C313" s="21"/>
      <c r="G313" s="21"/>
      <c r="H313" s="21"/>
      <c r="J313" s="21"/>
      <c r="K313" s="21"/>
      <c r="L313" s="21"/>
      <c r="M313" s="21"/>
      <c r="N313" s="21"/>
    </row>
    <row r="314" spans="1:14">
      <c r="A314" s="21"/>
      <c r="B314" s="21"/>
      <c r="C314" s="21"/>
      <c r="G314" s="21"/>
      <c r="H314" s="21"/>
      <c r="J314" s="21"/>
      <c r="K314" s="21"/>
      <c r="L314" s="21"/>
      <c r="M314" s="21"/>
      <c r="N314" s="21"/>
    </row>
    <row r="315" spans="1:14">
      <c r="A315" s="21"/>
      <c r="B315" s="21"/>
      <c r="C315" s="21"/>
      <c r="G315" s="21"/>
      <c r="H315" s="21"/>
      <c r="J315" s="21"/>
      <c r="K315" s="21"/>
      <c r="L315" s="21"/>
      <c r="M315" s="21"/>
      <c r="N315" s="21"/>
    </row>
    <row r="316" spans="1:14">
      <c r="A316" s="21"/>
      <c r="B316" s="21"/>
      <c r="C316" s="21"/>
      <c r="G316" s="21"/>
      <c r="H316" s="21"/>
      <c r="J316" s="21"/>
      <c r="K316" s="21"/>
      <c r="L316" s="21"/>
      <c r="M316" s="21"/>
      <c r="N316" s="21"/>
    </row>
    <row r="317" spans="1:14">
      <c r="A317" s="21"/>
      <c r="B317" s="21"/>
      <c r="C317" s="21"/>
      <c r="G317" s="21"/>
      <c r="H317" s="21"/>
      <c r="J317" s="21"/>
      <c r="K317" s="21"/>
      <c r="L317" s="21"/>
      <c r="M317" s="21"/>
      <c r="N317" s="21"/>
    </row>
    <row r="318" spans="1:14">
      <c r="A318" s="21"/>
      <c r="B318" s="21"/>
      <c r="C318" s="21"/>
      <c r="G318" s="21"/>
      <c r="H318" s="21"/>
      <c r="J318" s="21"/>
      <c r="K318" s="21"/>
      <c r="L318" s="21"/>
      <c r="M318" s="21"/>
      <c r="N318" s="21"/>
    </row>
    <row r="319" spans="1:14">
      <c r="A319" s="21"/>
      <c r="B319" s="21"/>
      <c r="C319" s="21"/>
      <c r="G319" s="21"/>
      <c r="H319" s="21"/>
      <c r="J319" s="21"/>
      <c r="K319" s="21"/>
      <c r="L319" s="21"/>
      <c r="M319" s="21"/>
      <c r="N319" s="21"/>
    </row>
    <row r="320" spans="1:14">
      <c r="A320" s="21"/>
      <c r="B320" s="21"/>
      <c r="C320" s="21"/>
      <c r="G320" s="21"/>
      <c r="H320" s="21"/>
      <c r="J320" s="21"/>
      <c r="K320" s="21"/>
      <c r="L320" s="21"/>
      <c r="M320" s="21"/>
      <c r="N320" s="21"/>
    </row>
    <row r="321" spans="1:14">
      <c r="A321" s="21"/>
      <c r="B321" s="21"/>
      <c r="C321" s="21"/>
      <c r="G321" s="21"/>
      <c r="H321" s="21"/>
      <c r="J321" s="21"/>
      <c r="K321" s="21"/>
      <c r="L321" s="21"/>
      <c r="M321" s="21"/>
      <c r="N321" s="21"/>
    </row>
    <row r="322" spans="1:14">
      <c r="A322" s="21"/>
      <c r="B322" s="21"/>
      <c r="C322" s="21"/>
      <c r="G322" s="21"/>
      <c r="H322" s="21"/>
      <c r="J322" s="21"/>
      <c r="K322" s="21"/>
      <c r="L322" s="21"/>
      <c r="M322" s="21"/>
      <c r="N322" s="21"/>
    </row>
    <row r="323" spans="1:14">
      <c r="A323" s="21"/>
      <c r="B323" s="21"/>
      <c r="C323" s="21"/>
      <c r="G323" s="21"/>
      <c r="H323" s="21"/>
      <c r="J323" s="21"/>
      <c r="K323" s="21"/>
      <c r="L323" s="21"/>
      <c r="M323" s="21"/>
      <c r="N323" s="21"/>
    </row>
    <row r="324" spans="1:14">
      <c r="A324" s="21"/>
      <c r="B324" s="21"/>
      <c r="C324" s="21"/>
      <c r="G324" s="21"/>
      <c r="H324" s="21"/>
      <c r="J324" s="21"/>
      <c r="K324" s="21"/>
      <c r="L324" s="21"/>
      <c r="M324" s="21"/>
      <c r="N324" s="21"/>
    </row>
    <row r="325" spans="1:14">
      <c r="A325" s="21"/>
      <c r="B325" s="21"/>
      <c r="C325" s="21"/>
      <c r="G325" s="21"/>
      <c r="H325" s="21"/>
      <c r="J325" s="21"/>
      <c r="K325" s="21"/>
      <c r="L325" s="21"/>
      <c r="M325" s="21"/>
      <c r="N325" s="21"/>
    </row>
    <row r="326" spans="1:14">
      <c r="A326" s="21"/>
      <c r="B326" s="21"/>
      <c r="C326" s="21"/>
      <c r="G326" s="21"/>
      <c r="H326" s="21"/>
      <c r="J326" s="21"/>
      <c r="K326" s="21"/>
      <c r="L326" s="21"/>
      <c r="M326" s="21"/>
      <c r="N326" s="21"/>
    </row>
    <row r="327" spans="1:14">
      <c r="A327" s="21"/>
      <c r="B327" s="21"/>
      <c r="C327" s="21"/>
      <c r="G327" s="21"/>
      <c r="H327" s="21"/>
      <c r="J327" s="21"/>
      <c r="K327" s="21"/>
      <c r="L327" s="21"/>
      <c r="M327" s="21"/>
      <c r="N327" s="21"/>
    </row>
    <row r="328" spans="1:14">
      <c r="A328" s="21"/>
      <c r="B328" s="21"/>
      <c r="C328" s="21"/>
      <c r="G328" s="21"/>
      <c r="H328" s="21"/>
      <c r="J328" s="21"/>
      <c r="K328" s="21"/>
      <c r="L328" s="21"/>
      <c r="M328" s="21"/>
      <c r="N328" s="21"/>
    </row>
    <row r="329" spans="1:14">
      <c r="A329" s="21"/>
      <c r="B329" s="21"/>
      <c r="C329" s="21"/>
      <c r="G329" s="21"/>
      <c r="H329" s="21"/>
      <c r="J329" s="21"/>
      <c r="K329" s="21"/>
      <c r="L329" s="21"/>
      <c r="M329" s="21"/>
      <c r="N329" s="21"/>
    </row>
    <row r="330" spans="1:14">
      <c r="A330" s="21"/>
      <c r="B330" s="21"/>
      <c r="C330" s="21"/>
      <c r="G330" s="21"/>
      <c r="H330" s="21"/>
      <c r="J330" s="21"/>
      <c r="K330" s="21"/>
      <c r="L330" s="21"/>
      <c r="M330" s="21"/>
      <c r="N330" s="21"/>
    </row>
    <row r="331" spans="1:14">
      <c r="A331" s="21"/>
      <c r="B331" s="21"/>
      <c r="C331" s="21"/>
      <c r="G331" s="21"/>
      <c r="H331" s="21"/>
      <c r="J331" s="21"/>
      <c r="K331" s="21"/>
      <c r="L331" s="21"/>
      <c r="M331" s="21"/>
      <c r="N331" s="21"/>
    </row>
    <row r="332" spans="1:14">
      <c r="A332" s="21"/>
      <c r="B332" s="21"/>
      <c r="C332" s="21"/>
      <c r="G332" s="21"/>
      <c r="H332" s="21"/>
      <c r="J332" s="21"/>
      <c r="K332" s="21"/>
      <c r="L332" s="21"/>
      <c r="M332" s="21"/>
      <c r="N332" s="21"/>
    </row>
    <row r="333" spans="1:14">
      <c r="A333" s="21"/>
      <c r="B333" s="21"/>
      <c r="C333" s="21"/>
      <c r="G333" s="21"/>
      <c r="H333" s="21"/>
      <c r="J333" s="21"/>
      <c r="K333" s="21"/>
      <c r="L333" s="21"/>
      <c r="M333" s="21"/>
      <c r="N333" s="21"/>
    </row>
    <row r="334" spans="1:14">
      <c r="A334" s="21"/>
      <c r="B334" s="21"/>
      <c r="C334" s="21"/>
      <c r="G334" s="21"/>
      <c r="H334" s="21"/>
      <c r="J334" s="21"/>
      <c r="K334" s="21"/>
      <c r="L334" s="21"/>
      <c r="M334" s="21"/>
      <c r="N334" s="21"/>
    </row>
    <row r="335" spans="1:14">
      <c r="A335" s="21"/>
      <c r="B335" s="21"/>
      <c r="C335" s="21"/>
      <c r="G335" s="21"/>
      <c r="H335" s="21"/>
      <c r="J335" s="21"/>
      <c r="K335" s="21"/>
      <c r="L335" s="21"/>
      <c r="M335" s="21"/>
      <c r="N335" s="21"/>
    </row>
    <row r="336" spans="1:14">
      <c r="A336" s="21"/>
      <c r="B336" s="21"/>
      <c r="C336" s="21"/>
      <c r="G336" s="21"/>
      <c r="H336" s="21"/>
      <c r="J336" s="21"/>
      <c r="K336" s="21"/>
      <c r="L336" s="21"/>
      <c r="M336" s="21"/>
      <c r="N336" s="21"/>
    </row>
    <row r="337" spans="1:14">
      <c r="A337" s="21"/>
      <c r="B337" s="21"/>
      <c r="C337" s="21"/>
      <c r="G337" s="21"/>
      <c r="H337" s="21"/>
      <c r="J337" s="21"/>
      <c r="K337" s="21"/>
      <c r="L337" s="21"/>
      <c r="M337" s="21"/>
      <c r="N337" s="21"/>
    </row>
    <row r="338" spans="1:14">
      <c r="A338" s="21"/>
      <c r="B338" s="21"/>
      <c r="C338" s="21"/>
      <c r="G338" s="21"/>
      <c r="H338" s="21"/>
      <c r="J338" s="21"/>
      <c r="K338" s="21"/>
      <c r="L338" s="21"/>
      <c r="M338" s="21"/>
      <c r="N338" s="21"/>
    </row>
    <row r="339" spans="1:14">
      <c r="A339" s="21"/>
      <c r="B339" s="21"/>
      <c r="C339" s="21"/>
      <c r="G339" s="21"/>
      <c r="H339" s="21"/>
      <c r="J339" s="21"/>
      <c r="K339" s="21"/>
      <c r="L339" s="21"/>
      <c r="M339" s="21"/>
      <c r="N339" s="21"/>
    </row>
    <row r="340" spans="1:14">
      <c r="A340" s="21"/>
      <c r="B340" s="21"/>
      <c r="C340" s="21"/>
      <c r="G340" s="21"/>
      <c r="H340" s="21"/>
      <c r="J340" s="21"/>
      <c r="K340" s="21"/>
      <c r="L340" s="21"/>
      <c r="M340" s="21"/>
      <c r="N340" s="21"/>
    </row>
    <row r="341" spans="1:14">
      <c r="A341" s="21"/>
      <c r="B341" s="21"/>
      <c r="C341" s="21"/>
      <c r="G341" s="21"/>
      <c r="H341" s="21"/>
      <c r="J341" s="21"/>
      <c r="K341" s="21"/>
      <c r="L341" s="21"/>
      <c r="M341" s="21"/>
      <c r="N341" s="21"/>
    </row>
    <row r="342" spans="1:14">
      <c r="A342" s="21"/>
      <c r="B342" s="21"/>
      <c r="C342" s="21"/>
      <c r="G342" s="21"/>
      <c r="H342" s="21"/>
      <c r="J342" s="21"/>
      <c r="K342" s="21"/>
      <c r="L342" s="21"/>
      <c r="M342" s="21"/>
      <c r="N342" s="21"/>
    </row>
    <row r="343" spans="1:14">
      <c r="A343" s="21"/>
      <c r="B343" s="21"/>
      <c r="C343" s="21"/>
      <c r="G343" s="21"/>
      <c r="H343" s="21"/>
      <c r="J343" s="21"/>
      <c r="K343" s="21"/>
      <c r="L343" s="21"/>
      <c r="M343" s="21"/>
      <c r="N343" s="21"/>
    </row>
    <row r="344" spans="1:14">
      <c r="A344" s="21"/>
      <c r="B344" s="21"/>
      <c r="C344" s="21"/>
      <c r="G344" s="21"/>
      <c r="H344" s="21"/>
      <c r="J344" s="21"/>
      <c r="K344" s="21"/>
      <c r="L344" s="21"/>
      <c r="M344" s="21"/>
      <c r="N344" s="21"/>
    </row>
    <row r="345" spans="1:14">
      <c r="A345" s="21"/>
      <c r="B345" s="21"/>
      <c r="C345" s="21"/>
      <c r="G345" s="21"/>
      <c r="H345" s="21"/>
      <c r="J345" s="21"/>
      <c r="K345" s="21"/>
      <c r="L345" s="21"/>
      <c r="M345" s="21"/>
      <c r="N345" s="21"/>
    </row>
    <row r="346" spans="1:14">
      <c r="A346" s="21"/>
      <c r="B346" s="21"/>
      <c r="C346" s="21"/>
      <c r="G346" s="21"/>
      <c r="H346" s="21"/>
      <c r="J346" s="21"/>
      <c r="K346" s="21"/>
      <c r="L346" s="21"/>
      <c r="M346" s="21"/>
      <c r="N346" s="21"/>
    </row>
    <row r="347" spans="1:14">
      <c r="A347" s="21"/>
      <c r="B347" s="21"/>
      <c r="C347" s="21"/>
      <c r="G347" s="21"/>
      <c r="H347" s="21"/>
      <c r="J347" s="21"/>
      <c r="K347" s="21"/>
      <c r="L347" s="21"/>
      <c r="M347" s="21"/>
      <c r="N347" s="21"/>
    </row>
    <row r="348" spans="1:14">
      <c r="A348" s="21"/>
      <c r="B348" s="21"/>
      <c r="C348" s="21"/>
      <c r="G348" s="21"/>
      <c r="H348" s="21"/>
      <c r="J348" s="21"/>
      <c r="K348" s="21"/>
      <c r="L348" s="21"/>
      <c r="M348" s="21"/>
      <c r="N348" s="21"/>
    </row>
    <row r="349" spans="1:14">
      <c r="A349" s="21"/>
      <c r="B349" s="21"/>
      <c r="C349" s="21"/>
      <c r="G349" s="21"/>
      <c r="H349" s="21"/>
      <c r="J349" s="21"/>
      <c r="K349" s="21"/>
      <c r="L349" s="21"/>
      <c r="M349" s="21"/>
      <c r="N349" s="21"/>
    </row>
    <row r="350" spans="1:14">
      <c r="A350" s="21"/>
      <c r="B350" s="21"/>
      <c r="C350" s="21"/>
      <c r="G350" s="21"/>
      <c r="H350" s="21"/>
      <c r="J350" s="21"/>
      <c r="K350" s="21"/>
      <c r="L350" s="21"/>
      <c r="M350" s="21"/>
      <c r="N350" s="21"/>
    </row>
    <row r="351" spans="1:14">
      <c r="A351" s="21"/>
      <c r="B351" s="21"/>
      <c r="C351" s="21"/>
      <c r="G351" s="21"/>
      <c r="H351" s="21"/>
      <c r="J351" s="21"/>
      <c r="K351" s="21"/>
      <c r="L351" s="21"/>
      <c r="M351" s="21"/>
      <c r="N351" s="21"/>
    </row>
    <row r="352" spans="1:14">
      <c r="A352" s="21"/>
      <c r="B352" s="21"/>
      <c r="C352" s="21"/>
      <c r="G352" s="21"/>
      <c r="H352" s="21"/>
      <c r="J352" s="21"/>
      <c r="K352" s="21"/>
      <c r="L352" s="21"/>
      <c r="M352" s="21"/>
      <c r="N352" s="21"/>
    </row>
    <row r="353" spans="1:14">
      <c r="A353" s="21"/>
      <c r="B353" s="21"/>
      <c r="C353" s="21"/>
      <c r="G353" s="21"/>
      <c r="H353" s="21"/>
      <c r="J353" s="21"/>
      <c r="K353" s="21"/>
      <c r="L353" s="21"/>
      <c r="M353" s="21"/>
      <c r="N353" s="21"/>
    </row>
    <row r="354" spans="1:14">
      <c r="A354" s="21"/>
      <c r="B354" s="21"/>
      <c r="C354" s="21"/>
      <c r="G354" s="21"/>
      <c r="H354" s="21"/>
      <c r="J354" s="21"/>
      <c r="K354" s="21"/>
      <c r="L354" s="21"/>
      <c r="M354" s="21"/>
      <c r="N354" s="21"/>
    </row>
    <row r="355" spans="1:14">
      <c r="A355" s="21"/>
      <c r="B355" s="21"/>
      <c r="C355" s="21"/>
      <c r="G355" s="21"/>
      <c r="H355" s="21"/>
      <c r="J355" s="21"/>
      <c r="K355" s="21"/>
      <c r="L355" s="21"/>
      <c r="M355" s="21"/>
      <c r="N355" s="21"/>
    </row>
    <row r="356" spans="1:14">
      <c r="A356" s="21"/>
      <c r="B356" s="21"/>
      <c r="C356" s="21"/>
      <c r="G356" s="21"/>
      <c r="H356" s="21"/>
      <c r="J356" s="21"/>
      <c r="K356" s="21"/>
      <c r="L356" s="21"/>
      <c r="M356" s="21"/>
      <c r="N356" s="21"/>
    </row>
    <row r="357" spans="1:14">
      <c r="A357" s="21"/>
      <c r="B357" s="21"/>
      <c r="C357" s="21"/>
      <c r="G357" s="21"/>
      <c r="H357" s="21"/>
      <c r="J357" s="21"/>
      <c r="K357" s="21"/>
      <c r="L357" s="21"/>
      <c r="M357" s="21"/>
      <c r="N357" s="21"/>
    </row>
    <row r="358" spans="1:14">
      <c r="A358" s="21"/>
      <c r="B358" s="21"/>
      <c r="C358" s="21"/>
      <c r="G358" s="21"/>
      <c r="H358" s="21"/>
      <c r="J358" s="21"/>
      <c r="K358" s="21"/>
      <c r="L358" s="21"/>
      <c r="M358" s="21"/>
      <c r="N358" s="21"/>
    </row>
    <row r="359" spans="1:14">
      <c r="A359" s="21"/>
      <c r="B359" s="21"/>
      <c r="C359" s="21"/>
      <c r="G359" s="21"/>
      <c r="H359" s="21"/>
      <c r="J359" s="21"/>
      <c r="K359" s="21"/>
      <c r="L359" s="21"/>
      <c r="M359" s="21"/>
      <c r="N359" s="21"/>
    </row>
    <row r="360" spans="1:14">
      <c r="A360" s="21"/>
      <c r="B360" s="21"/>
      <c r="C360" s="21"/>
      <c r="G360" s="21"/>
      <c r="H360" s="21"/>
      <c r="J360" s="21"/>
      <c r="K360" s="21"/>
      <c r="L360" s="21"/>
      <c r="M360" s="21"/>
      <c r="N360" s="21"/>
    </row>
    <row r="361" spans="1:14">
      <c r="A361" s="21"/>
      <c r="B361" s="21"/>
      <c r="C361" s="21"/>
      <c r="G361" s="21"/>
      <c r="H361" s="21"/>
      <c r="J361" s="21"/>
      <c r="K361" s="21"/>
      <c r="L361" s="21"/>
      <c r="M361" s="21"/>
      <c r="N361" s="21"/>
    </row>
    <row r="362" spans="1:14">
      <c r="A362" s="21"/>
      <c r="B362" s="21"/>
      <c r="C362" s="21"/>
      <c r="G362" s="21"/>
      <c r="H362" s="21"/>
      <c r="J362" s="21"/>
      <c r="K362" s="21"/>
      <c r="L362" s="21"/>
      <c r="M362" s="21"/>
      <c r="N362" s="21"/>
    </row>
    <row r="363" spans="1:14">
      <c r="A363" s="21"/>
      <c r="B363" s="21"/>
      <c r="C363" s="21"/>
      <c r="G363" s="21"/>
      <c r="H363" s="21"/>
      <c r="J363" s="21"/>
      <c r="K363" s="21"/>
      <c r="L363" s="21"/>
      <c r="M363" s="21"/>
      <c r="N363" s="21"/>
    </row>
    <row r="364" spans="1:14">
      <c r="A364" s="21"/>
      <c r="B364" s="21"/>
      <c r="C364" s="21"/>
      <c r="G364" s="21"/>
      <c r="H364" s="21"/>
      <c r="J364" s="21"/>
      <c r="K364" s="21"/>
      <c r="L364" s="21"/>
      <c r="M364" s="21"/>
      <c r="N364" s="21"/>
    </row>
    <row r="365" spans="1:14">
      <c r="A365" s="21"/>
      <c r="B365" s="21"/>
      <c r="C365" s="21"/>
      <c r="G365" s="21"/>
      <c r="H365" s="21"/>
      <c r="J365" s="21"/>
      <c r="K365" s="21"/>
      <c r="L365" s="21"/>
      <c r="M365" s="21"/>
      <c r="N365" s="21"/>
    </row>
    <row r="366" spans="1:14">
      <c r="A366" s="21"/>
      <c r="B366" s="21"/>
      <c r="C366" s="21"/>
      <c r="G366" s="21"/>
      <c r="H366" s="21"/>
      <c r="J366" s="21"/>
      <c r="K366" s="21"/>
      <c r="L366" s="21"/>
      <c r="M366" s="21"/>
      <c r="N366" s="21"/>
    </row>
    <row r="367" spans="1:14">
      <c r="A367" s="21"/>
      <c r="B367" s="21"/>
      <c r="C367" s="21"/>
      <c r="G367" s="21"/>
      <c r="H367" s="21"/>
      <c r="J367" s="21"/>
      <c r="K367" s="21"/>
      <c r="L367" s="21"/>
      <c r="M367" s="21"/>
      <c r="N367" s="21"/>
    </row>
    <row r="368" spans="1:14">
      <c r="A368" s="21"/>
      <c r="B368" s="21"/>
      <c r="C368" s="21"/>
      <c r="G368" s="21"/>
      <c r="H368" s="21"/>
      <c r="J368" s="21"/>
      <c r="K368" s="21"/>
      <c r="L368" s="21"/>
      <c r="M368" s="21"/>
      <c r="N368" s="21"/>
    </row>
    <row r="369" spans="1:14">
      <c r="A369" s="21"/>
      <c r="B369" s="21"/>
      <c r="C369" s="21"/>
      <c r="G369" s="21"/>
      <c r="H369" s="21"/>
      <c r="J369" s="21"/>
      <c r="K369" s="21"/>
      <c r="L369" s="21"/>
      <c r="M369" s="21"/>
      <c r="N369" s="21"/>
    </row>
    <row r="370" spans="1:14">
      <c r="A370" s="21"/>
      <c r="B370" s="21"/>
      <c r="C370" s="21"/>
      <c r="G370" s="21"/>
      <c r="H370" s="21"/>
      <c r="J370" s="21"/>
      <c r="K370" s="21"/>
      <c r="L370" s="21"/>
      <c r="M370" s="21"/>
      <c r="N370" s="21"/>
    </row>
    <row r="371" spans="1:14">
      <c r="A371" s="21"/>
      <c r="B371" s="21"/>
      <c r="C371" s="21"/>
      <c r="G371" s="21"/>
      <c r="H371" s="21"/>
      <c r="J371" s="21"/>
      <c r="K371" s="21"/>
      <c r="L371" s="21"/>
      <c r="M371" s="21"/>
      <c r="N371" s="21"/>
    </row>
    <row r="372" spans="1:14">
      <c r="A372" s="21"/>
      <c r="B372" s="21"/>
      <c r="C372" s="21"/>
      <c r="G372" s="21"/>
      <c r="H372" s="21"/>
      <c r="J372" s="21"/>
      <c r="K372" s="21"/>
      <c r="L372" s="21"/>
      <c r="M372" s="21"/>
      <c r="N372" s="21"/>
    </row>
    <row r="373" spans="1:14">
      <c r="A373" s="21"/>
      <c r="B373" s="21"/>
      <c r="C373" s="21"/>
      <c r="G373" s="21"/>
      <c r="H373" s="21"/>
      <c r="J373" s="21"/>
      <c r="K373" s="21"/>
      <c r="L373" s="21"/>
      <c r="M373" s="21"/>
      <c r="N373" s="21"/>
    </row>
    <row r="374" spans="1:14">
      <c r="A374" s="21"/>
      <c r="B374" s="21"/>
      <c r="C374" s="21"/>
      <c r="G374" s="21"/>
      <c r="H374" s="21"/>
      <c r="J374" s="21"/>
      <c r="K374" s="21"/>
      <c r="L374" s="21"/>
      <c r="M374" s="21"/>
      <c r="N374" s="21"/>
    </row>
    <row r="375" spans="1:14">
      <c r="A375" s="21"/>
      <c r="B375" s="21"/>
      <c r="C375" s="21"/>
      <c r="G375" s="21"/>
      <c r="H375" s="21"/>
      <c r="J375" s="21"/>
      <c r="K375" s="21"/>
      <c r="L375" s="21"/>
      <c r="M375" s="21"/>
      <c r="N375" s="21"/>
    </row>
    <row r="376" spans="1:14">
      <c r="A376" s="21"/>
      <c r="B376" s="21"/>
      <c r="C376" s="21"/>
      <c r="G376" s="21"/>
      <c r="H376" s="21"/>
      <c r="J376" s="21"/>
      <c r="K376" s="21"/>
      <c r="L376" s="21"/>
      <c r="M376" s="21"/>
      <c r="N376" s="21"/>
    </row>
    <row r="377" spans="1:14">
      <c r="A377" s="21"/>
      <c r="B377" s="21"/>
      <c r="C377" s="21"/>
      <c r="G377" s="21"/>
      <c r="H377" s="21"/>
      <c r="J377" s="21"/>
      <c r="K377" s="21"/>
      <c r="L377" s="21"/>
      <c r="M377" s="21"/>
      <c r="N377" s="21"/>
    </row>
    <row r="378" spans="1:14">
      <c r="A378" s="21"/>
      <c r="B378" s="21"/>
      <c r="C378" s="21"/>
      <c r="G378" s="21"/>
      <c r="H378" s="21"/>
      <c r="J378" s="21"/>
      <c r="K378" s="21"/>
      <c r="L378" s="21"/>
      <c r="M378" s="21"/>
      <c r="N378" s="21"/>
    </row>
    <row r="379" spans="1:14">
      <c r="A379" s="21"/>
      <c r="B379" s="21"/>
      <c r="C379" s="21"/>
      <c r="G379" s="21"/>
      <c r="H379" s="21"/>
      <c r="J379" s="21"/>
      <c r="K379" s="21"/>
      <c r="L379" s="21"/>
      <c r="M379" s="21"/>
      <c r="N379" s="21"/>
    </row>
    <row r="380" spans="1:14">
      <c r="A380" s="21"/>
      <c r="B380" s="21"/>
      <c r="C380" s="21"/>
      <c r="G380" s="21"/>
      <c r="H380" s="21"/>
      <c r="J380" s="21"/>
      <c r="K380" s="21"/>
      <c r="L380" s="21"/>
      <c r="M380" s="21"/>
      <c r="N380" s="21"/>
    </row>
    <row r="381" spans="1:14">
      <c r="A381" s="21"/>
      <c r="B381" s="21"/>
      <c r="C381" s="21"/>
      <c r="G381" s="21"/>
      <c r="H381" s="21"/>
      <c r="J381" s="21"/>
      <c r="K381" s="21"/>
      <c r="L381" s="21"/>
      <c r="M381" s="21"/>
      <c r="N381" s="21"/>
    </row>
    <row r="382" spans="1:14">
      <c r="A382" s="21"/>
      <c r="B382" s="21"/>
      <c r="C382" s="21"/>
      <c r="G382" s="21"/>
      <c r="H382" s="21"/>
      <c r="J382" s="21"/>
      <c r="K382" s="21"/>
      <c r="L382" s="21"/>
      <c r="M382" s="21"/>
      <c r="N382" s="21"/>
    </row>
    <row r="383" spans="1:14">
      <c r="A383" s="21"/>
      <c r="B383" s="21"/>
      <c r="C383" s="21"/>
      <c r="G383" s="21"/>
      <c r="H383" s="21"/>
      <c r="J383" s="21"/>
      <c r="K383" s="21"/>
      <c r="L383" s="21"/>
      <c r="M383" s="21"/>
      <c r="N383" s="21"/>
    </row>
    <row r="384" spans="1:14">
      <c r="A384" s="21"/>
      <c r="B384" s="21"/>
      <c r="C384" s="21"/>
      <c r="G384" s="21"/>
      <c r="H384" s="21"/>
      <c r="J384" s="21"/>
      <c r="K384" s="21"/>
      <c r="L384" s="21"/>
      <c r="M384" s="21"/>
      <c r="N384" s="21"/>
    </row>
    <row r="385" spans="1:14">
      <c r="A385" s="21"/>
      <c r="B385" s="21"/>
      <c r="C385" s="21"/>
      <c r="G385" s="21"/>
      <c r="H385" s="21"/>
      <c r="J385" s="21"/>
      <c r="K385" s="21"/>
      <c r="L385" s="21"/>
      <c r="M385" s="21"/>
      <c r="N385" s="21"/>
    </row>
    <row r="386" spans="1:14">
      <c r="A386" s="21"/>
      <c r="B386" s="21"/>
      <c r="C386" s="21"/>
      <c r="G386" s="21"/>
      <c r="H386" s="21"/>
      <c r="J386" s="21"/>
      <c r="K386" s="21"/>
      <c r="L386" s="21"/>
      <c r="M386" s="21"/>
      <c r="N386" s="21"/>
    </row>
    <row r="387" spans="1:14">
      <c r="A387" s="21"/>
      <c r="B387" s="21"/>
      <c r="C387" s="21"/>
      <c r="G387" s="21"/>
      <c r="H387" s="21"/>
      <c r="J387" s="21"/>
      <c r="K387" s="21"/>
      <c r="L387" s="21"/>
      <c r="M387" s="21"/>
      <c r="N387" s="21"/>
    </row>
    <row r="388" spans="1:14">
      <c r="A388" s="21"/>
      <c r="B388" s="21"/>
      <c r="C388" s="21"/>
      <c r="G388" s="21"/>
      <c r="H388" s="21"/>
      <c r="J388" s="21"/>
      <c r="K388" s="21"/>
      <c r="L388" s="21"/>
      <c r="M388" s="21"/>
      <c r="N388" s="21"/>
    </row>
    <row r="389" spans="1:14">
      <c r="A389" s="21"/>
      <c r="B389" s="21"/>
      <c r="C389" s="21"/>
      <c r="G389" s="21"/>
      <c r="H389" s="21"/>
      <c r="J389" s="21"/>
      <c r="K389" s="21"/>
      <c r="L389" s="21"/>
      <c r="M389" s="21"/>
      <c r="N389" s="21"/>
    </row>
    <row r="390" spans="1:14">
      <c r="A390" s="21"/>
      <c r="B390" s="21"/>
      <c r="C390" s="21"/>
      <c r="G390" s="21"/>
      <c r="H390" s="21"/>
      <c r="J390" s="21"/>
      <c r="K390" s="21"/>
      <c r="L390" s="21"/>
      <c r="M390" s="21"/>
      <c r="N390" s="21"/>
    </row>
    <row r="391" spans="1:14">
      <c r="A391" s="21"/>
      <c r="B391" s="21"/>
      <c r="C391" s="21"/>
      <c r="G391" s="21"/>
      <c r="H391" s="21"/>
      <c r="J391" s="21"/>
      <c r="K391" s="21"/>
      <c r="L391" s="21"/>
      <c r="M391" s="21"/>
      <c r="N391" s="21"/>
    </row>
    <row r="392" spans="1:14">
      <c r="A392" s="21"/>
      <c r="B392" s="21"/>
      <c r="C392" s="21"/>
      <c r="G392" s="21"/>
      <c r="H392" s="21"/>
      <c r="J392" s="21"/>
      <c r="K392" s="21"/>
      <c r="L392" s="21"/>
      <c r="M392" s="21"/>
      <c r="N392" s="21"/>
    </row>
    <row r="393" spans="1:14">
      <c r="A393" s="21"/>
      <c r="B393" s="21"/>
      <c r="C393" s="21"/>
      <c r="G393" s="21"/>
      <c r="H393" s="21"/>
      <c r="J393" s="21"/>
      <c r="K393" s="21"/>
      <c r="L393" s="21"/>
      <c r="M393" s="21"/>
      <c r="N393" s="21"/>
    </row>
    <row r="394" spans="1:14">
      <c r="A394" s="21"/>
      <c r="B394" s="21"/>
      <c r="C394" s="21"/>
      <c r="G394" s="21"/>
      <c r="H394" s="21"/>
      <c r="J394" s="21"/>
      <c r="K394" s="21"/>
      <c r="L394" s="21"/>
      <c r="M394" s="21"/>
      <c r="N394" s="21"/>
    </row>
    <row r="395" spans="1:14">
      <c r="A395" s="21"/>
      <c r="B395" s="21"/>
      <c r="C395" s="21"/>
      <c r="G395" s="21"/>
      <c r="H395" s="21"/>
      <c r="J395" s="21"/>
      <c r="K395" s="21"/>
      <c r="L395" s="21"/>
      <c r="M395" s="21"/>
      <c r="N395" s="21"/>
    </row>
    <row r="396" spans="1:14">
      <c r="A396" s="21"/>
      <c r="B396" s="21"/>
      <c r="C396" s="21"/>
      <c r="G396" s="21"/>
      <c r="H396" s="21"/>
      <c r="J396" s="21"/>
      <c r="K396" s="21"/>
      <c r="L396" s="21"/>
      <c r="M396" s="21"/>
      <c r="N396" s="21"/>
    </row>
    <row r="397" spans="1:14">
      <c r="A397" s="21"/>
      <c r="B397" s="21"/>
      <c r="C397" s="21"/>
      <c r="G397" s="21"/>
      <c r="H397" s="21"/>
      <c r="J397" s="21"/>
      <c r="K397" s="21"/>
      <c r="L397" s="21"/>
      <c r="M397" s="21"/>
      <c r="N397" s="21"/>
    </row>
    <row r="398" spans="1:14">
      <c r="A398" s="21"/>
      <c r="B398" s="21"/>
      <c r="C398" s="21"/>
      <c r="G398" s="21"/>
      <c r="H398" s="21"/>
      <c r="J398" s="21"/>
      <c r="K398" s="21"/>
      <c r="L398" s="21"/>
      <c r="M398" s="21"/>
      <c r="N398" s="21"/>
    </row>
    <row r="399" spans="1:14">
      <c r="A399" s="21"/>
      <c r="B399" s="21"/>
      <c r="C399" s="21"/>
      <c r="G399" s="21"/>
      <c r="H399" s="21"/>
      <c r="J399" s="21"/>
      <c r="K399" s="21"/>
      <c r="L399" s="21"/>
      <c r="M399" s="21"/>
      <c r="N399" s="21"/>
    </row>
    <row r="400" spans="1:14">
      <c r="A400" s="21"/>
      <c r="B400" s="21"/>
      <c r="C400" s="21"/>
      <c r="G400" s="21"/>
      <c r="H400" s="21"/>
      <c r="J400" s="21"/>
      <c r="K400" s="21"/>
      <c r="L400" s="21"/>
      <c r="M400" s="21"/>
      <c r="N400" s="21"/>
    </row>
    <row r="401" spans="1:14">
      <c r="A401" s="21"/>
      <c r="B401" s="21"/>
      <c r="C401" s="21"/>
      <c r="G401" s="21"/>
      <c r="H401" s="21"/>
      <c r="J401" s="21"/>
      <c r="K401" s="21"/>
      <c r="L401" s="21"/>
      <c r="M401" s="21"/>
      <c r="N401" s="21"/>
    </row>
    <row r="402" spans="1:14">
      <c r="A402" s="21"/>
      <c r="B402" s="21"/>
      <c r="C402" s="21"/>
      <c r="G402" s="21"/>
      <c r="H402" s="21"/>
      <c r="J402" s="21"/>
      <c r="K402" s="21"/>
      <c r="L402" s="21"/>
      <c r="M402" s="21"/>
      <c r="N402" s="21"/>
    </row>
    <row r="403" spans="1:14">
      <c r="A403" s="21"/>
      <c r="B403" s="21"/>
      <c r="C403" s="21"/>
      <c r="G403" s="21"/>
      <c r="H403" s="21"/>
      <c r="J403" s="21"/>
      <c r="K403" s="21"/>
      <c r="L403" s="21"/>
      <c r="M403" s="21"/>
      <c r="N403" s="21"/>
    </row>
    <row r="404" spans="1:14">
      <c r="A404" s="21"/>
      <c r="B404" s="21"/>
      <c r="C404" s="21"/>
      <c r="G404" s="21"/>
      <c r="H404" s="21"/>
      <c r="J404" s="21"/>
      <c r="K404" s="21"/>
      <c r="L404" s="21"/>
      <c r="M404" s="21"/>
      <c r="N404" s="21"/>
    </row>
    <row r="405" spans="1:14">
      <c r="A405" s="21"/>
      <c r="B405" s="21"/>
      <c r="C405" s="21"/>
      <c r="G405" s="21"/>
      <c r="H405" s="21"/>
      <c r="J405" s="21"/>
      <c r="K405" s="21"/>
      <c r="L405" s="21"/>
      <c r="M405" s="21"/>
      <c r="N405" s="21"/>
    </row>
    <row r="406" spans="1:14">
      <c r="A406" s="21"/>
      <c r="B406" s="21"/>
      <c r="C406" s="21"/>
      <c r="G406" s="21"/>
      <c r="H406" s="21"/>
      <c r="J406" s="21"/>
      <c r="K406" s="21"/>
      <c r="L406" s="21"/>
      <c r="M406" s="21"/>
      <c r="N406" s="21"/>
    </row>
    <row r="407" spans="1:14">
      <c r="A407" s="21"/>
      <c r="B407" s="21"/>
      <c r="C407" s="21"/>
      <c r="G407" s="21"/>
      <c r="H407" s="21"/>
      <c r="J407" s="21"/>
      <c r="K407" s="21"/>
      <c r="L407" s="21"/>
      <c r="M407" s="21"/>
      <c r="N407" s="21"/>
    </row>
    <row r="408" spans="1:14">
      <c r="A408" s="21"/>
      <c r="B408" s="21"/>
      <c r="C408" s="21"/>
      <c r="G408" s="21"/>
      <c r="H408" s="21"/>
      <c r="J408" s="21"/>
      <c r="K408" s="21"/>
      <c r="L408" s="21"/>
      <c r="M408" s="21"/>
      <c r="N408" s="21"/>
    </row>
    <row r="409" spans="1:14">
      <c r="A409" s="21"/>
      <c r="B409" s="21"/>
      <c r="C409" s="21"/>
      <c r="G409" s="21"/>
      <c r="H409" s="21"/>
      <c r="J409" s="21"/>
      <c r="K409" s="21"/>
      <c r="L409" s="21"/>
      <c r="M409" s="21"/>
      <c r="N409" s="21"/>
    </row>
    <row r="410" spans="1:14">
      <c r="A410" s="21"/>
      <c r="B410" s="21"/>
      <c r="C410" s="21"/>
      <c r="G410" s="21"/>
      <c r="H410" s="21"/>
      <c r="J410" s="21"/>
      <c r="K410" s="21"/>
      <c r="L410" s="21"/>
      <c r="M410" s="21"/>
      <c r="N410" s="21"/>
    </row>
    <row r="411" spans="1:14">
      <c r="A411" s="21"/>
      <c r="B411" s="21"/>
      <c r="C411" s="21"/>
      <c r="G411" s="21"/>
      <c r="H411" s="21"/>
      <c r="J411" s="21"/>
      <c r="K411" s="21"/>
      <c r="L411" s="21"/>
      <c r="M411" s="21"/>
      <c r="N411" s="21"/>
    </row>
    <row r="412" spans="1:14">
      <c r="A412" s="21"/>
      <c r="B412" s="21"/>
      <c r="C412" s="21"/>
      <c r="G412" s="21"/>
      <c r="H412" s="21"/>
      <c r="J412" s="21"/>
      <c r="K412" s="21"/>
      <c r="L412" s="21"/>
      <c r="M412" s="21"/>
      <c r="N412" s="21"/>
    </row>
    <row r="413" spans="1:14">
      <c r="A413" s="21"/>
      <c r="B413" s="21"/>
      <c r="C413" s="21"/>
      <c r="G413" s="21"/>
      <c r="H413" s="21"/>
      <c r="J413" s="21"/>
      <c r="K413" s="21"/>
      <c r="L413" s="21"/>
      <c r="M413" s="21"/>
      <c r="N413" s="21"/>
    </row>
    <row r="414" spans="1:14">
      <c r="A414" s="21"/>
      <c r="B414" s="21"/>
      <c r="C414" s="21"/>
      <c r="G414" s="21"/>
      <c r="H414" s="21"/>
      <c r="J414" s="21"/>
      <c r="K414" s="21"/>
      <c r="L414" s="21"/>
      <c r="M414" s="21"/>
      <c r="N414" s="21"/>
    </row>
    <row r="415" spans="1:14">
      <c r="A415" s="21"/>
      <c r="B415" s="21"/>
      <c r="C415" s="21"/>
      <c r="G415" s="21"/>
      <c r="H415" s="21"/>
      <c r="J415" s="21"/>
      <c r="K415" s="21"/>
      <c r="L415" s="21"/>
      <c r="M415" s="21"/>
      <c r="N415" s="21"/>
    </row>
    <row r="416" spans="1:14">
      <c r="A416" s="21"/>
      <c r="B416" s="21"/>
      <c r="C416" s="21"/>
      <c r="G416" s="21"/>
      <c r="H416" s="21"/>
      <c r="J416" s="21"/>
      <c r="K416" s="21"/>
      <c r="L416" s="21"/>
      <c r="M416" s="21"/>
      <c r="N416" s="21"/>
    </row>
    <row r="417" spans="1:14">
      <c r="A417" s="21"/>
      <c r="B417" s="21"/>
      <c r="C417" s="21"/>
      <c r="G417" s="21"/>
      <c r="H417" s="21"/>
      <c r="J417" s="21"/>
      <c r="K417" s="21"/>
      <c r="L417" s="21"/>
      <c r="M417" s="21"/>
      <c r="N417" s="21"/>
    </row>
    <row r="418" spans="1:14">
      <c r="A418" s="21"/>
      <c r="B418" s="21"/>
      <c r="C418" s="21"/>
      <c r="G418" s="21"/>
      <c r="H418" s="21"/>
      <c r="J418" s="21"/>
      <c r="K418" s="21"/>
      <c r="L418" s="21"/>
      <c r="M418" s="21"/>
      <c r="N418" s="21"/>
    </row>
    <row r="419" spans="1:14">
      <c r="A419" s="21"/>
      <c r="B419" s="21"/>
      <c r="C419" s="21"/>
      <c r="G419" s="21"/>
      <c r="H419" s="21"/>
      <c r="J419" s="21"/>
      <c r="K419" s="21"/>
      <c r="L419" s="21"/>
      <c r="M419" s="21"/>
      <c r="N419" s="21"/>
    </row>
    <row r="420" spans="1:14">
      <c r="A420" s="21"/>
      <c r="B420" s="21"/>
      <c r="C420" s="21"/>
      <c r="G420" s="21"/>
      <c r="H420" s="21"/>
      <c r="J420" s="21"/>
      <c r="K420" s="21"/>
      <c r="L420" s="21"/>
      <c r="M420" s="21"/>
      <c r="N420" s="21"/>
    </row>
    <row r="421" spans="1:14">
      <c r="A421" s="21"/>
      <c r="B421" s="21"/>
      <c r="C421" s="21"/>
      <c r="G421" s="21"/>
      <c r="H421" s="21"/>
      <c r="J421" s="21"/>
      <c r="K421" s="21"/>
      <c r="L421" s="21"/>
      <c r="M421" s="21"/>
      <c r="N421" s="21"/>
    </row>
    <row r="422" spans="1:14">
      <c r="A422" s="21"/>
      <c r="B422" s="21"/>
      <c r="C422" s="21"/>
      <c r="G422" s="21"/>
      <c r="H422" s="21"/>
      <c r="J422" s="21"/>
      <c r="K422" s="21"/>
      <c r="L422" s="21"/>
      <c r="M422" s="21"/>
      <c r="N422" s="21"/>
    </row>
    <row r="423" spans="1:14">
      <c r="A423" s="21"/>
      <c r="B423" s="21"/>
      <c r="C423" s="21"/>
      <c r="G423" s="21"/>
      <c r="H423" s="21"/>
      <c r="J423" s="21"/>
      <c r="K423" s="21"/>
      <c r="L423" s="21"/>
      <c r="M423" s="21"/>
      <c r="N423" s="21"/>
    </row>
    <row r="424" spans="1:14">
      <c r="A424" s="21"/>
      <c r="B424" s="21"/>
      <c r="C424" s="21"/>
      <c r="G424" s="21"/>
      <c r="H424" s="21"/>
      <c r="J424" s="21"/>
      <c r="K424" s="21"/>
      <c r="L424" s="21"/>
      <c r="M424" s="21"/>
      <c r="N424" s="21"/>
    </row>
    <row r="425" spans="1:14">
      <c r="A425" s="21"/>
      <c r="B425" s="21"/>
      <c r="C425" s="21"/>
      <c r="G425" s="21"/>
      <c r="H425" s="21"/>
      <c r="J425" s="21"/>
      <c r="K425" s="21"/>
      <c r="L425" s="21"/>
      <c r="M425" s="21"/>
      <c r="N425" s="21"/>
    </row>
    <row r="426" spans="1:14">
      <c r="A426" s="21"/>
      <c r="B426" s="21"/>
      <c r="C426" s="21"/>
      <c r="G426" s="21"/>
      <c r="H426" s="21"/>
      <c r="J426" s="21"/>
      <c r="K426" s="21"/>
      <c r="L426" s="21"/>
      <c r="M426" s="21"/>
      <c r="N426" s="21"/>
    </row>
    <row r="427" spans="1:14">
      <c r="A427" s="21"/>
      <c r="B427" s="21"/>
      <c r="C427" s="21"/>
      <c r="G427" s="21"/>
      <c r="H427" s="21"/>
      <c r="J427" s="21"/>
      <c r="K427" s="21"/>
      <c r="L427" s="21"/>
      <c r="M427" s="21"/>
      <c r="N427" s="21"/>
    </row>
    <row r="428" spans="1:14">
      <c r="A428" s="21"/>
      <c r="B428" s="21"/>
      <c r="C428" s="21"/>
      <c r="G428" s="21"/>
      <c r="H428" s="21"/>
      <c r="J428" s="21"/>
      <c r="K428" s="21"/>
      <c r="L428" s="21"/>
      <c r="M428" s="21"/>
      <c r="N428" s="21"/>
    </row>
    <row r="429" spans="1:14">
      <c r="A429" s="21"/>
      <c r="B429" s="21"/>
      <c r="C429" s="21"/>
      <c r="G429" s="21"/>
      <c r="H429" s="21"/>
      <c r="J429" s="21"/>
      <c r="K429" s="21"/>
      <c r="L429" s="21"/>
      <c r="M429" s="21"/>
      <c r="N429" s="21"/>
    </row>
    <row r="430" spans="1:14">
      <c r="A430" s="21"/>
      <c r="B430" s="21"/>
      <c r="C430" s="21"/>
      <c r="G430" s="21"/>
      <c r="H430" s="21"/>
      <c r="J430" s="21"/>
      <c r="K430" s="21"/>
      <c r="L430" s="21"/>
      <c r="M430" s="21"/>
      <c r="N430" s="21"/>
    </row>
    <row r="431" spans="1:14">
      <c r="A431" s="21"/>
      <c r="B431" s="21"/>
      <c r="C431" s="21"/>
      <c r="G431" s="21"/>
      <c r="H431" s="21"/>
      <c r="J431" s="21"/>
      <c r="K431" s="21"/>
      <c r="L431" s="21"/>
      <c r="M431" s="21"/>
      <c r="N431" s="21"/>
    </row>
    <row r="432" spans="1:14">
      <c r="A432" s="21"/>
      <c r="B432" s="21"/>
      <c r="C432" s="21"/>
      <c r="G432" s="21"/>
      <c r="H432" s="21"/>
      <c r="J432" s="21"/>
      <c r="K432" s="21"/>
      <c r="L432" s="21"/>
      <c r="M432" s="21"/>
      <c r="N432" s="21"/>
    </row>
    <row r="433" spans="1:14">
      <c r="A433" s="21"/>
      <c r="B433" s="21"/>
      <c r="C433" s="21"/>
      <c r="G433" s="21"/>
      <c r="H433" s="21"/>
      <c r="J433" s="21"/>
      <c r="K433" s="21"/>
      <c r="L433" s="21"/>
      <c r="M433" s="21"/>
      <c r="N433" s="21"/>
    </row>
    <row r="434" spans="1:14">
      <c r="A434" s="21"/>
      <c r="B434" s="21"/>
      <c r="C434" s="21"/>
      <c r="G434" s="21"/>
      <c r="H434" s="21"/>
      <c r="J434" s="21"/>
      <c r="K434" s="21"/>
      <c r="L434" s="21"/>
      <c r="M434" s="21"/>
      <c r="N434" s="21"/>
    </row>
    <row r="435" spans="1:14">
      <c r="A435" s="21"/>
      <c r="B435" s="21"/>
      <c r="C435" s="21"/>
      <c r="G435" s="21"/>
      <c r="H435" s="21"/>
      <c r="J435" s="21"/>
      <c r="K435" s="21"/>
      <c r="L435" s="21"/>
      <c r="M435" s="21"/>
      <c r="N435" s="21"/>
    </row>
    <row r="436" spans="1:14">
      <c r="A436" s="21"/>
      <c r="B436" s="21"/>
      <c r="C436" s="21"/>
      <c r="G436" s="21"/>
      <c r="H436" s="21"/>
      <c r="J436" s="21"/>
      <c r="K436" s="21"/>
      <c r="L436" s="21"/>
      <c r="M436" s="21"/>
      <c r="N436" s="21"/>
    </row>
    <row r="437" spans="1:14">
      <c r="A437" s="21"/>
      <c r="B437" s="21"/>
      <c r="C437" s="21"/>
      <c r="G437" s="21"/>
      <c r="H437" s="21"/>
      <c r="J437" s="21"/>
      <c r="K437" s="21"/>
      <c r="L437" s="21"/>
      <c r="M437" s="21"/>
      <c r="N437" s="21"/>
    </row>
    <row r="438" spans="1:14">
      <c r="A438" s="21"/>
      <c r="B438" s="21"/>
      <c r="C438" s="21"/>
      <c r="G438" s="21"/>
      <c r="H438" s="21"/>
      <c r="J438" s="21"/>
      <c r="K438" s="21"/>
      <c r="L438" s="21"/>
      <c r="M438" s="21"/>
      <c r="N438" s="21"/>
    </row>
    <row r="439" spans="1:14">
      <c r="A439" s="21"/>
      <c r="B439" s="21"/>
      <c r="C439" s="21"/>
      <c r="G439" s="21"/>
      <c r="H439" s="21"/>
      <c r="J439" s="21"/>
      <c r="K439" s="21"/>
      <c r="L439" s="21"/>
      <c r="M439" s="21"/>
      <c r="N439" s="21"/>
    </row>
    <row r="440" spans="1:14">
      <c r="A440" s="21"/>
      <c r="B440" s="21"/>
      <c r="C440" s="21"/>
      <c r="G440" s="21"/>
      <c r="H440" s="21"/>
      <c r="J440" s="21"/>
      <c r="K440" s="21"/>
      <c r="L440" s="21"/>
      <c r="M440" s="21"/>
      <c r="N440" s="21"/>
    </row>
    <row r="441" spans="1:14">
      <c r="A441" s="21"/>
      <c r="B441" s="21"/>
      <c r="C441" s="21"/>
      <c r="G441" s="21"/>
      <c r="H441" s="21"/>
      <c r="J441" s="21"/>
      <c r="K441" s="21"/>
      <c r="L441" s="21"/>
      <c r="M441" s="21"/>
      <c r="N441" s="21"/>
    </row>
    <row r="442" spans="1:14">
      <c r="A442" s="21"/>
      <c r="B442" s="21"/>
      <c r="C442" s="21"/>
      <c r="G442" s="21"/>
      <c r="H442" s="21"/>
      <c r="J442" s="21"/>
      <c r="K442" s="21"/>
      <c r="L442" s="21"/>
      <c r="M442" s="21"/>
      <c r="N442" s="21"/>
    </row>
    <row r="443" spans="1:14">
      <c r="A443" s="21"/>
      <c r="B443" s="21"/>
      <c r="C443" s="21"/>
      <c r="G443" s="21"/>
      <c r="H443" s="21"/>
      <c r="J443" s="21"/>
      <c r="K443" s="21"/>
      <c r="L443" s="21"/>
      <c r="M443" s="21"/>
      <c r="N443" s="21"/>
    </row>
    <row r="444" spans="1:14">
      <c r="A444" s="21"/>
      <c r="B444" s="21"/>
      <c r="C444" s="21"/>
      <c r="G444" s="21"/>
      <c r="H444" s="21"/>
      <c r="J444" s="21"/>
      <c r="K444" s="21"/>
      <c r="L444" s="21"/>
      <c r="M444" s="21"/>
      <c r="N444" s="21"/>
    </row>
    <row r="445" spans="1:14">
      <c r="A445" s="21"/>
      <c r="B445" s="21"/>
      <c r="C445" s="21"/>
      <c r="G445" s="21"/>
      <c r="H445" s="21"/>
      <c r="J445" s="21"/>
      <c r="K445" s="21"/>
      <c r="L445" s="21"/>
      <c r="M445" s="21"/>
      <c r="N445" s="21"/>
    </row>
    <row r="446" spans="1:14">
      <c r="A446" s="21"/>
      <c r="B446" s="21"/>
      <c r="C446" s="21"/>
      <c r="G446" s="21"/>
      <c r="H446" s="21"/>
      <c r="J446" s="21"/>
      <c r="K446" s="21"/>
      <c r="L446" s="21"/>
      <c r="M446" s="21"/>
      <c r="N446" s="21"/>
    </row>
    <row r="447" spans="1:14">
      <c r="A447" s="21"/>
      <c r="B447" s="21"/>
      <c r="C447" s="21"/>
      <c r="G447" s="21"/>
      <c r="H447" s="21"/>
      <c r="J447" s="21"/>
      <c r="K447" s="21"/>
      <c r="L447" s="21"/>
      <c r="M447" s="21"/>
      <c r="N447" s="21"/>
    </row>
    <row r="448" spans="1:14">
      <c r="A448" s="21"/>
      <c r="B448" s="21"/>
      <c r="C448" s="21"/>
      <c r="G448" s="21"/>
      <c r="H448" s="21"/>
      <c r="J448" s="21"/>
      <c r="K448" s="21"/>
      <c r="L448" s="21"/>
      <c r="M448" s="21"/>
      <c r="N448" s="21"/>
    </row>
    <row r="449" spans="1:14">
      <c r="A449" s="21"/>
      <c r="B449" s="21"/>
      <c r="C449" s="21"/>
      <c r="G449" s="21"/>
      <c r="H449" s="21"/>
      <c r="J449" s="21"/>
      <c r="K449" s="21"/>
      <c r="L449" s="21"/>
      <c r="M449" s="21"/>
      <c r="N449" s="21"/>
    </row>
    <row r="450" spans="1:14">
      <c r="A450" s="21"/>
      <c r="B450" s="21"/>
      <c r="C450" s="21"/>
      <c r="G450" s="21"/>
      <c r="H450" s="21"/>
      <c r="J450" s="21"/>
      <c r="K450" s="21"/>
      <c r="L450" s="21"/>
      <c r="M450" s="21"/>
      <c r="N450" s="21"/>
    </row>
    <row r="451" spans="1:14">
      <c r="A451" s="21"/>
      <c r="B451" s="21"/>
      <c r="C451" s="21"/>
      <c r="G451" s="21"/>
      <c r="H451" s="21"/>
      <c r="J451" s="21"/>
      <c r="K451" s="21"/>
      <c r="L451" s="21"/>
      <c r="M451" s="21"/>
      <c r="N451" s="21"/>
    </row>
    <row r="452" spans="1:14">
      <c r="A452" s="21"/>
      <c r="B452" s="21"/>
      <c r="C452" s="21"/>
      <c r="G452" s="21"/>
      <c r="H452" s="21"/>
      <c r="J452" s="21"/>
      <c r="K452" s="21"/>
      <c r="L452" s="21"/>
      <c r="M452" s="21"/>
      <c r="N452" s="21"/>
    </row>
    <row r="453" spans="1:14">
      <c r="A453" s="21"/>
      <c r="B453" s="21"/>
      <c r="C453" s="21"/>
      <c r="G453" s="21"/>
      <c r="H453" s="21"/>
      <c r="J453" s="21"/>
      <c r="K453" s="21"/>
      <c r="L453" s="21"/>
      <c r="M453" s="21"/>
      <c r="N453" s="21"/>
    </row>
    <row r="454" spans="1:14">
      <c r="A454" s="21"/>
      <c r="B454" s="21"/>
      <c r="C454" s="21"/>
      <c r="G454" s="21"/>
      <c r="H454" s="21"/>
      <c r="J454" s="21"/>
      <c r="K454" s="21"/>
      <c r="L454" s="21"/>
      <c r="M454" s="21"/>
      <c r="N454" s="21"/>
    </row>
    <row r="455" spans="1:14">
      <c r="A455" s="21"/>
      <c r="B455" s="21"/>
      <c r="C455" s="21"/>
      <c r="G455" s="21"/>
      <c r="H455" s="21"/>
      <c r="J455" s="21"/>
      <c r="K455" s="21"/>
      <c r="L455" s="21"/>
      <c r="M455" s="21"/>
      <c r="N455" s="21"/>
    </row>
    <row r="456" spans="1:14">
      <c r="A456" s="21"/>
      <c r="B456" s="21"/>
      <c r="C456" s="21"/>
      <c r="G456" s="21"/>
      <c r="H456" s="21"/>
      <c r="J456" s="21"/>
      <c r="K456" s="21"/>
      <c r="L456" s="21"/>
      <c r="M456" s="21"/>
      <c r="N456" s="21"/>
    </row>
    <row r="457" spans="1:14">
      <c r="A457" s="21"/>
      <c r="B457" s="21"/>
      <c r="C457" s="21"/>
      <c r="G457" s="21"/>
      <c r="H457" s="21"/>
      <c r="J457" s="21"/>
      <c r="K457" s="21"/>
      <c r="L457" s="21"/>
      <c r="M457" s="21"/>
      <c r="N457" s="21"/>
    </row>
    <row r="458" spans="1:14">
      <c r="A458" s="21"/>
      <c r="B458" s="21"/>
      <c r="C458" s="21"/>
      <c r="G458" s="21"/>
      <c r="H458" s="21"/>
      <c r="J458" s="21"/>
      <c r="K458" s="21"/>
      <c r="L458" s="21"/>
      <c r="M458" s="21"/>
      <c r="N458" s="21"/>
    </row>
    <row r="459" spans="1:14">
      <c r="A459" s="21"/>
      <c r="B459" s="21"/>
      <c r="C459" s="21"/>
      <c r="G459" s="21"/>
      <c r="H459" s="21"/>
      <c r="J459" s="21"/>
      <c r="K459" s="21"/>
      <c r="L459" s="21"/>
      <c r="M459" s="21"/>
      <c r="N459" s="21"/>
    </row>
    <row r="460" spans="1:14">
      <c r="A460" s="21"/>
      <c r="B460" s="21"/>
      <c r="C460" s="21"/>
      <c r="G460" s="21"/>
      <c r="H460" s="21"/>
      <c r="J460" s="21"/>
      <c r="K460" s="21"/>
      <c r="L460" s="21"/>
      <c r="M460" s="21"/>
      <c r="N460" s="21"/>
    </row>
    <row r="461" spans="1:14">
      <c r="A461" s="21"/>
      <c r="B461" s="21"/>
      <c r="C461" s="21"/>
      <c r="G461" s="21"/>
      <c r="H461" s="21"/>
      <c r="J461" s="21"/>
      <c r="K461" s="21"/>
      <c r="L461" s="21"/>
      <c r="M461" s="21"/>
      <c r="N461" s="21"/>
    </row>
    <row r="462" spans="1:14">
      <c r="A462" s="21"/>
      <c r="B462" s="21"/>
      <c r="C462" s="21"/>
      <c r="G462" s="21"/>
      <c r="H462" s="21"/>
      <c r="J462" s="21"/>
      <c r="K462" s="21"/>
      <c r="L462" s="21"/>
      <c r="M462" s="21"/>
      <c r="N462" s="21"/>
    </row>
    <row r="463" spans="1:14">
      <c r="A463" s="21"/>
      <c r="B463" s="21"/>
      <c r="C463" s="21"/>
      <c r="G463" s="21"/>
      <c r="H463" s="21"/>
      <c r="J463" s="21"/>
      <c r="K463" s="21"/>
      <c r="L463" s="21"/>
      <c r="M463" s="21"/>
      <c r="N463" s="21"/>
    </row>
    <row r="464" spans="1:14">
      <c r="A464" s="21"/>
      <c r="B464" s="21"/>
      <c r="C464" s="21"/>
      <c r="G464" s="21"/>
      <c r="H464" s="21"/>
      <c r="J464" s="21"/>
      <c r="K464" s="21"/>
      <c r="L464" s="21"/>
      <c r="M464" s="21"/>
      <c r="N464" s="21"/>
    </row>
    <row r="465" spans="1:14">
      <c r="A465" s="21"/>
      <c r="B465" s="21"/>
      <c r="C465" s="21"/>
      <c r="G465" s="21"/>
      <c r="H465" s="21"/>
      <c r="J465" s="21"/>
      <c r="K465" s="21"/>
      <c r="L465" s="21"/>
      <c r="M465" s="21"/>
      <c r="N465" s="21"/>
    </row>
    <row r="466" spans="1:14">
      <c r="A466" s="21"/>
      <c r="B466" s="21"/>
      <c r="C466" s="21"/>
      <c r="G466" s="21"/>
      <c r="H466" s="21"/>
      <c r="J466" s="21"/>
      <c r="K466" s="21"/>
      <c r="L466" s="21"/>
      <c r="M466" s="21"/>
      <c r="N466" s="21"/>
    </row>
    <row r="467" spans="1:14">
      <c r="A467" s="21"/>
      <c r="B467" s="21"/>
      <c r="C467" s="21"/>
      <c r="G467" s="21"/>
      <c r="H467" s="21"/>
      <c r="J467" s="21"/>
      <c r="K467" s="21"/>
      <c r="L467" s="21"/>
      <c r="M467" s="21"/>
      <c r="N467" s="21"/>
    </row>
    <row r="468" spans="1:14">
      <c r="A468" s="21"/>
      <c r="B468" s="21"/>
      <c r="C468" s="21"/>
      <c r="G468" s="21"/>
      <c r="H468" s="21"/>
      <c r="J468" s="21"/>
      <c r="K468" s="21"/>
      <c r="L468" s="21"/>
      <c r="M468" s="21"/>
      <c r="N468" s="21"/>
    </row>
    <row r="469" spans="1:14">
      <c r="A469" s="21"/>
      <c r="B469" s="21"/>
      <c r="C469" s="21"/>
      <c r="G469" s="21"/>
      <c r="H469" s="21"/>
      <c r="J469" s="21"/>
      <c r="K469" s="21"/>
      <c r="L469" s="21"/>
      <c r="M469" s="21"/>
      <c r="N469" s="21"/>
    </row>
    <row r="470" spans="1:14">
      <c r="A470" s="21"/>
      <c r="B470" s="21"/>
      <c r="C470" s="21"/>
      <c r="G470" s="21"/>
      <c r="H470" s="21"/>
      <c r="J470" s="21"/>
      <c r="K470" s="21"/>
      <c r="L470" s="21"/>
      <c r="M470" s="21"/>
      <c r="N470" s="21"/>
    </row>
    <row r="471" spans="1:14">
      <c r="A471" s="21"/>
      <c r="B471" s="21"/>
      <c r="C471" s="21"/>
      <c r="G471" s="21"/>
      <c r="H471" s="21"/>
      <c r="J471" s="21"/>
      <c r="K471" s="21"/>
      <c r="L471" s="21"/>
      <c r="M471" s="21"/>
      <c r="N471" s="21"/>
    </row>
    <row r="472" spans="1:14">
      <c r="A472" s="21"/>
      <c r="B472" s="21"/>
      <c r="C472" s="21"/>
      <c r="G472" s="21"/>
      <c r="H472" s="21"/>
      <c r="J472" s="21"/>
      <c r="K472" s="21"/>
      <c r="L472" s="21"/>
      <c r="M472" s="21"/>
      <c r="N472" s="21"/>
    </row>
    <row r="473" spans="1:14">
      <c r="A473" s="21"/>
      <c r="B473" s="21"/>
      <c r="C473" s="21"/>
      <c r="G473" s="21"/>
      <c r="H473" s="21"/>
      <c r="J473" s="21"/>
      <c r="K473" s="21"/>
      <c r="L473" s="21"/>
      <c r="M473" s="21"/>
      <c r="N473" s="21"/>
    </row>
    <row r="474" spans="1:14">
      <c r="A474" s="21"/>
      <c r="B474" s="21"/>
      <c r="C474" s="21"/>
      <c r="G474" s="21"/>
      <c r="H474" s="21"/>
      <c r="J474" s="21"/>
      <c r="K474" s="21"/>
      <c r="L474" s="21"/>
      <c r="M474" s="21"/>
      <c r="N474" s="21"/>
    </row>
    <row r="475" spans="1:14">
      <c r="A475" s="21"/>
      <c r="B475" s="21"/>
      <c r="C475" s="21"/>
      <c r="G475" s="21"/>
      <c r="H475" s="21"/>
      <c r="J475" s="21"/>
      <c r="K475" s="21"/>
      <c r="L475" s="21"/>
      <c r="M475" s="21"/>
      <c r="N475" s="21"/>
    </row>
    <row r="476" spans="1:14">
      <c r="A476" s="21"/>
      <c r="B476" s="21"/>
      <c r="C476" s="21"/>
      <c r="G476" s="21"/>
      <c r="H476" s="21"/>
      <c r="J476" s="21"/>
      <c r="K476" s="21"/>
      <c r="L476" s="21"/>
      <c r="M476" s="21"/>
      <c r="N476" s="21"/>
    </row>
    <row r="477" spans="1:14">
      <c r="A477" s="21"/>
      <c r="B477" s="21"/>
      <c r="C477" s="21"/>
      <c r="G477" s="21"/>
      <c r="H477" s="21"/>
      <c r="J477" s="21"/>
      <c r="K477" s="21"/>
      <c r="L477" s="21"/>
      <c r="M477" s="21"/>
      <c r="N477" s="21"/>
    </row>
    <row r="478" spans="1:14">
      <c r="A478" s="21"/>
      <c r="B478" s="21"/>
      <c r="C478" s="21"/>
      <c r="G478" s="21"/>
      <c r="H478" s="21"/>
      <c r="J478" s="21"/>
      <c r="K478" s="21"/>
      <c r="L478" s="21"/>
      <c r="M478" s="21"/>
      <c r="N478" s="21"/>
    </row>
    <row r="479" spans="1:14">
      <c r="A479" s="21"/>
      <c r="B479" s="21"/>
      <c r="C479" s="21"/>
      <c r="G479" s="21"/>
      <c r="H479" s="21"/>
      <c r="J479" s="21"/>
      <c r="K479" s="21"/>
      <c r="L479" s="21"/>
      <c r="M479" s="21"/>
      <c r="N479" s="21"/>
    </row>
    <row r="480" spans="1:14">
      <c r="A480" s="21"/>
      <c r="B480" s="21"/>
      <c r="C480" s="21"/>
      <c r="G480" s="21"/>
      <c r="H480" s="21"/>
      <c r="J480" s="21"/>
      <c r="K480" s="21"/>
      <c r="L480" s="21"/>
      <c r="M480" s="21"/>
      <c r="N480" s="21"/>
    </row>
    <row r="481" spans="1:14">
      <c r="A481" s="21"/>
      <c r="B481" s="21"/>
      <c r="C481" s="21"/>
      <c r="G481" s="21"/>
      <c r="H481" s="21"/>
      <c r="J481" s="21"/>
      <c r="K481" s="21"/>
      <c r="L481" s="21"/>
      <c r="M481" s="21"/>
      <c r="N481" s="21"/>
    </row>
    <row r="482" spans="1:14">
      <c r="A482" s="21"/>
      <c r="B482" s="21"/>
      <c r="C482" s="21"/>
      <c r="G482" s="21"/>
      <c r="H482" s="21"/>
      <c r="J482" s="21"/>
      <c r="K482" s="21"/>
      <c r="L482" s="21"/>
      <c r="M482" s="21"/>
      <c r="N482" s="21"/>
    </row>
    <row r="483" spans="1:14">
      <c r="A483" s="21"/>
      <c r="B483" s="21"/>
      <c r="C483" s="21"/>
      <c r="G483" s="21"/>
      <c r="H483" s="21"/>
      <c r="J483" s="21"/>
      <c r="K483" s="21"/>
      <c r="L483" s="21"/>
      <c r="M483" s="21"/>
      <c r="N483" s="21"/>
    </row>
    <row r="484" spans="1:14">
      <c r="A484" s="21"/>
      <c r="B484" s="21"/>
      <c r="C484" s="21"/>
      <c r="G484" s="21"/>
      <c r="H484" s="21"/>
      <c r="J484" s="21"/>
      <c r="K484" s="21"/>
      <c r="L484" s="21"/>
      <c r="M484" s="21"/>
      <c r="N484" s="21"/>
    </row>
    <row r="485" spans="1:14">
      <c r="A485" s="21"/>
      <c r="B485" s="21"/>
      <c r="C485" s="21"/>
      <c r="G485" s="21"/>
      <c r="H485" s="21"/>
      <c r="J485" s="21"/>
      <c r="K485" s="21"/>
      <c r="L485" s="21"/>
      <c r="M485" s="21"/>
      <c r="N485" s="21"/>
    </row>
    <row r="486" spans="1:14">
      <c r="A486" s="21"/>
      <c r="B486" s="21"/>
      <c r="C486" s="21"/>
      <c r="G486" s="21"/>
      <c r="H486" s="21"/>
      <c r="J486" s="21"/>
      <c r="K486" s="21"/>
      <c r="L486" s="21"/>
      <c r="M486" s="21"/>
      <c r="N486" s="21"/>
    </row>
    <row r="487" spans="1:14">
      <c r="A487" s="21"/>
      <c r="B487" s="21"/>
      <c r="C487" s="21"/>
      <c r="G487" s="21"/>
      <c r="H487" s="21"/>
      <c r="J487" s="21"/>
      <c r="K487" s="21"/>
      <c r="L487" s="21"/>
      <c r="M487" s="21"/>
      <c r="N487" s="21"/>
    </row>
    <row r="488" spans="1:14">
      <c r="A488" s="21"/>
      <c r="B488" s="21"/>
      <c r="C488" s="21"/>
      <c r="G488" s="21"/>
      <c r="H488" s="21"/>
      <c r="J488" s="21"/>
      <c r="K488" s="21"/>
      <c r="L488" s="21"/>
      <c r="M488" s="21"/>
      <c r="N488" s="21"/>
    </row>
    <row r="489" spans="1:14">
      <c r="A489" s="21"/>
      <c r="B489" s="21"/>
      <c r="C489" s="21"/>
      <c r="G489" s="21"/>
      <c r="H489" s="21"/>
      <c r="J489" s="21"/>
      <c r="K489" s="21"/>
      <c r="L489" s="21"/>
      <c r="M489" s="21"/>
      <c r="N489" s="21"/>
    </row>
    <row r="490" spans="1:14">
      <c r="A490" s="21"/>
      <c r="B490" s="21"/>
      <c r="C490" s="21"/>
      <c r="G490" s="21"/>
      <c r="H490" s="21"/>
      <c r="J490" s="21"/>
      <c r="K490" s="21"/>
      <c r="L490" s="21"/>
      <c r="M490" s="21"/>
      <c r="N490" s="21"/>
    </row>
    <row r="491" spans="1:14">
      <c r="A491" s="21"/>
      <c r="B491" s="21"/>
      <c r="C491" s="21"/>
      <c r="G491" s="21"/>
      <c r="H491" s="21"/>
      <c r="J491" s="21"/>
      <c r="K491" s="21"/>
      <c r="L491" s="21"/>
      <c r="M491" s="21"/>
      <c r="N491" s="21"/>
    </row>
    <row r="492" spans="1:14">
      <c r="A492" s="21"/>
      <c r="B492" s="21"/>
      <c r="C492" s="21"/>
      <c r="G492" s="21"/>
      <c r="H492" s="21"/>
      <c r="J492" s="21"/>
      <c r="K492" s="21"/>
      <c r="L492" s="21"/>
      <c r="M492" s="21"/>
      <c r="N492" s="21"/>
    </row>
    <row r="493" spans="1:14">
      <c r="A493" s="21"/>
      <c r="B493" s="21"/>
      <c r="C493" s="21"/>
      <c r="G493" s="21"/>
      <c r="H493" s="21"/>
      <c r="J493" s="21"/>
      <c r="K493" s="21"/>
      <c r="L493" s="21"/>
      <c r="M493" s="21"/>
      <c r="N493" s="21"/>
    </row>
    <row r="494" spans="1:14">
      <c r="A494" s="21"/>
      <c r="B494" s="21"/>
      <c r="C494" s="21"/>
      <c r="G494" s="21"/>
      <c r="H494" s="21"/>
      <c r="J494" s="21"/>
      <c r="K494" s="21"/>
      <c r="L494" s="21"/>
      <c r="M494" s="21"/>
      <c r="N494" s="21"/>
    </row>
    <row r="495" spans="1:14">
      <c r="A495" s="21"/>
      <c r="B495" s="21"/>
      <c r="C495" s="21"/>
      <c r="G495" s="21"/>
      <c r="H495" s="21"/>
      <c r="J495" s="21"/>
      <c r="K495" s="21"/>
      <c r="L495" s="21"/>
      <c r="M495" s="21"/>
      <c r="N495" s="21"/>
    </row>
    <row r="496" spans="1:14">
      <c r="A496" s="21"/>
      <c r="B496" s="21"/>
      <c r="C496" s="21"/>
      <c r="G496" s="21"/>
      <c r="H496" s="21"/>
      <c r="J496" s="21"/>
      <c r="K496" s="21"/>
      <c r="L496" s="21"/>
      <c r="M496" s="21"/>
      <c r="N496" s="21"/>
    </row>
    <row r="497" spans="1:14">
      <c r="A497" s="21"/>
      <c r="B497" s="21"/>
      <c r="C497" s="21"/>
      <c r="G497" s="21"/>
      <c r="H497" s="21"/>
      <c r="J497" s="21"/>
      <c r="K497" s="21"/>
      <c r="L497" s="21"/>
      <c r="M497" s="21"/>
      <c r="N497" s="21"/>
    </row>
    <row r="498" spans="1:14">
      <c r="A498" s="21"/>
      <c r="B498" s="21"/>
      <c r="C498" s="21"/>
      <c r="G498" s="21"/>
      <c r="H498" s="21"/>
      <c r="J498" s="21"/>
      <c r="K498" s="21"/>
      <c r="L498" s="21"/>
      <c r="M498" s="21"/>
      <c r="N498" s="21"/>
    </row>
    <row r="499" spans="1:14">
      <c r="A499" s="21"/>
      <c r="B499" s="21"/>
      <c r="C499" s="21"/>
      <c r="G499" s="21"/>
      <c r="H499" s="21"/>
      <c r="J499" s="21"/>
      <c r="K499" s="21"/>
      <c r="L499" s="21"/>
      <c r="M499" s="21"/>
      <c r="N499" s="21"/>
    </row>
    <row r="500" spans="1:14">
      <c r="A500" s="21"/>
      <c r="B500" s="21"/>
      <c r="C500" s="21"/>
      <c r="G500" s="21"/>
      <c r="H500" s="21"/>
      <c r="J500" s="21"/>
      <c r="K500" s="21"/>
      <c r="L500" s="21"/>
      <c r="M500" s="21"/>
      <c r="N500" s="21"/>
    </row>
    <row r="501" spans="1:14">
      <c r="A501" s="21"/>
      <c r="B501" s="21"/>
      <c r="C501" s="21"/>
      <c r="G501" s="21"/>
      <c r="H501" s="21"/>
      <c r="J501" s="21"/>
      <c r="K501" s="21"/>
      <c r="L501" s="21"/>
      <c r="M501" s="21"/>
      <c r="N501" s="21"/>
    </row>
    <row r="502" spans="1:14">
      <c r="A502" s="21"/>
      <c r="B502" s="21"/>
      <c r="C502" s="21"/>
      <c r="G502" s="21"/>
      <c r="H502" s="21"/>
      <c r="J502" s="21"/>
      <c r="K502" s="21"/>
      <c r="L502" s="21"/>
      <c r="M502" s="21"/>
      <c r="N502" s="21"/>
    </row>
    <row r="503" spans="1:14">
      <c r="A503" s="21"/>
      <c r="B503" s="21"/>
      <c r="C503" s="21"/>
      <c r="G503" s="21"/>
      <c r="H503" s="21"/>
      <c r="J503" s="21"/>
      <c r="K503" s="21"/>
      <c r="L503" s="21"/>
      <c r="M503" s="21"/>
      <c r="N503" s="21"/>
    </row>
    <row r="504" spans="1:14">
      <c r="A504" s="21"/>
      <c r="B504" s="21"/>
      <c r="C504" s="21"/>
      <c r="G504" s="21"/>
      <c r="H504" s="21"/>
      <c r="J504" s="21"/>
      <c r="K504" s="21"/>
      <c r="L504" s="21"/>
      <c r="M504" s="21"/>
      <c r="N504" s="21"/>
    </row>
    <row r="505" spans="1:14">
      <c r="A505" s="21"/>
      <c r="B505" s="21"/>
      <c r="C505" s="21"/>
      <c r="G505" s="21"/>
      <c r="H505" s="21"/>
      <c r="J505" s="21"/>
      <c r="K505" s="21"/>
      <c r="L505" s="21"/>
      <c r="M505" s="21"/>
      <c r="N505" s="21"/>
    </row>
    <row r="506" spans="1:14">
      <c r="A506" s="21"/>
      <c r="B506" s="21"/>
      <c r="C506" s="21"/>
      <c r="G506" s="21"/>
      <c r="H506" s="21"/>
      <c r="J506" s="21"/>
      <c r="K506" s="21"/>
      <c r="L506" s="21"/>
      <c r="M506" s="21"/>
      <c r="N506" s="21"/>
    </row>
    <row r="507" spans="1:14">
      <c r="A507" s="21"/>
      <c r="B507" s="21"/>
      <c r="C507" s="21"/>
      <c r="G507" s="21"/>
      <c r="H507" s="21"/>
      <c r="J507" s="21"/>
      <c r="K507" s="21"/>
      <c r="L507" s="21"/>
      <c r="M507" s="21"/>
      <c r="N507" s="21"/>
    </row>
    <row r="508" spans="1:14">
      <c r="A508" s="21"/>
      <c r="B508" s="21"/>
      <c r="C508" s="21"/>
      <c r="G508" s="21"/>
      <c r="H508" s="21"/>
      <c r="J508" s="21"/>
      <c r="K508" s="21"/>
      <c r="L508" s="21"/>
      <c r="M508" s="21"/>
      <c r="N508" s="21"/>
    </row>
    <row r="509" spans="1:14">
      <c r="A509" s="21"/>
      <c r="B509" s="21"/>
      <c r="C509" s="21"/>
      <c r="G509" s="21"/>
      <c r="H509" s="21"/>
      <c r="J509" s="21"/>
      <c r="K509" s="21"/>
      <c r="L509" s="21"/>
      <c r="M509" s="21"/>
      <c r="N509" s="21"/>
    </row>
    <row r="510" spans="1:14">
      <c r="A510" s="21"/>
      <c r="B510" s="21"/>
      <c r="C510" s="21"/>
      <c r="G510" s="21"/>
      <c r="H510" s="21"/>
      <c r="J510" s="21"/>
      <c r="K510" s="21"/>
      <c r="L510" s="21"/>
      <c r="M510" s="21"/>
      <c r="N510" s="21"/>
    </row>
    <row r="511" spans="1:14">
      <c r="A511" s="21"/>
      <c r="B511" s="21"/>
      <c r="C511" s="21"/>
      <c r="G511" s="21"/>
      <c r="H511" s="21"/>
      <c r="J511" s="21"/>
      <c r="K511" s="21"/>
      <c r="L511" s="21"/>
      <c r="M511" s="21"/>
      <c r="N511" s="21"/>
    </row>
    <row r="512" spans="1:14">
      <c r="A512" s="21"/>
      <c r="B512" s="21"/>
      <c r="C512" s="21"/>
      <c r="G512" s="21"/>
      <c r="H512" s="21"/>
      <c r="J512" s="21"/>
      <c r="K512" s="21"/>
      <c r="L512" s="21"/>
      <c r="M512" s="21"/>
      <c r="N512" s="21"/>
    </row>
    <row r="513" spans="1:14">
      <c r="A513" s="21"/>
      <c r="B513" s="21"/>
      <c r="C513" s="21"/>
      <c r="G513" s="21"/>
      <c r="H513" s="21"/>
      <c r="J513" s="21"/>
      <c r="K513" s="21"/>
      <c r="L513" s="21"/>
      <c r="M513" s="21"/>
      <c r="N513" s="21"/>
    </row>
    <row r="514" spans="1:14">
      <c r="A514" s="21"/>
      <c r="B514" s="21"/>
      <c r="C514" s="21"/>
      <c r="G514" s="21"/>
      <c r="H514" s="21"/>
      <c r="J514" s="21"/>
      <c r="K514" s="21"/>
      <c r="L514" s="21"/>
      <c r="M514" s="21"/>
      <c r="N514" s="21"/>
    </row>
    <row r="515" spans="1:14">
      <c r="A515" s="21"/>
      <c r="B515" s="21"/>
      <c r="C515" s="21"/>
      <c r="G515" s="21"/>
      <c r="H515" s="21"/>
      <c r="J515" s="21"/>
      <c r="K515" s="21"/>
      <c r="L515" s="21"/>
      <c r="M515" s="21"/>
      <c r="N515" s="21"/>
    </row>
    <row r="516" spans="1:14">
      <c r="A516" s="21"/>
      <c r="B516" s="21"/>
      <c r="C516" s="21"/>
      <c r="G516" s="21"/>
      <c r="H516" s="21"/>
      <c r="J516" s="21"/>
      <c r="K516" s="21"/>
      <c r="L516" s="21"/>
      <c r="M516" s="21"/>
      <c r="N516" s="21"/>
    </row>
    <row r="517" spans="1:14">
      <c r="A517" s="21"/>
      <c r="B517" s="21"/>
      <c r="C517" s="21"/>
      <c r="G517" s="21"/>
      <c r="H517" s="21"/>
      <c r="J517" s="21"/>
      <c r="K517" s="21"/>
      <c r="L517" s="21"/>
      <c r="M517" s="21"/>
      <c r="N517" s="21"/>
    </row>
    <row r="518" spans="1:14">
      <c r="A518" s="21"/>
      <c r="B518" s="21"/>
      <c r="C518" s="21"/>
      <c r="G518" s="21"/>
      <c r="H518" s="21"/>
      <c r="J518" s="21"/>
      <c r="K518" s="21"/>
      <c r="L518" s="21"/>
      <c r="M518" s="21"/>
      <c r="N518" s="21"/>
    </row>
    <row r="519" spans="1:14">
      <c r="A519" s="21"/>
      <c r="B519" s="21"/>
      <c r="C519" s="21"/>
      <c r="G519" s="21"/>
      <c r="H519" s="21"/>
      <c r="J519" s="21"/>
      <c r="K519" s="21"/>
      <c r="L519" s="21"/>
      <c r="M519" s="21"/>
      <c r="N519" s="21"/>
    </row>
    <row r="520" spans="1:14">
      <c r="A520" s="21"/>
      <c r="B520" s="21"/>
      <c r="C520" s="21"/>
      <c r="G520" s="21"/>
      <c r="H520" s="21"/>
      <c r="J520" s="21"/>
      <c r="K520" s="21"/>
      <c r="L520" s="21"/>
      <c r="M520" s="21"/>
      <c r="N520" s="21"/>
    </row>
    <row r="521" spans="1:14">
      <c r="A521" s="21"/>
      <c r="B521" s="21"/>
      <c r="C521" s="21"/>
      <c r="G521" s="21"/>
      <c r="H521" s="21"/>
      <c r="J521" s="21"/>
      <c r="K521" s="21"/>
      <c r="L521" s="21"/>
      <c r="M521" s="21"/>
      <c r="N521" s="21"/>
    </row>
    <row r="522" spans="1:14">
      <c r="A522" s="21"/>
      <c r="B522" s="21"/>
      <c r="C522" s="21"/>
      <c r="G522" s="21"/>
      <c r="H522" s="21"/>
      <c r="J522" s="21"/>
      <c r="K522" s="21"/>
      <c r="L522" s="21"/>
      <c r="M522" s="21"/>
      <c r="N522" s="21"/>
    </row>
    <row r="523" spans="1:14">
      <c r="A523" s="21"/>
      <c r="B523" s="21"/>
      <c r="C523" s="21"/>
      <c r="G523" s="21"/>
      <c r="H523" s="21"/>
      <c r="J523" s="21"/>
      <c r="K523" s="21"/>
      <c r="L523" s="21"/>
      <c r="M523" s="21"/>
      <c r="N523" s="21"/>
    </row>
    <row r="524" spans="1:14">
      <c r="A524" s="21"/>
      <c r="B524" s="21"/>
      <c r="C524" s="21"/>
      <c r="G524" s="21"/>
      <c r="H524" s="21"/>
      <c r="J524" s="21"/>
      <c r="K524" s="21"/>
      <c r="L524" s="21"/>
      <c r="M524" s="21"/>
      <c r="N524" s="21"/>
    </row>
    <row r="525" spans="1:14">
      <c r="A525" s="21"/>
      <c r="B525" s="21"/>
      <c r="C525" s="21"/>
      <c r="G525" s="21"/>
      <c r="H525" s="21"/>
      <c r="J525" s="21"/>
      <c r="K525" s="21"/>
      <c r="L525" s="21"/>
      <c r="M525" s="21"/>
      <c r="N525" s="21"/>
    </row>
    <row r="526" spans="1:14">
      <c r="A526" s="21"/>
      <c r="B526" s="21"/>
      <c r="C526" s="21"/>
      <c r="G526" s="21"/>
      <c r="H526" s="21"/>
      <c r="J526" s="21"/>
      <c r="K526" s="21"/>
      <c r="L526" s="21"/>
      <c r="M526" s="21"/>
      <c r="N526" s="21"/>
    </row>
    <row r="527" spans="1:14">
      <c r="A527" s="21"/>
      <c r="B527" s="21"/>
      <c r="C527" s="21"/>
      <c r="G527" s="21"/>
      <c r="H527" s="21"/>
      <c r="J527" s="21"/>
      <c r="K527" s="21"/>
      <c r="L527" s="21"/>
      <c r="M527" s="21"/>
      <c r="N527" s="21"/>
    </row>
    <row r="528" spans="1:14">
      <c r="A528" s="21"/>
      <c r="B528" s="21"/>
      <c r="C528" s="21"/>
      <c r="G528" s="21"/>
      <c r="H528" s="21"/>
      <c r="J528" s="21"/>
      <c r="K528" s="21"/>
      <c r="L528" s="21"/>
      <c r="M528" s="21"/>
      <c r="N528" s="21"/>
    </row>
    <row r="529" spans="1:14">
      <c r="A529" s="21"/>
      <c r="B529" s="21"/>
      <c r="C529" s="21"/>
      <c r="G529" s="21"/>
      <c r="H529" s="21"/>
      <c r="J529" s="21"/>
      <c r="K529" s="21"/>
      <c r="L529" s="21"/>
      <c r="M529" s="21"/>
      <c r="N529" s="21"/>
    </row>
    <row r="530" spans="1:14">
      <c r="A530" s="21"/>
      <c r="B530" s="21"/>
      <c r="C530" s="21"/>
      <c r="G530" s="21"/>
      <c r="H530" s="21"/>
      <c r="J530" s="21"/>
      <c r="K530" s="21"/>
      <c r="L530" s="21"/>
      <c r="M530" s="21"/>
      <c r="N530" s="21"/>
    </row>
    <row r="531" spans="1:14">
      <c r="A531" s="21"/>
      <c r="B531" s="21"/>
      <c r="C531" s="21"/>
      <c r="G531" s="21"/>
      <c r="H531" s="21"/>
      <c r="J531" s="21"/>
      <c r="K531" s="21"/>
      <c r="L531" s="21"/>
      <c r="M531" s="21"/>
      <c r="N531" s="21"/>
    </row>
    <row r="532" spans="1:14">
      <c r="A532" s="21"/>
      <c r="B532" s="21"/>
      <c r="C532" s="21"/>
      <c r="G532" s="21"/>
      <c r="H532" s="21"/>
      <c r="J532" s="21"/>
      <c r="K532" s="21"/>
      <c r="L532" s="21"/>
      <c r="M532" s="21"/>
      <c r="N532" s="21"/>
    </row>
    <row r="533" spans="1:14">
      <c r="A533" s="21"/>
      <c r="B533" s="21"/>
      <c r="C533" s="21"/>
      <c r="G533" s="21"/>
      <c r="H533" s="21"/>
      <c r="J533" s="21"/>
      <c r="K533" s="21"/>
      <c r="L533" s="21"/>
      <c r="M533" s="21"/>
      <c r="N533" s="21"/>
    </row>
    <row r="534" spans="1:14">
      <c r="A534" s="21"/>
      <c r="B534" s="21"/>
      <c r="C534" s="21"/>
      <c r="G534" s="21"/>
      <c r="H534" s="21"/>
      <c r="J534" s="21"/>
      <c r="K534" s="21"/>
      <c r="L534" s="21"/>
      <c r="M534" s="21"/>
      <c r="N534" s="21"/>
    </row>
    <row r="535" spans="1:14">
      <c r="A535" s="21"/>
      <c r="B535" s="21"/>
      <c r="C535" s="21"/>
      <c r="G535" s="21"/>
      <c r="H535" s="21"/>
      <c r="J535" s="21"/>
      <c r="K535" s="21"/>
      <c r="L535" s="21"/>
      <c r="M535" s="21"/>
      <c r="N535" s="21"/>
    </row>
    <row r="536" spans="1:14">
      <c r="A536" s="21"/>
      <c r="B536" s="21"/>
      <c r="C536" s="21"/>
      <c r="G536" s="21"/>
      <c r="H536" s="21"/>
      <c r="J536" s="21"/>
      <c r="K536" s="21"/>
      <c r="L536" s="21"/>
      <c r="M536" s="21"/>
      <c r="N536" s="21"/>
    </row>
    <row r="537" spans="1:14">
      <c r="A537" s="21"/>
      <c r="B537" s="21"/>
      <c r="C537" s="21"/>
      <c r="G537" s="21"/>
      <c r="H537" s="21"/>
      <c r="J537" s="21"/>
      <c r="K537" s="21"/>
      <c r="L537" s="21"/>
      <c r="M537" s="21"/>
      <c r="N537" s="21"/>
    </row>
    <row r="538" spans="1:14">
      <c r="A538" s="21"/>
      <c r="B538" s="21"/>
      <c r="C538" s="21"/>
      <c r="G538" s="21"/>
      <c r="H538" s="21"/>
      <c r="J538" s="21"/>
      <c r="K538" s="21"/>
      <c r="L538" s="21"/>
      <c r="M538" s="21"/>
      <c r="N538" s="21"/>
    </row>
    <row r="539" spans="1:14">
      <c r="A539" s="21"/>
      <c r="B539" s="21"/>
      <c r="C539" s="21"/>
      <c r="G539" s="21"/>
      <c r="H539" s="21"/>
      <c r="J539" s="21"/>
      <c r="K539" s="21"/>
      <c r="L539" s="21"/>
      <c r="M539" s="21"/>
      <c r="N539" s="21"/>
    </row>
    <row r="540" spans="1:14">
      <c r="A540" s="21"/>
      <c r="B540" s="21"/>
      <c r="C540" s="21"/>
      <c r="G540" s="21"/>
      <c r="H540" s="21"/>
      <c r="J540" s="21"/>
      <c r="K540" s="21"/>
      <c r="L540" s="21"/>
      <c r="M540" s="21"/>
      <c r="N540" s="21"/>
    </row>
    <row r="541" spans="1:14">
      <c r="A541" s="21"/>
      <c r="B541" s="21"/>
      <c r="C541" s="21"/>
      <c r="G541" s="21"/>
      <c r="H541" s="21"/>
      <c r="J541" s="21"/>
      <c r="K541" s="21"/>
      <c r="L541" s="21"/>
      <c r="M541" s="21"/>
      <c r="N541" s="21"/>
    </row>
    <row r="542" spans="1:14">
      <c r="A542" s="21"/>
      <c r="B542" s="21"/>
      <c r="C542" s="21"/>
      <c r="G542" s="21"/>
      <c r="H542" s="21"/>
      <c r="J542" s="21"/>
      <c r="K542" s="21"/>
      <c r="L542" s="21"/>
      <c r="M542" s="21"/>
      <c r="N542" s="21"/>
    </row>
    <row r="543" spans="1:14">
      <c r="A543" s="21"/>
      <c r="B543" s="21"/>
      <c r="C543" s="21"/>
      <c r="G543" s="21"/>
      <c r="H543" s="21"/>
      <c r="J543" s="21"/>
      <c r="K543" s="21"/>
      <c r="L543" s="21"/>
      <c r="M543" s="21"/>
      <c r="N543" s="21"/>
    </row>
    <row r="544" spans="1:14">
      <c r="A544" s="21"/>
      <c r="B544" s="21"/>
      <c r="C544" s="21"/>
      <c r="G544" s="21"/>
      <c r="H544" s="21"/>
      <c r="J544" s="21"/>
      <c r="K544" s="21"/>
      <c r="L544" s="21"/>
      <c r="M544" s="21"/>
      <c r="N544" s="21"/>
    </row>
    <row r="545" spans="1:14">
      <c r="A545" s="21"/>
      <c r="B545" s="21"/>
      <c r="C545" s="21"/>
      <c r="G545" s="21"/>
      <c r="H545" s="21"/>
      <c r="J545" s="21"/>
      <c r="K545" s="21"/>
      <c r="L545" s="21"/>
      <c r="M545" s="21"/>
      <c r="N545" s="21"/>
    </row>
    <row r="546" spans="1:14">
      <c r="A546" s="21"/>
      <c r="B546" s="21"/>
      <c r="C546" s="21"/>
      <c r="G546" s="21"/>
      <c r="H546" s="21"/>
      <c r="J546" s="21"/>
      <c r="K546" s="21"/>
      <c r="L546" s="21"/>
      <c r="M546" s="21"/>
      <c r="N546" s="21"/>
    </row>
    <row r="547" spans="1:14">
      <c r="A547" s="21"/>
      <c r="B547" s="21"/>
      <c r="C547" s="21"/>
      <c r="G547" s="21"/>
      <c r="H547" s="21"/>
      <c r="J547" s="21"/>
      <c r="K547" s="21"/>
      <c r="L547" s="21"/>
      <c r="M547" s="21"/>
      <c r="N547" s="21"/>
    </row>
    <row r="548" spans="1:14">
      <c r="A548" s="21"/>
      <c r="B548" s="21"/>
      <c r="C548" s="21"/>
      <c r="G548" s="21"/>
      <c r="H548" s="21"/>
      <c r="J548" s="21"/>
      <c r="K548" s="21"/>
      <c r="L548" s="21"/>
      <c r="M548" s="21"/>
      <c r="N548" s="21"/>
    </row>
    <row r="549" spans="1:14">
      <c r="A549" s="21"/>
      <c r="B549" s="21"/>
      <c r="C549" s="21"/>
      <c r="G549" s="21"/>
      <c r="H549" s="21"/>
      <c r="J549" s="21"/>
      <c r="K549" s="21"/>
      <c r="L549" s="21"/>
      <c r="M549" s="21"/>
      <c r="N549" s="21"/>
    </row>
    <row r="550" spans="1:14">
      <c r="A550" s="21"/>
      <c r="B550" s="21"/>
      <c r="C550" s="21"/>
      <c r="G550" s="21"/>
      <c r="H550" s="21"/>
      <c r="J550" s="21"/>
      <c r="K550" s="21"/>
      <c r="L550" s="21"/>
      <c r="M550" s="21"/>
      <c r="N550" s="21"/>
    </row>
    <row r="551" spans="1:14">
      <c r="A551" s="21"/>
      <c r="B551" s="21"/>
      <c r="C551" s="21"/>
      <c r="G551" s="21"/>
      <c r="H551" s="21"/>
      <c r="J551" s="21"/>
      <c r="K551" s="21"/>
      <c r="L551" s="21"/>
      <c r="M551" s="21"/>
      <c r="N551" s="21"/>
    </row>
    <row r="552" spans="1:14">
      <c r="A552" s="21"/>
      <c r="B552" s="21"/>
      <c r="C552" s="21"/>
      <c r="G552" s="21"/>
      <c r="H552" s="21"/>
      <c r="J552" s="21"/>
      <c r="K552" s="21"/>
      <c r="L552" s="21"/>
      <c r="M552" s="21"/>
      <c r="N552" s="21"/>
    </row>
    <row r="553" spans="1:14">
      <c r="A553" s="21"/>
      <c r="B553" s="21"/>
      <c r="C553" s="21"/>
      <c r="G553" s="21"/>
      <c r="H553" s="21"/>
      <c r="J553" s="21"/>
      <c r="K553" s="21"/>
      <c r="L553" s="21"/>
      <c r="M553" s="21"/>
      <c r="N553" s="21"/>
    </row>
    <row r="554" spans="1:14">
      <c r="A554" s="21"/>
      <c r="B554" s="21"/>
      <c r="C554" s="21"/>
      <c r="G554" s="21"/>
      <c r="H554" s="21"/>
      <c r="J554" s="21"/>
      <c r="K554" s="21"/>
      <c r="L554" s="21"/>
      <c r="M554" s="21"/>
      <c r="N554" s="21"/>
    </row>
    <row r="555" spans="1:14">
      <c r="A555" s="21"/>
      <c r="B555" s="21"/>
      <c r="C555" s="21"/>
      <c r="G555" s="21"/>
      <c r="H555" s="21"/>
      <c r="J555" s="21"/>
      <c r="K555" s="21"/>
      <c r="L555" s="21"/>
      <c r="M555" s="21"/>
      <c r="N555" s="21"/>
    </row>
    <row r="556" spans="1:14">
      <c r="A556" s="21"/>
      <c r="B556" s="21"/>
      <c r="C556" s="21"/>
      <c r="G556" s="21"/>
      <c r="H556" s="21"/>
      <c r="J556" s="21"/>
      <c r="K556" s="21"/>
      <c r="L556" s="21"/>
      <c r="M556" s="21"/>
      <c r="N556" s="21"/>
    </row>
    <row r="557" spans="1:14">
      <c r="A557" s="21"/>
      <c r="B557" s="21"/>
      <c r="C557" s="21"/>
      <c r="G557" s="21"/>
      <c r="H557" s="21"/>
      <c r="J557" s="21"/>
      <c r="K557" s="21"/>
      <c r="L557" s="21"/>
      <c r="M557" s="21"/>
      <c r="N557" s="21"/>
    </row>
    <row r="558" spans="1:14">
      <c r="A558" s="21"/>
      <c r="B558" s="21"/>
      <c r="C558" s="21"/>
      <c r="G558" s="21"/>
      <c r="H558" s="21"/>
      <c r="J558" s="21"/>
      <c r="K558" s="21"/>
      <c r="L558" s="21"/>
      <c r="M558" s="21"/>
      <c r="N558" s="21"/>
    </row>
    <row r="559" spans="1:14">
      <c r="A559" s="21"/>
      <c r="B559" s="21"/>
      <c r="C559" s="21"/>
      <c r="G559" s="21"/>
      <c r="H559" s="21"/>
      <c r="J559" s="21"/>
      <c r="K559" s="21"/>
      <c r="L559" s="21"/>
      <c r="M559" s="21"/>
      <c r="N559" s="21"/>
    </row>
    <row r="560" spans="1:14">
      <c r="A560" s="21"/>
      <c r="B560" s="21"/>
      <c r="C560" s="21"/>
      <c r="G560" s="21"/>
      <c r="H560" s="21"/>
      <c r="J560" s="21"/>
      <c r="K560" s="21"/>
      <c r="L560" s="21"/>
      <c r="M560" s="21"/>
      <c r="N560" s="21"/>
    </row>
    <row r="561" spans="1:14">
      <c r="A561" s="21"/>
      <c r="B561" s="21"/>
      <c r="C561" s="21"/>
      <c r="G561" s="21"/>
      <c r="H561" s="21"/>
      <c r="J561" s="21"/>
      <c r="K561" s="21"/>
      <c r="L561" s="21"/>
      <c r="M561" s="21"/>
      <c r="N561" s="21"/>
    </row>
    <row r="562" spans="1:14">
      <c r="A562" s="21"/>
      <c r="B562" s="21"/>
      <c r="C562" s="21"/>
      <c r="G562" s="21"/>
      <c r="H562" s="21"/>
      <c r="J562" s="21"/>
      <c r="K562" s="21"/>
      <c r="L562" s="21"/>
      <c r="M562" s="21"/>
      <c r="N562" s="21"/>
    </row>
    <row r="563" spans="1:14">
      <c r="A563" s="21"/>
      <c r="B563" s="21"/>
      <c r="C563" s="21"/>
      <c r="G563" s="21"/>
      <c r="H563" s="21"/>
      <c r="J563" s="21"/>
      <c r="K563" s="21"/>
      <c r="L563" s="21"/>
      <c r="M563" s="21"/>
      <c r="N563" s="21"/>
    </row>
    <row r="564" spans="1:14">
      <c r="A564" s="21"/>
      <c r="B564" s="21"/>
      <c r="C564" s="21"/>
      <c r="G564" s="21"/>
      <c r="H564" s="21"/>
      <c r="J564" s="21"/>
      <c r="K564" s="21"/>
      <c r="L564" s="21"/>
      <c r="M564" s="21"/>
      <c r="N564" s="21"/>
    </row>
    <row r="565" spans="1:14">
      <c r="A565" s="21"/>
      <c r="B565" s="21"/>
      <c r="C565" s="21"/>
      <c r="G565" s="21"/>
      <c r="H565" s="21"/>
      <c r="J565" s="21"/>
      <c r="K565" s="21"/>
      <c r="L565" s="21"/>
      <c r="M565" s="21"/>
      <c r="N565" s="21"/>
    </row>
    <row r="566" spans="1:14">
      <c r="A566" s="21"/>
      <c r="B566" s="21"/>
      <c r="C566" s="21"/>
      <c r="G566" s="21"/>
      <c r="H566" s="21"/>
      <c r="J566" s="21"/>
      <c r="K566" s="21"/>
      <c r="L566" s="21"/>
      <c r="M566" s="21"/>
      <c r="N566" s="21"/>
    </row>
    <row r="567" spans="1:14">
      <c r="A567" s="21"/>
      <c r="B567" s="21"/>
      <c r="C567" s="21"/>
      <c r="G567" s="21"/>
      <c r="H567" s="21"/>
      <c r="J567" s="21"/>
      <c r="K567" s="21"/>
      <c r="L567" s="21"/>
      <c r="M567" s="21"/>
      <c r="N567" s="21"/>
    </row>
    <row r="568" spans="1:14">
      <c r="A568" s="21"/>
      <c r="B568" s="21"/>
      <c r="C568" s="21"/>
      <c r="G568" s="21"/>
      <c r="H568" s="21"/>
      <c r="J568" s="21"/>
      <c r="K568" s="21"/>
      <c r="L568" s="21"/>
      <c r="M568" s="21"/>
      <c r="N568" s="21"/>
    </row>
    <row r="569" spans="1:14">
      <c r="A569" s="21"/>
      <c r="B569" s="21"/>
      <c r="C569" s="21"/>
      <c r="G569" s="21"/>
      <c r="H569" s="21"/>
      <c r="J569" s="21"/>
      <c r="K569" s="21"/>
      <c r="L569" s="21"/>
      <c r="M569" s="21"/>
      <c r="N569" s="21"/>
    </row>
    <row r="570" spans="1:14">
      <c r="A570" s="21"/>
      <c r="B570" s="21"/>
      <c r="C570" s="21"/>
      <c r="G570" s="21"/>
      <c r="H570" s="21"/>
      <c r="J570" s="21"/>
      <c r="K570" s="21"/>
      <c r="L570" s="21"/>
      <c r="M570" s="21"/>
      <c r="N570" s="21"/>
    </row>
    <row r="571" spans="1:14">
      <c r="A571" s="21"/>
      <c r="B571" s="21"/>
      <c r="C571" s="21"/>
      <c r="G571" s="21"/>
      <c r="H571" s="21"/>
      <c r="J571" s="21"/>
      <c r="K571" s="21"/>
      <c r="L571" s="21"/>
      <c r="M571" s="21"/>
      <c r="N571" s="21"/>
    </row>
    <row r="572" spans="1:14">
      <c r="A572" s="21"/>
      <c r="B572" s="21"/>
      <c r="C572" s="21"/>
      <c r="G572" s="21"/>
      <c r="H572" s="21"/>
      <c r="J572" s="21"/>
      <c r="K572" s="21"/>
      <c r="L572" s="21"/>
      <c r="M572" s="21"/>
      <c r="N572" s="21"/>
    </row>
    <row r="573" spans="1:14">
      <c r="A573" s="21"/>
      <c r="B573" s="21"/>
      <c r="C573" s="21"/>
      <c r="G573" s="21"/>
      <c r="H573" s="21"/>
      <c r="J573" s="21"/>
      <c r="K573" s="21"/>
      <c r="L573" s="21"/>
      <c r="M573" s="21"/>
      <c r="N573" s="21"/>
    </row>
    <row r="574" spans="1:14">
      <c r="A574" s="21"/>
      <c r="B574" s="21"/>
      <c r="C574" s="21"/>
      <c r="G574" s="21"/>
      <c r="H574" s="21"/>
      <c r="J574" s="21"/>
      <c r="K574" s="21"/>
      <c r="L574" s="21"/>
      <c r="M574" s="21"/>
      <c r="N574" s="21"/>
    </row>
    <row r="575" spans="1:14">
      <c r="A575" s="21"/>
      <c r="B575" s="21"/>
      <c r="C575" s="21"/>
      <c r="G575" s="21"/>
      <c r="H575" s="21"/>
      <c r="J575" s="21"/>
      <c r="K575" s="21"/>
      <c r="L575" s="21"/>
      <c r="M575" s="21"/>
      <c r="N575" s="21"/>
    </row>
    <row r="576" spans="1:14">
      <c r="A576" s="21"/>
      <c r="B576" s="21"/>
      <c r="C576" s="21"/>
      <c r="G576" s="21"/>
      <c r="H576" s="21"/>
      <c r="J576" s="21"/>
      <c r="K576" s="21"/>
      <c r="L576" s="21"/>
      <c r="M576" s="21"/>
      <c r="N576" s="21"/>
    </row>
    <row r="577" spans="1:14">
      <c r="A577" s="21"/>
      <c r="B577" s="21"/>
      <c r="C577" s="21"/>
      <c r="G577" s="21"/>
      <c r="H577" s="21"/>
      <c r="J577" s="21"/>
      <c r="K577" s="21"/>
      <c r="L577" s="21"/>
      <c r="M577" s="21"/>
      <c r="N577" s="21"/>
    </row>
    <row r="578" spans="1:14">
      <c r="A578" s="21"/>
      <c r="B578" s="21"/>
      <c r="C578" s="21"/>
      <c r="G578" s="21"/>
      <c r="H578" s="21"/>
      <c r="J578" s="21"/>
      <c r="K578" s="21"/>
      <c r="L578" s="21"/>
      <c r="M578" s="21"/>
      <c r="N578" s="21"/>
    </row>
    <row r="579" spans="1:14">
      <c r="A579" s="21"/>
      <c r="B579" s="21"/>
      <c r="C579" s="21"/>
      <c r="G579" s="21"/>
      <c r="H579" s="21"/>
      <c r="J579" s="21"/>
      <c r="K579" s="21"/>
      <c r="L579" s="21"/>
      <c r="M579" s="21"/>
      <c r="N579" s="21"/>
    </row>
    <row r="580" spans="1:14">
      <c r="A580" s="21"/>
      <c r="B580" s="21"/>
      <c r="C580" s="21"/>
      <c r="G580" s="21"/>
      <c r="H580" s="21"/>
      <c r="J580" s="21"/>
      <c r="K580" s="21"/>
      <c r="L580" s="21"/>
      <c r="M580" s="21"/>
      <c r="N580" s="21"/>
    </row>
    <row r="581" spans="1:14">
      <c r="A581" s="21"/>
      <c r="B581" s="21"/>
      <c r="C581" s="21"/>
      <c r="G581" s="21"/>
      <c r="H581" s="21"/>
      <c r="J581" s="21"/>
      <c r="K581" s="21"/>
      <c r="L581" s="21"/>
      <c r="M581" s="21"/>
      <c r="N581" s="21"/>
    </row>
    <row r="582" spans="1:14">
      <c r="A582" s="21"/>
      <c r="B582" s="21"/>
      <c r="C582" s="21"/>
      <c r="G582" s="21"/>
      <c r="H582" s="21"/>
      <c r="J582" s="21"/>
      <c r="K582" s="21"/>
      <c r="L582" s="21"/>
      <c r="M582" s="21"/>
      <c r="N582" s="21"/>
    </row>
    <row r="583" spans="1:14">
      <c r="A583" s="21"/>
      <c r="B583" s="21"/>
      <c r="C583" s="21"/>
      <c r="G583" s="21"/>
      <c r="H583" s="21"/>
      <c r="J583" s="21"/>
      <c r="K583" s="21"/>
      <c r="L583" s="21"/>
      <c r="M583" s="21"/>
      <c r="N583" s="21"/>
    </row>
    <row r="584" spans="1:14">
      <c r="A584" s="21"/>
      <c r="B584" s="21"/>
      <c r="C584" s="21"/>
      <c r="G584" s="21"/>
      <c r="H584" s="21"/>
      <c r="J584" s="21"/>
      <c r="K584" s="21"/>
      <c r="L584" s="21"/>
      <c r="M584" s="21"/>
      <c r="N584" s="21"/>
    </row>
    <row r="585" spans="1:14">
      <c r="A585" s="21"/>
      <c r="B585" s="21"/>
      <c r="C585" s="21"/>
      <c r="G585" s="21"/>
      <c r="H585" s="21"/>
      <c r="J585" s="21"/>
      <c r="K585" s="21"/>
      <c r="L585" s="21"/>
      <c r="M585" s="21"/>
      <c r="N585" s="21"/>
    </row>
    <row r="586" spans="1:14">
      <c r="A586" s="21"/>
      <c r="B586" s="21"/>
      <c r="C586" s="21"/>
      <c r="G586" s="21"/>
      <c r="H586" s="21"/>
      <c r="J586" s="21"/>
      <c r="K586" s="21"/>
      <c r="L586" s="21"/>
      <c r="M586" s="21"/>
      <c r="N586" s="21"/>
    </row>
    <row r="587" spans="1:14">
      <c r="A587" s="21"/>
      <c r="B587" s="21"/>
      <c r="C587" s="21"/>
      <c r="G587" s="21"/>
      <c r="H587" s="21"/>
      <c r="J587" s="21"/>
      <c r="K587" s="21"/>
      <c r="L587" s="21"/>
      <c r="M587" s="21"/>
      <c r="N587" s="21"/>
    </row>
    <row r="588" spans="1:14">
      <c r="A588" s="21"/>
      <c r="B588" s="21"/>
      <c r="C588" s="21"/>
      <c r="G588" s="21"/>
      <c r="H588" s="21"/>
      <c r="J588" s="21"/>
      <c r="K588" s="21"/>
      <c r="L588" s="21"/>
      <c r="M588" s="21"/>
      <c r="N588" s="21"/>
    </row>
    <row r="589" spans="1:14">
      <c r="A589" s="21"/>
      <c r="B589" s="21"/>
      <c r="C589" s="21"/>
      <c r="G589" s="21"/>
      <c r="H589" s="21"/>
      <c r="J589" s="21"/>
      <c r="K589" s="21"/>
      <c r="L589" s="21"/>
      <c r="M589" s="21"/>
      <c r="N589" s="21"/>
    </row>
    <row r="590" spans="1:14">
      <c r="A590" s="21"/>
      <c r="B590" s="21"/>
      <c r="C590" s="21"/>
      <c r="G590" s="21"/>
      <c r="H590" s="21"/>
      <c r="J590" s="21"/>
      <c r="K590" s="21"/>
      <c r="L590" s="21"/>
      <c r="M590" s="21"/>
      <c r="N590" s="21"/>
    </row>
    <row r="591" spans="1:14">
      <c r="A591" s="21"/>
      <c r="B591" s="21"/>
      <c r="C591" s="21"/>
      <c r="G591" s="21"/>
      <c r="H591" s="21"/>
      <c r="J591" s="21"/>
      <c r="K591" s="21"/>
      <c r="L591" s="21"/>
      <c r="M591" s="21"/>
      <c r="N591" s="21"/>
    </row>
    <row r="592" spans="1:14">
      <c r="A592" s="21"/>
      <c r="B592" s="21"/>
      <c r="C592" s="21"/>
      <c r="G592" s="21"/>
      <c r="H592" s="21"/>
      <c r="J592" s="21"/>
      <c r="K592" s="21"/>
      <c r="L592" s="21"/>
      <c r="M592" s="21"/>
      <c r="N592" s="21"/>
    </row>
    <row r="593" spans="1:14">
      <c r="A593" s="21"/>
      <c r="B593" s="21"/>
      <c r="C593" s="21"/>
      <c r="G593" s="21"/>
      <c r="H593" s="21"/>
      <c r="J593" s="21"/>
      <c r="K593" s="21"/>
      <c r="L593" s="21"/>
      <c r="M593" s="21"/>
      <c r="N593" s="21"/>
    </row>
    <row r="594" spans="1:14">
      <c r="A594" s="21"/>
      <c r="B594" s="21"/>
      <c r="C594" s="21"/>
      <c r="G594" s="21"/>
      <c r="H594" s="21"/>
      <c r="J594" s="21"/>
      <c r="K594" s="21"/>
      <c r="L594" s="21"/>
      <c r="M594" s="21"/>
      <c r="N594" s="21"/>
    </row>
    <row r="595" spans="1:14">
      <c r="A595" s="21"/>
      <c r="B595" s="21"/>
      <c r="C595" s="21"/>
      <c r="G595" s="21"/>
      <c r="H595" s="21"/>
      <c r="J595" s="21"/>
      <c r="K595" s="21"/>
      <c r="L595" s="21"/>
      <c r="M595" s="21"/>
      <c r="N595" s="21"/>
    </row>
    <row r="596" spans="1:14">
      <c r="A596" s="21"/>
      <c r="B596" s="21"/>
      <c r="C596" s="21"/>
      <c r="G596" s="21"/>
      <c r="H596" s="21"/>
      <c r="J596" s="21"/>
      <c r="K596" s="21"/>
      <c r="L596" s="21"/>
      <c r="M596" s="21"/>
      <c r="N596" s="21"/>
    </row>
    <row r="597" spans="1:14">
      <c r="A597" s="21"/>
      <c r="B597" s="21"/>
      <c r="C597" s="21"/>
      <c r="G597" s="21"/>
      <c r="H597" s="21"/>
      <c r="J597" s="21"/>
      <c r="K597" s="21"/>
      <c r="L597" s="21"/>
      <c r="M597" s="21"/>
      <c r="N597" s="21"/>
    </row>
    <row r="598" spans="1:14">
      <c r="A598" s="21"/>
      <c r="B598" s="21"/>
      <c r="C598" s="21"/>
      <c r="G598" s="21"/>
      <c r="H598" s="21"/>
      <c r="J598" s="21"/>
      <c r="K598" s="21"/>
      <c r="L598" s="21"/>
      <c r="M598" s="21"/>
      <c r="N598" s="21"/>
    </row>
    <row r="599" spans="1:14">
      <c r="A599" s="21"/>
      <c r="B599" s="21"/>
      <c r="C599" s="21"/>
      <c r="G599" s="21"/>
      <c r="H599" s="21"/>
      <c r="J599" s="21"/>
      <c r="K599" s="21"/>
      <c r="L599" s="21"/>
      <c r="M599" s="21"/>
      <c r="N599" s="21"/>
    </row>
    <row r="600" spans="1:14">
      <c r="A600" s="21"/>
      <c r="B600" s="21"/>
      <c r="C600" s="21"/>
      <c r="G600" s="21"/>
      <c r="H600" s="21"/>
      <c r="J600" s="21"/>
      <c r="K600" s="21"/>
      <c r="L600" s="21"/>
      <c r="M600" s="21"/>
      <c r="N600" s="21"/>
    </row>
    <row r="601" spans="1:14">
      <c r="A601" s="21"/>
      <c r="B601" s="21"/>
      <c r="C601" s="21"/>
      <c r="G601" s="21"/>
      <c r="H601" s="21"/>
      <c r="J601" s="21"/>
      <c r="K601" s="21"/>
      <c r="L601" s="21"/>
      <c r="M601" s="21"/>
      <c r="N601" s="21"/>
    </row>
    <row r="602" spans="1:14">
      <c r="A602" s="21"/>
      <c r="B602" s="21"/>
      <c r="C602" s="21"/>
      <c r="G602" s="21"/>
      <c r="H602" s="21"/>
      <c r="J602" s="21"/>
      <c r="K602" s="21"/>
      <c r="L602" s="21"/>
      <c r="M602" s="21"/>
      <c r="N602" s="21"/>
    </row>
    <row r="603" spans="1:14">
      <c r="A603" s="21"/>
      <c r="B603" s="21"/>
      <c r="C603" s="21"/>
      <c r="G603" s="21"/>
      <c r="H603" s="21"/>
      <c r="J603" s="21"/>
      <c r="K603" s="21"/>
      <c r="L603" s="21"/>
      <c r="M603" s="21"/>
      <c r="N603" s="21"/>
    </row>
    <row r="604" spans="1:14">
      <c r="A604" s="21"/>
      <c r="B604" s="21"/>
      <c r="C604" s="21"/>
      <c r="G604" s="21"/>
      <c r="H604" s="21"/>
      <c r="J604" s="21"/>
      <c r="K604" s="21"/>
      <c r="L604" s="21"/>
      <c r="M604" s="21"/>
      <c r="N604" s="21"/>
    </row>
    <row r="605" spans="1:14">
      <c r="A605" s="21"/>
      <c r="B605" s="21"/>
      <c r="C605" s="21"/>
      <c r="G605" s="21"/>
      <c r="H605" s="21"/>
      <c r="J605" s="21"/>
      <c r="K605" s="21"/>
      <c r="L605" s="21"/>
      <c r="M605" s="21"/>
      <c r="N605" s="21"/>
    </row>
    <row r="606" spans="1:14">
      <c r="A606" s="21"/>
      <c r="B606" s="21"/>
      <c r="C606" s="21"/>
      <c r="G606" s="21"/>
      <c r="H606" s="21"/>
      <c r="J606" s="21"/>
      <c r="K606" s="21"/>
      <c r="L606" s="21"/>
      <c r="M606" s="21"/>
      <c r="N606" s="21"/>
    </row>
    <row r="607" spans="1:14">
      <c r="A607" s="21"/>
      <c r="B607" s="21"/>
      <c r="C607" s="21"/>
      <c r="G607" s="21"/>
      <c r="H607" s="21"/>
      <c r="J607" s="21"/>
      <c r="K607" s="21"/>
      <c r="L607" s="21"/>
      <c r="M607" s="21"/>
      <c r="N607" s="21"/>
    </row>
    <row r="608" spans="1:14">
      <c r="A608" s="21"/>
      <c r="B608" s="21"/>
      <c r="C608" s="21"/>
      <c r="G608" s="21"/>
      <c r="H608" s="21"/>
      <c r="J608" s="21"/>
      <c r="K608" s="21"/>
      <c r="L608" s="21"/>
      <c r="M608" s="21"/>
      <c r="N608" s="21"/>
    </row>
    <row r="609" spans="1:14">
      <c r="A609" s="21"/>
      <c r="B609" s="21"/>
      <c r="C609" s="21"/>
      <c r="G609" s="21"/>
      <c r="H609" s="21"/>
      <c r="J609" s="21"/>
      <c r="K609" s="21"/>
      <c r="L609" s="21"/>
      <c r="M609" s="21"/>
      <c r="N609" s="21"/>
    </row>
    <row r="610" spans="1:14">
      <c r="A610" s="21"/>
      <c r="B610" s="21"/>
      <c r="C610" s="21"/>
      <c r="G610" s="21"/>
      <c r="H610" s="21"/>
      <c r="J610" s="21"/>
      <c r="K610" s="21"/>
      <c r="L610" s="21"/>
      <c r="M610" s="21"/>
      <c r="N610" s="21"/>
    </row>
    <row r="611" spans="1:14">
      <c r="A611" s="21"/>
      <c r="B611" s="21"/>
      <c r="C611" s="21"/>
      <c r="G611" s="21"/>
      <c r="H611" s="21"/>
      <c r="J611" s="21"/>
      <c r="K611" s="21"/>
      <c r="L611" s="21"/>
      <c r="M611" s="21"/>
      <c r="N611" s="21"/>
    </row>
    <row r="612" spans="1:14">
      <c r="A612" s="21"/>
      <c r="B612" s="21"/>
      <c r="C612" s="21"/>
      <c r="G612" s="21"/>
      <c r="H612" s="21"/>
      <c r="J612" s="21"/>
      <c r="K612" s="21"/>
      <c r="L612" s="21"/>
      <c r="M612" s="21"/>
      <c r="N612" s="21"/>
    </row>
    <row r="613" spans="1:14">
      <c r="A613" s="21"/>
      <c r="B613" s="21"/>
      <c r="C613" s="21"/>
      <c r="G613" s="21"/>
      <c r="H613" s="21"/>
      <c r="J613" s="21"/>
      <c r="K613" s="21"/>
      <c r="L613" s="21"/>
      <c r="M613" s="21"/>
      <c r="N613" s="21"/>
    </row>
    <row r="614" spans="1:14">
      <c r="A614" s="21"/>
      <c r="B614" s="21"/>
      <c r="C614" s="21"/>
      <c r="G614" s="21"/>
      <c r="H614" s="21"/>
      <c r="J614" s="21"/>
      <c r="K614" s="21"/>
      <c r="L614" s="21"/>
      <c r="M614" s="21"/>
      <c r="N614" s="21"/>
    </row>
    <row r="615" spans="1:14">
      <c r="A615" s="21"/>
      <c r="B615" s="21"/>
      <c r="C615" s="21"/>
      <c r="G615" s="21"/>
      <c r="H615" s="21"/>
      <c r="J615" s="21"/>
      <c r="K615" s="21"/>
      <c r="L615" s="21"/>
      <c r="M615" s="21"/>
      <c r="N615" s="21"/>
    </row>
    <row r="616" spans="1:14">
      <c r="A616" s="21"/>
      <c r="B616" s="21"/>
      <c r="C616" s="21"/>
      <c r="G616" s="21"/>
      <c r="H616" s="21"/>
      <c r="J616" s="21"/>
      <c r="K616" s="21"/>
      <c r="L616" s="21"/>
      <c r="M616" s="21"/>
      <c r="N616" s="21"/>
    </row>
    <row r="617" spans="1:14">
      <c r="A617" s="21"/>
      <c r="B617" s="21"/>
      <c r="C617" s="21"/>
      <c r="G617" s="21"/>
      <c r="H617" s="21"/>
      <c r="J617" s="21"/>
      <c r="K617" s="21"/>
      <c r="L617" s="21"/>
      <c r="M617" s="21"/>
      <c r="N617" s="21"/>
    </row>
    <row r="618" spans="1:14">
      <c r="A618" s="21"/>
      <c r="B618" s="21"/>
      <c r="C618" s="21"/>
      <c r="G618" s="21"/>
      <c r="H618" s="21"/>
      <c r="J618" s="21"/>
      <c r="K618" s="21"/>
      <c r="L618" s="21"/>
      <c r="M618" s="21"/>
      <c r="N618" s="21"/>
    </row>
    <row r="619" spans="1:14">
      <c r="A619" s="21"/>
      <c r="B619" s="21"/>
      <c r="C619" s="21"/>
      <c r="G619" s="21"/>
      <c r="H619" s="21"/>
      <c r="J619" s="21"/>
      <c r="K619" s="21"/>
      <c r="L619" s="21"/>
      <c r="M619" s="21"/>
      <c r="N619" s="21"/>
    </row>
    <row r="620" spans="1:14">
      <c r="A620" s="21"/>
      <c r="B620" s="21"/>
      <c r="C620" s="21"/>
      <c r="G620" s="21"/>
      <c r="H620" s="21"/>
      <c r="J620" s="21"/>
      <c r="K620" s="21"/>
      <c r="L620" s="21"/>
      <c r="M620" s="21"/>
      <c r="N620" s="21"/>
    </row>
    <row r="621" spans="1:14">
      <c r="A621" s="21"/>
      <c r="B621" s="21"/>
      <c r="C621" s="21"/>
      <c r="G621" s="21"/>
      <c r="H621" s="21"/>
      <c r="J621" s="21"/>
      <c r="K621" s="21"/>
      <c r="L621" s="21"/>
      <c r="M621" s="21"/>
      <c r="N621" s="21"/>
    </row>
    <row r="622" spans="1:14">
      <c r="A622" s="21"/>
      <c r="B622" s="21"/>
      <c r="C622" s="21"/>
      <c r="G622" s="21"/>
      <c r="H622" s="21"/>
      <c r="J622" s="21"/>
      <c r="K622" s="21"/>
      <c r="L622" s="21"/>
      <c r="M622" s="21"/>
      <c r="N622" s="21"/>
    </row>
    <row r="623" spans="1:14">
      <c r="A623" s="21"/>
      <c r="B623" s="21"/>
      <c r="C623" s="21"/>
      <c r="G623" s="21"/>
      <c r="H623" s="21"/>
      <c r="J623" s="21"/>
      <c r="K623" s="21"/>
      <c r="L623" s="21"/>
      <c r="M623" s="21"/>
      <c r="N623" s="21"/>
    </row>
    <row r="624" spans="1:14">
      <c r="A624" s="21"/>
      <c r="B624" s="21"/>
      <c r="C624" s="21"/>
      <c r="G624" s="21"/>
      <c r="H624" s="21"/>
      <c r="J624" s="21"/>
      <c r="K624" s="21"/>
      <c r="L624" s="21"/>
      <c r="M624" s="21"/>
      <c r="N624" s="21"/>
    </row>
    <row r="625" spans="1:14">
      <c r="A625" s="21"/>
      <c r="B625" s="21"/>
      <c r="C625" s="21"/>
      <c r="G625" s="21"/>
      <c r="H625" s="21"/>
      <c r="J625" s="21"/>
      <c r="K625" s="21"/>
      <c r="L625" s="21"/>
      <c r="M625" s="21"/>
      <c r="N625" s="21"/>
    </row>
    <row r="626" spans="1:14">
      <c r="A626" s="21"/>
      <c r="B626" s="21"/>
      <c r="C626" s="21"/>
      <c r="G626" s="21"/>
      <c r="H626" s="21"/>
      <c r="J626" s="21"/>
      <c r="K626" s="21"/>
      <c r="L626" s="21"/>
      <c r="M626" s="21"/>
      <c r="N626" s="21"/>
    </row>
    <row r="627" spans="1:14">
      <c r="A627" s="21"/>
      <c r="B627" s="21"/>
      <c r="C627" s="21"/>
      <c r="G627" s="21"/>
      <c r="H627" s="21"/>
      <c r="J627" s="21"/>
      <c r="K627" s="21"/>
      <c r="L627" s="21"/>
      <c r="M627" s="21"/>
      <c r="N627" s="21"/>
    </row>
    <row r="628" spans="1:14">
      <c r="A628" s="21"/>
      <c r="B628" s="21"/>
      <c r="C628" s="21"/>
      <c r="G628" s="21"/>
      <c r="H628" s="21"/>
      <c r="J628" s="21"/>
      <c r="K628" s="21"/>
      <c r="L628" s="21"/>
      <c r="M628" s="21"/>
      <c r="N628" s="21"/>
    </row>
    <row r="629" spans="1:14">
      <c r="A629" s="21"/>
      <c r="B629" s="21"/>
      <c r="C629" s="21"/>
      <c r="G629" s="21"/>
      <c r="H629" s="21"/>
      <c r="J629" s="21"/>
      <c r="K629" s="21"/>
      <c r="L629" s="21"/>
      <c r="M629" s="21"/>
      <c r="N629" s="21"/>
    </row>
    <row r="630" spans="1:14">
      <c r="A630" s="21"/>
      <c r="B630" s="21"/>
      <c r="C630" s="21"/>
      <c r="G630" s="21"/>
      <c r="H630" s="21"/>
      <c r="J630" s="21"/>
      <c r="K630" s="21"/>
      <c r="L630" s="21"/>
      <c r="M630" s="21"/>
      <c r="N630" s="21"/>
    </row>
    <row r="631" spans="1:14">
      <c r="A631" s="21"/>
      <c r="B631" s="21"/>
      <c r="C631" s="21"/>
      <c r="G631" s="21"/>
      <c r="H631" s="21"/>
      <c r="J631" s="21"/>
      <c r="K631" s="21"/>
      <c r="L631" s="21"/>
      <c r="M631" s="21"/>
      <c r="N631" s="21"/>
    </row>
    <row r="632" spans="1:14">
      <c r="A632" s="21"/>
      <c r="B632" s="21"/>
      <c r="C632" s="21"/>
      <c r="G632" s="21"/>
      <c r="H632" s="21"/>
      <c r="J632" s="21"/>
      <c r="K632" s="21"/>
      <c r="L632" s="21"/>
      <c r="M632" s="21"/>
      <c r="N632" s="21"/>
    </row>
    <row r="633" spans="1:14">
      <c r="A633" s="21"/>
      <c r="B633" s="21"/>
      <c r="C633" s="21"/>
      <c r="G633" s="21"/>
      <c r="H633" s="21"/>
      <c r="J633" s="21"/>
      <c r="K633" s="21"/>
      <c r="L633" s="21"/>
      <c r="M633" s="21"/>
      <c r="N633" s="21"/>
    </row>
    <row r="634" spans="1:14">
      <c r="A634" s="21"/>
      <c r="B634" s="21"/>
      <c r="C634" s="21"/>
      <c r="G634" s="21"/>
      <c r="H634" s="21"/>
      <c r="J634" s="21"/>
      <c r="K634" s="21"/>
      <c r="L634" s="21"/>
      <c r="M634" s="21"/>
      <c r="N634" s="21"/>
    </row>
    <row r="635" spans="1:14">
      <c r="A635" s="21"/>
      <c r="B635" s="21"/>
      <c r="C635" s="21"/>
      <c r="G635" s="21"/>
      <c r="H635" s="21"/>
      <c r="J635" s="21"/>
      <c r="K635" s="21"/>
      <c r="L635" s="21"/>
      <c r="M635" s="21"/>
      <c r="N635" s="21"/>
    </row>
    <row r="636" spans="1:14">
      <c r="A636" s="21"/>
      <c r="B636" s="21"/>
      <c r="C636" s="21"/>
      <c r="G636" s="21"/>
      <c r="H636" s="21"/>
      <c r="J636" s="21"/>
      <c r="K636" s="21"/>
      <c r="L636" s="21"/>
      <c r="M636" s="21"/>
      <c r="N636" s="21"/>
    </row>
    <row r="637" spans="1:14">
      <c r="A637" s="21"/>
      <c r="B637" s="21"/>
      <c r="C637" s="21"/>
      <c r="G637" s="21"/>
      <c r="H637" s="21"/>
      <c r="J637" s="21"/>
      <c r="K637" s="21"/>
      <c r="L637" s="21"/>
      <c r="M637" s="21"/>
      <c r="N637" s="21"/>
    </row>
    <row r="638" spans="1:14">
      <c r="A638" s="21"/>
      <c r="B638" s="21"/>
      <c r="C638" s="21"/>
      <c r="G638" s="21"/>
      <c r="H638" s="21"/>
      <c r="J638" s="21"/>
      <c r="K638" s="21"/>
      <c r="L638" s="21"/>
      <c r="M638" s="21"/>
      <c r="N638" s="21"/>
    </row>
    <row r="639" spans="1:14">
      <c r="A639" s="21"/>
      <c r="B639" s="21"/>
      <c r="C639" s="21"/>
      <c r="G639" s="21"/>
      <c r="H639" s="21"/>
      <c r="J639" s="21"/>
      <c r="K639" s="21"/>
      <c r="L639" s="21"/>
      <c r="M639" s="21"/>
      <c r="N639" s="21"/>
    </row>
    <row r="640" spans="1:14">
      <c r="A640" s="21"/>
      <c r="B640" s="21"/>
      <c r="C640" s="21"/>
      <c r="G640" s="21"/>
      <c r="H640" s="21"/>
      <c r="J640" s="21"/>
      <c r="K640" s="21"/>
      <c r="L640" s="21"/>
      <c r="M640" s="21"/>
      <c r="N640" s="21"/>
    </row>
    <row r="641" spans="1:14">
      <c r="A641" s="21"/>
      <c r="B641" s="21"/>
      <c r="C641" s="21"/>
      <c r="G641" s="21"/>
      <c r="H641" s="21"/>
      <c r="J641" s="21"/>
      <c r="K641" s="21"/>
      <c r="L641" s="21"/>
      <c r="M641" s="21"/>
      <c r="N641" s="21"/>
    </row>
    <row r="642" spans="1:14">
      <c r="A642" s="21"/>
      <c r="B642" s="21"/>
      <c r="C642" s="21"/>
      <c r="G642" s="21"/>
      <c r="H642" s="21"/>
      <c r="J642" s="21"/>
      <c r="K642" s="21"/>
      <c r="L642" s="21"/>
      <c r="M642" s="21"/>
      <c r="N642" s="21"/>
    </row>
    <row r="643" spans="1:14">
      <c r="A643" s="21"/>
      <c r="B643" s="21"/>
      <c r="C643" s="21"/>
      <c r="G643" s="21"/>
      <c r="H643" s="21"/>
      <c r="J643" s="21"/>
      <c r="K643" s="21"/>
      <c r="L643" s="21"/>
      <c r="M643" s="21"/>
      <c r="N643" s="21"/>
    </row>
    <row r="644" spans="1:14">
      <c r="A644" s="21"/>
      <c r="B644" s="21"/>
      <c r="C644" s="21"/>
      <c r="G644" s="21"/>
      <c r="H644" s="21"/>
      <c r="J644" s="21"/>
      <c r="K644" s="21"/>
      <c r="L644" s="21"/>
      <c r="M644" s="21"/>
      <c r="N644" s="21"/>
    </row>
    <row r="645" spans="1:14">
      <c r="A645" s="21"/>
      <c r="B645" s="21"/>
      <c r="C645" s="21"/>
      <c r="G645" s="21"/>
      <c r="H645" s="21"/>
      <c r="J645" s="21"/>
      <c r="K645" s="21"/>
      <c r="L645" s="21"/>
      <c r="M645" s="21"/>
      <c r="N645" s="21"/>
    </row>
    <row r="646" spans="1:14">
      <c r="A646" s="21"/>
      <c r="B646" s="21"/>
      <c r="C646" s="21"/>
      <c r="G646" s="21"/>
      <c r="H646" s="21"/>
      <c r="J646" s="21"/>
      <c r="K646" s="21"/>
      <c r="L646" s="21"/>
      <c r="M646" s="21"/>
      <c r="N646" s="21"/>
    </row>
    <row r="647" spans="1:14">
      <c r="A647" s="21"/>
      <c r="B647" s="21"/>
      <c r="C647" s="21"/>
      <c r="G647" s="21"/>
      <c r="H647" s="21"/>
      <c r="J647" s="21"/>
      <c r="K647" s="21"/>
      <c r="L647" s="21"/>
      <c r="M647" s="21"/>
      <c r="N647" s="21"/>
    </row>
    <row r="648" spans="1:14">
      <c r="A648" s="21"/>
      <c r="B648" s="21"/>
      <c r="C648" s="21"/>
      <c r="G648" s="21"/>
      <c r="H648" s="21"/>
      <c r="J648" s="21"/>
      <c r="K648" s="21"/>
      <c r="L648" s="21"/>
      <c r="M648" s="21"/>
      <c r="N648" s="21"/>
    </row>
    <row r="649" spans="1:14">
      <c r="A649" s="21"/>
      <c r="B649" s="21"/>
      <c r="C649" s="21"/>
      <c r="G649" s="21"/>
      <c r="H649" s="21"/>
      <c r="J649" s="21"/>
      <c r="K649" s="21"/>
      <c r="L649" s="21"/>
      <c r="M649" s="21"/>
      <c r="N649" s="21"/>
    </row>
    <row r="650" spans="1:14">
      <c r="A650" s="21"/>
      <c r="B650" s="21"/>
      <c r="C650" s="21"/>
      <c r="G650" s="21"/>
      <c r="H650" s="21"/>
      <c r="J650" s="21"/>
      <c r="K650" s="21"/>
      <c r="L650" s="21"/>
      <c r="M650" s="21"/>
      <c r="N650" s="21"/>
    </row>
    <row r="651" spans="1:14">
      <c r="A651" s="21"/>
      <c r="B651" s="21"/>
      <c r="C651" s="21"/>
      <c r="G651" s="21"/>
      <c r="H651" s="21"/>
      <c r="J651" s="21"/>
      <c r="K651" s="21"/>
      <c r="L651" s="21"/>
      <c r="M651" s="21"/>
      <c r="N651" s="21"/>
    </row>
    <row r="652" spans="1:14">
      <c r="A652" s="21"/>
      <c r="B652" s="21"/>
      <c r="C652" s="21"/>
      <c r="G652" s="21"/>
      <c r="H652" s="21"/>
      <c r="J652" s="21"/>
      <c r="K652" s="21"/>
      <c r="L652" s="21"/>
      <c r="M652" s="21"/>
      <c r="N652" s="21"/>
    </row>
    <row r="653" spans="1:14">
      <c r="A653" s="21"/>
      <c r="B653" s="21"/>
      <c r="C653" s="21"/>
      <c r="G653" s="21"/>
      <c r="H653" s="21"/>
      <c r="J653" s="21"/>
      <c r="K653" s="21"/>
      <c r="L653" s="21"/>
      <c r="M653" s="21"/>
      <c r="N653" s="21"/>
    </row>
    <row r="654" spans="1:14">
      <c r="A654" s="21"/>
      <c r="B654" s="21"/>
      <c r="C654" s="21"/>
      <c r="G654" s="21"/>
      <c r="H654" s="21"/>
      <c r="J654" s="21"/>
      <c r="K654" s="21"/>
      <c r="L654" s="21"/>
      <c r="M654" s="21"/>
      <c r="N654" s="21"/>
    </row>
    <row r="655" spans="1:14">
      <c r="A655" s="21"/>
      <c r="B655" s="21"/>
      <c r="C655" s="21"/>
      <c r="G655" s="21"/>
      <c r="H655" s="21"/>
      <c r="J655" s="21"/>
      <c r="K655" s="21"/>
      <c r="L655" s="21"/>
      <c r="M655" s="21"/>
      <c r="N655" s="21"/>
    </row>
    <row r="656" spans="1:14">
      <c r="A656" s="21"/>
      <c r="B656" s="21"/>
      <c r="C656" s="21"/>
      <c r="G656" s="21"/>
      <c r="H656" s="21"/>
      <c r="J656" s="21"/>
      <c r="K656" s="21"/>
      <c r="L656" s="21"/>
      <c r="M656" s="21"/>
      <c r="N656" s="21"/>
    </row>
    <row r="657" spans="1:14">
      <c r="A657" s="21"/>
      <c r="B657" s="21"/>
      <c r="C657" s="21"/>
      <c r="G657" s="21"/>
      <c r="H657" s="21"/>
      <c r="J657" s="21"/>
      <c r="K657" s="21"/>
      <c r="L657" s="21"/>
      <c r="M657" s="21"/>
      <c r="N657" s="21"/>
    </row>
    <row r="658" spans="1:14">
      <c r="A658" s="21"/>
      <c r="B658" s="21"/>
      <c r="C658" s="21"/>
      <c r="G658" s="21"/>
      <c r="H658" s="21"/>
      <c r="J658" s="21"/>
      <c r="K658" s="21"/>
      <c r="L658" s="21"/>
      <c r="M658" s="21"/>
      <c r="N658" s="21"/>
    </row>
    <row r="659" spans="1:14">
      <c r="A659" s="21"/>
      <c r="B659" s="21"/>
      <c r="C659" s="21"/>
      <c r="G659" s="21"/>
      <c r="H659" s="21"/>
      <c r="J659" s="21"/>
      <c r="K659" s="21"/>
      <c r="L659" s="21"/>
      <c r="M659" s="21"/>
      <c r="N659" s="21"/>
    </row>
    <row r="660" spans="1:14">
      <c r="A660" s="21"/>
      <c r="B660" s="21"/>
      <c r="C660" s="21"/>
      <c r="G660" s="21"/>
      <c r="H660" s="21"/>
      <c r="J660" s="21"/>
      <c r="K660" s="21"/>
      <c r="L660" s="21"/>
      <c r="M660" s="21"/>
      <c r="N660" s="21"/>
    </row>
    <row r="661" spans="1:14">
      <c r="A661" s="21"/>
      <c r="B661" s="21"/>
      <c r="C661" s="21"/>
      <c r="G661" s="21"/>
      <c r="H661" s="21"/>
      <c r="J661" s="21"/>
      <c r="K661" s="21"/>
      <c r="L661" s="21"/>
      <c r="M661" s="21"/>
      <c r="N661" s="21"/>
    </row>
    <row r="662" spans="1:14">
      <c r="A662" s="21"/>
      <c r="B662" s="21"/>
      <c r="C662" s="21"/>
      <c r="G662" s="21"/>
      <c r="H662" s="21"/>
      <c r="J662" s="21"/>
      <c r="K662" s="21"/>
      <c r="L662" s="21"/>
      <c r="M662" s="21"/>
      <c r="N662" s="21"/>
    </row>
    <row r="663" spans="1:14">
      <c r="A663" s="21"/>
      <c r="B663" s="21"/>
      <c r="C663" s="21"/>
      <c r="G663" s="21"/>
      <c r="H663" s="21"/>
      <c r="J663" s="21"/>
      <c r="K663" s="21"/>
      <c r="L663" s="21"/>
      <c r="M663" s="21"/>
      <c r="N663" s="21"/>
    </row>
    <row r="664" spans="1:14">
      <c r="A664" s="21"/>
      <c r="B664" s="21"/>
      <c r="C664" s="21"/>
      <c r="G664" s="21"/>
      <c r="H664" s="21"/>
      <c r="J664" s="21"/>
      <c r="K664" s="21"/>
      <c r="L664" s="21"/>
      <c r="M664" s="21"/>
      <c r="N664" s="21"/>
    </row>
    <row r="665" spans="1:14">
      <c r="A665" s="21"/>
      <c r="B665" s="21"/>
      <c r="C665" s="21"/>
      <c r="G665" s="21"/>
      <c r="H665" s="21"/>
      <c r="J665" s="21"/>
      <c r="K665" s="21"/>
      <c r="L665" s="21"/>
      <c r="M665" s="21"/>
      <c r="N665" s="21"/>
    </row>
    <row r="666" spans="1:14">
      <c r="A666" s="21"/>
      <c r="B666" s="21"/>
      <c r="C666" s="21"/>
      <c r="G666" s="21"/>
      <c r="H666" s="21"/>
      <c r="J666" s="21"/>
      <c r="K666" s="21"/>
      <c r="L666" s="21"/>
      <c r="M666" s="21"/>
      <c r="N666" s="21"/>
    </row>
    <row r="667" spans="1:14">
      <c r="A667" s="21"/>
      <c r="B667" s="21"/>
      <c r="C667" s="21"/>
      <c r="G667" s="21"/>
      <c r="H667" s="21"/>
      <c r="J667" s="21"/>
      <c r="K667" s="21"/>
      <c r="L667" s="21"/>
      <c r="M667" s="21"/>
      <c r="N667" s="21"/>
    </row>
    <row r="668" spans="1:14">
      <c r="A668" s="21"/>
      <c r="B668" s="21"/>
      <c r="C668" s="21"/>
      <c r="G668" s="21"/>
      <c r="H668" s="21"/>
      <c r="J668" s="21"/>
      <c r="K668" s="21"/>
      <c r="L668" s="21"/>
      <c r="M668" s="21"/>
      <c r="N668" s="21"/>
    </row>
    <row r="669" spans="1:14">
      <c r="A669" s="21"/>
      <c r="B669" s="21"/>
      <c r="C669" s="21"/>
      <c r="G669" s="21"/>
      <c r="H669" s="21"/>
      <c r="J669" s="21"/>
      <c r="K669" s="21"/>
      <c r="L669" s="21"/>
      <c r="M669" s="21"/>
      <c r="N669" s="21"/>
    </row>
    <row r="670" spans="1:14">
      <c r="A670" s="21"/>
      <c r="B670" s="21"/>
      <c r="C670" s="21"/>
      <c r="G670" s="21"/>
      <c r="H670" s="21"/>
      <c r="J670" s="21"/>
      <c r="K670" s="21"/>
      <c r="L670" s="21"/>
      <c r="M670" s="21"/>
      <c r="N670" s="21"/>
    </row>
    <row r="671" spans="1:14">
      <c r="A671" s="21"/>
      <c r="B671" s="21"/>
      <c r="C671" s="21"/>
      <c r="G671" s="21"/>
      <c r="H671" s="21"/>
      <c r="J671" s="21"/>
      <c r="K671" s="21"/>
      <c r="L671" s="21"/>
      <c r="M671" s="21"/>
      <c r="N671" s="21"/>
    </row>
    <row r="672" spans="1:14">
      <c r="A672" s="21"/>
      <c r="B672" s="21"/>
      <c r="C672" s="21"/>
      <c r="G672" s="21"/>
      <c r="H672" s="21"/>
      <c r="J672" s="21"/>
      <c r="K672" s="21"/>
      <c r="L672" s="21"/>
      <c r="M672" s="21"/>
      <c r="N672" s="21"/>
    </row>
    <row r="673" spans="1:14">
      <c r="A673" s="21"/>
      <c r="B673" s="21"/>
      <c r="C673" s="21"/>
      <c r="G673" s="21"/>
      <c r="H673" s="21"/>
      <c r="J673" s="21"/>
      <c r="K673" s="21"/>
      <c r="L673" s="21"/>
      <c r="M673" s="21"/>
      <c r="N673" s="21"/>
    </row>
    <row r="674" spans="1:14">
      <c r="A674" s="21"/>
      <c r="B674" s="21"/>
      <c r="C674" s="21"/>
      <c r="G674" s="21"/>
      <c r="H674" s="21"/>
      <c r="J674" s="21"/>
      <c r="K674" s="21"/>
      <c r="L674" s="21"/>
      <c r="M674" s="21"/>
      <c r="N674" s="21"/>
    </row>
    <row r="675" spans="1:14">
      <c r="A675" s="21"/>
      <c r="B675" s="21"/>
      <c r="C675" s="21"/>
      <c r="G675" s="21"/>
      <c r="H675" s="21"/>
      <c r="J675" s="21"/>
      <c r="K675" s="21"/>
      <c r="L675" s="21"/>
      <c r="M675" s="21"/>
      <c r="N675" s="21"/>
    </row>
    <row r="676" spans="1:14">
      <c r="A676" s="21"/>
      <c r="B676" s="21"/>
      <c r="C676" s="21"/>
      <c r="G676" s="21"/>
      <c r="H676" s="21"/>
      <c r="J676" s="21"/>
      <c r="K676" s="21"/>
      <c r="L676" s="21"/>
      <c r="M676" s="21"/>
      <c r="N676" s="21"/>
    </row>
    <row r="677" spans="1:14">
      <c r="A677" s="21"/>
      <c r="B677" s="21"/>
      <c r="C677" s="21"/>
      <c r="G677" s="21"/>
      <c r="H677" s="21"/>
      <c r="J677" s="21"/>
      <c r="K677" s="21"/>
      <c r="L677" s="21"/>
      <c r="M677" s="21"/>
      <c r="N677" s="21"/>
    </row>
    <row r="678" spans="1:14">
      <c r="A678" s="21"/>
      <c r="B678" s="21"/>
      <c r="C678" s="21"/>
      <c r="G678" s="21"/>
      <c r="H678" s="21"/>
      <c r="J678" s="21"/>
      <c r="K678" s="21"/>
      <c r="L678" s="21"/>
      <c r="M678" s="21"/>
      <c r="N678" s="21"/>
    </row>
    <row r="679" spans="1:14">
      <c r="A679" s="21"/>
      <c r="B679" s="21"/>
      <c r="C679" s="21"/>
      <c r="G679" s="21"/>
      <c r="H679" s="21"/>
      <c r="J679" s="21"/>
      <c r="K679" s="21"/>
      <c r="L679" s="21"/>
      <c r="M679" s="21"/>
      <c r="N679" s="21"/>
    </row>
    <row r="680" spans="1:14">
      <c r="A680" s="21"/>
      <c r="B680" s="21"/>
      <c r="C680" s="21"/>
      <c r="G680" s="21"/>
      <c r="H680" s="21"/>
      <c r="J680" s="21"/>
      <c r="K680" s="21"/>
      <c r="L680" s="21"/>
      <c r="M680" s="21"/>
      <c r="N680" s="21"/>
    </row>
    <row r="681" spans="1:14">
      <c r="A681" s="21"/>
      <c r="B681" s="21"/>
      <c r="C681" s="21"/>
      <c r="G681" s="21"/>
      <c r="H681" s="21"/>
      <c r="J681" s="21"/>
      <c r="K681" s="21"/>
      <c r="L681" s="21"/>
      <c r="M681" s="21"/>
      <c r="N681" s="21"/>
    </row>
    <row r="682" spans="1:14">
      <c r="A682" s="21"/>
      <c r="B682" s="21"/>
      <c r="C682" s="21"/>
      <c r="G682" s="21"/>
      <c r="H682" s="21"/>
      <c r="J682" s="21"/>
      <c r="K682" s="21"/>
      <c r="L682" s="21"/>
      <c r="M682" s="21"/>
      <c r="N682" s="21"/>
    </row>
    <row r="683" spans="1:14">
      <c r="A683" s="21"/>
      <c r="B683" s="21"/>
      <c r="C683" s="21"/>
      <c r="G683" s="21"/>
      <c r="H683" s="21"/>
      <c r="J683" s="21"/>
      <c r="K683" s="21"/>
      <c r="L683" s="21"/>
      <c r="M683" s="21"/>
      <c r="N683" s="21"/>
    </row>
    <row r="684" spans="1:14">
      <c r="A684" s="21"/>
      <c r="B684" s="21"/>
      <c r="C684" s="21"/>
      <c r="G684" s="21"/>
      <c r="H684" s="21"/>
      <c r="J684" s="21"/>
      <c r="K684" s="21"/>
      <c r="L684" s="21"/>
      <c r="M684" s="21"/>
      <c r="N684" s="21"/>
    </row>
    <row r="685" spans="1:14">
      <c r="A685" s="21"/>
      <c r="B685" s="21"/>
      <c r="C685" s="21"/>
      <c r="G685" s="21"/>
      <c r="H685" s="21"/>
      <c r="J685" s="21"/>
      <c r="K685" s="21"/>
      <c r="L685" s="21"/>
      <c r="M685" s="21"/>
      <c r="N685" s="21"/>
    </row>
    <row r="686" spans="1:14">
      <c r="A686" s="21"/>
      <c r="B686" s="21"/>
      <c r="C686" s="21"/>
      <c r="G686" s="21"/>
      <c r="H686" s="21"/>
      <c r="J686" s="21"/>
      <c r="K686" s="21"/>
      <c r="L686" s="21"/>
      <c r="M686" s="21"/>
      <c r="N686" s="21"/>
    </row>
    <row r="687" spans="1:14">
      <c r="A687" s="21"/>
      <c r="B687" s="21"/>
      <c r="C687" s="21"/>
      <c r="G687" s="21"/>
      <c r="H687" s="21"/>
      <c r="J687" s="21"/>
      <c r="K687" s="21"/>
      <c r="L687" s="21"/>
      <c r="M687" s="21"/>
      <c r="N687" s="21"/>
    </row>
    <row r="688" spans="1:14">
      <c r="A688" s="21"/>
      <c r="B688" s="21"/>
      <c r="C688" s="21"/>
      <c r="G688" s="21"/>
      <c r="H688" s="21"/>
      <c r="J688" s="21"/>
      <c r="K688" s="21"/>
      <c r="L688" s="21"/>
      <c r="M688" s="21"/>
      <c r="N688" s="21"/>
    </row>
    <row r="689" spans="1:14">
      <c r="A689" s="21"/>
      <c r="B689" s="21"/>
      <c r="C689" s="21"/>
      <c r="G689" s="21"/>
      <c r="H689" s="21"/>
      <c r="J689" s="21"/>
      <c r="K689" s="21"/>
      <c r="L689" s="21"/>
      <c r="M689" s="21"/>
      <c r="N689" s="21"/>
    </row>
    <row r="690" spans="1:14">
      <c r="A690" s="21"/>
      <c r="B690" s="21"/>
      <c r="C690" s="21"/>
      <c r="G690" s="21"/>
      <c r="H690" s="21"/>
      <c r="J690" s="21"/>
      <c r="K690" s="21"/>
      <c r="L690" s="21"/>
      <c r="M690" s="21"/>
      <c r="N690" s="21"/>
    </row>
    <row r="691" spans="1:14">
      <c r="A691" s="21"/>
      <c r="B691" s="21"/>
      <c r="C691" s="21"/>
      <c r="G691" s="21"/>
      <c r="H691" s="21"/>
      <c r="J691" s="21"/>
      <c r="K691" s="21"/>
      <c r="L691" s="21"/>
      <c r="M691" s="21"/>
      <c r="N691" s="21"/>
    </row>
    <row r="692" spans="1:14">
      <c r="A692" s="21"/>
      <c r="B692" s="21"/>
      <c r="C692" s="21"/>
      <c r="G692" s="21"/>
      <c r="H692" s="21"/>
      <c r="J692" s="21"/>
      <c r="K692" s="21"/>
      <c r="L692" s="21"/>
      <c r="M692" s="21"/>
      <c r="N692" s="21"/>
    </row>
    <row r="693" spans="1:14">
      <c r="A693" s="21"/>
      <c r="B693" s="21"/>
      <c r="C693" s="21"/>
      <c r="G693" s="21"/>
      <c r="H693" s="21"/>
      <c r="J693" s="21"/>
      <c r="K693" s="21"/>
      <c r="L693" s="21"/>
      <c r="M693" s="21"/>
      <c r="N693" s="21"/>
    </row>
    <row r="694" spans="1:14">
      <c r="A694" s="21"/>
      <c r="B694" s="21"/>
      <c r="C694" s="21"/>
      <c r="G694" s="21"/>
      <c r="H694" s="21"/>
      <c r="J694" s="21"/>
      <c r="K694" s="21"/>
      <c r="L694" s="21"/>
      <c r="M694" s="21"/>
      <c r="N694" s="21"/>
    </row>
    <row r="695" spans="1:14">
      <c r="A695" s="21"/>
      <c r="B695" s="21"/>
      <c r="C695" s="21"/>
      <c r="G695" s="21"/>
      <c r="H695" s="21"/>
      <c r="J695" s="21"/>
      <c r="K695" s="21"/>
      <c r="L695" s="21"/>
      <c r="M695" s="21"/>
      <c r="N695" s="21"/>
    </row>
    <row r="696" spans="1:14">
      <c r="A696" s="21"/>
      <c r="B696" s="21"/>
      <c r="C696" s="21"/>
      <c r="G696" s="21"/>
      <c r="H696" s="21"/>
      <c r="J696" s="21"/>
      <c r="K696" s="21"/>
      <c r="L696" s="21"/>
      <c r="M696" s="21"/>
      <c r="N696" s="21"/>
    </row>
    <row r="697" spans="1:14">
      <c r="A697" s="21"/>
      <c r="B697" s="21"/>
      <c r="C697" s="21"/>
      <c r="G697" s="21"/>
      <c r="H697" s="21"/>
      <c r="J697" s="21"/>
      <c r="K697" s="21"/>
      <c r="L697" s="21"/>
      <c r="M697" s="21"/>
      <c r="N697" s="21"/>
    </row>
    <row r="698" spans="1:14">
      <c r="A698" s="21"/>
      <c r="B698" s="21"/>
      <c r="C698" s="21"/>
      <c r="G698" s="21"/>
      <c r="H698" s="21"/>
      <c r="J698" s="21"/>
      <c r="K698" s="21"/>
      <c r="L698" s="21"/>
      <c r="M698" s="21"/>
      <c r="N698" s="21"/>
    </row>
    <row r="699" spans="1:14">
      <c r="A699" s="21"/>
      <c r="B699" s="21"/>
      <c r="C699" s="21"/>
      <c r="G699" s="21"/>
      <c r="H699" s="21"/>
      <c r="J699" s="21"/>
      <c r="K699" s="21"/>
      <c r="L699" s="21"/>
      <c r="M699" s="21"/>
      <c r="N699" s="21"/>
    </row>
    <row r="700" spans="1:14">
      <c r="A700" s="21"/>
      <c r="B700" s="21"/>
      <c r="C700" s="21"/>
      <c r="G700" s="21"/>
      <c r="H700" s="21"/>
      <c r="J700" s="21"/>
      <c r="K700" s="21"/>
      <c r="L700" s="21"/>
      <c r="M700" s="21"/>
      <c r="N700" s="21"/>
    </row>
    <row r="701" spans="1:14">
      <c r="A701" s="21"/>
      <c r="B701" s="21"/>
      <c r="C701" s="21"/>
      <c r="G701" s="21"/>
      <c r="H701" s="21"/>
      <c r="J701" s="21"/>
      <c r="K701" s="21"/>
      <c r="L701" s="21"/>
      <c r="M701" s="21"/>
      <c r="N701" s="21"/>
    </row>
    <row r="702" spans="1:14">
      <c r="A702" s="21"/>
      <c r="B702" s="21"/>
      <c r="C702" s="21"/>
      <c r="G702" s="21"/>
      <c r="H702" s="21"/>
      <c r="J702" s="21"/>
      <c r="K702" s="21"/>
      <c r="L702" s="21"/>
      <c r="M702" s="21"/>
      <c r="N702" s="21"/>
    </row>
    <row r="703" spans="1:14">
      <c r="A703" s="21"/>
      <c r="B703" s="21"/>
      <c r="C703" s="21"/>
      <c r="G703" s="21"/>
      <c r="H703" s="21"/>
      <c r="J703" s="21"/>
      <c r="K703" s="21"/>
      <c r="L703" s="21"/>
      <c r="M703" s="21"/>
      <c r="N703" s="21"/>
    </row>
    <row r="704" spans="1:14">
      <c r="A704" s="21"/>
      <c r="B704" s="21"/>
      <c r="C704" s="21"/>
      <c r="G704" s="21"/>
      <c r="H704" s="21"/>
      <c r="J704" s="21"/>
      <c r="K704" s="21"/>
      <c r="L704" s="21"/>
      <c r="M704" s="21"/>
      <c r="N704" s="21"/>
    </row>
    <row r="705" spans="1:14">
      <c r="A705" s="21"/>
      <c r="B705" s="21"/>
      <c r="C705" s="21"/>
      <c r="G705" s="21"/>
      <c r="H705" s="21"/>
      <c r="J705" s="21"/>
      <c r="K705" s="21"/>
      <c r="L705" s="21"/>
      <c r="M705" s="21"/>
      <c r="N705" s="21"/>
    </row>
    <row r="706" spans="1:14">
      <c r="A706" s="21"/>
      <c r="B706" s="21"/>
      <c r="C706" s="21"/>
      <c r="G706" s="21"/>
      <c r="H706" s="21"/>
      <c r="J706" s="21"/>
      <c r="K706" s="21"/>
      <c r="L706" s="21"/>
      <c r="M706" s="21"/>
      <c r="N706" s="21"/>
    </row>
    <row r="707" spans="1:14">
      <c r="A707" s="21"/>
      <c r="B707" s="21"/>
      <c r="C707" s="21"/>
      <c r="G707" s="21"/>
      <c r="H707" s="21"/>
      <c r="J707" s="21"/>
      <c r="K707" s="21"/>
      <c r="L707" s="21"/>
      <c r="M707" s="21"/>
      <c r="N707" s="21"/>
    </row>
    <row r="708" spans="1:14">
      <c r="A708" s="21"/>
      <c r="B708" s="21"/>
      <c r="C708" s="21"/>
      <c r="G708" s="21"/>
      <c r="H708" s="21"/>
      <c r="J708" s="21"/>
      <c r="K708" s="21"/>
      <c r="L708" s="21"/>
      <c r="M708" s="21"/>
      <c r="N708" s="21"/>
    </row>
    <row r="709" spans="1:14">
      <c r="A709" s="21"/>
      <c r="B709" s="21"/>
      <c r="C709" s="21"/>
      <c r="G709" s="21"/>
      <c r="H709" s="21"/>
      <c r="J709" s="21"/>
      <c r="K709" s="21"/>
      <c r="L709" s="21"/>
      <c r="M709" s="21"/>
      <c r="N709" s="21"/>
    </row>
    <row r="710" spans="1:14">
      <c r="A710" s="21"/>
      <c r="B710" s="21"/>
      <c r="C710" s="21"/>
      <c r="G710" s="21"/>
      <c r="H710" s="21"/>
      <c r="J710" s="21"/>
      <c r="K710" s="21"/>
      <c r="L710" s="21"/>
      <c r="M710" s="21"/>
      <c r="N710" s="21"/>
    </row>
    <row r="711" spans="1:14">
      <c r="A711" s="21"/>
      <c r="B711" s="21"/>
      <c r="C711" s="21"/>
      <c r="G711" s="21"/>
      <c r="H711" s="21"/>
      <c r="J711" s="21"/>
      <c r="K711" s="21"/>
      <c r="L711" s="21"/>
      <c r="M711" s="21"/>
      <c r="N711" s="21"/>
    </row>
    <row r="712" spans="1:14">
      <c r="A712" s="21"/>
      <c r="B712" s="21"/>
      <c r="C712" s="21"/>
      <c r="G712" s="21"/>
      <c r="H712" s="21"/>
      <c r="J712" s="21"/>
      <c r="K712" s="21"/>
      <c r="L712" s="21"/>
      <c r="M712" s="21"/>
      <c r="N712" s="21"/>
    </row>
    <row r="713" spans="1:14">
      <c r="A713" s="21"/>
      <c r="B713" s="21"/>
      <c r="C713" s="21"/>
      <c r="G713" s="21"/>
      <c r="H713" s="21"/>
      <c r="J713" s="21"/>
      <c r="K713" s="21"/>
      <c r="L713" s="21"/>
      <c r="M713" s="21"/>
      <c r="N713" s="21"/>
    </row>
    <row r="714" spans="1:14">
      <c r="A714" s="21"/>
      <c r="B714" s="21"/>
      <c r="C714" s="21"/>
      <c r="G714" s="21"/>
      <c r="H714" s="21"/>
      <c r="J714" s="21"/>
      <c r="K714" s="21"/>
      <c r="L714" s="21"/>
      <c r="M714" s="21"/>
      <c r="N714" s="21"/>
    </row>
    <row r="715" spans="1:14">
      <c r="A715" s="21"/>
      <c r="B715" s="21"/>
      <c r="C715" s="21"/>
      <c r="G715" s="21"/>
      <c r="H715" s="21"/>
      <c r="J715" s="21"/>
      <c r="K715" s="21"/>
      <c r="L715" s="21"/>
      <c r="M715" s="21"/>
      <c r="N715" s="21"/>
    </row>
    <row r="716" spans="1:14">
      <c r="A716" s="21"/>
      <c r="B716" s="21"/>
      <c r="C716" s="21"/>
      <c r="G716" s="21"/>
      <c r="H716" s="21"/>
      <c r="J716" s="21"/>
      <c r="K716" s="21"/>
      <c r="L716" s="21"/>
      <c r="M716" s="21"/>
      <c r="N716" s="21"/>
    </row>
    <row r="717" spans="1:14">
      <c r="A717" s="21"/>
      <c r="B717" s="21"/>
      <c r="C717" s="21"/>
      <c r="G717" s="21"/>
      <c r="H717" s="21"/>
      <c r="J717" s="21"/>
      <c r="K717" s="21"/>
      <c r="L717" s="21"/>
      <c r="M717" s="21"/>
      <c r="N717" s="21"/>
    </row>
    <row r="718" spans="1:14">
      <c r="A718" s="21"/>
      <c r="B718" s="21"/>
      <c r="C718" s="21"/>
      <c r="G718" s="21"/>
      <c r="H718" s="21"/>
      <c r="J718" s="21"/>
      <c r="K718" s="21"/>
      <c r="L718" s="21"/>
      <c r="M718" s="21"/>
      <c r="N718" s="21"/>
    </row>
    <row r="719" spans="1:14">
      <c r="A719" s="21"/>
      <c r="B719" s="21"/>
      <c r="C719" s="21"/>
      <c r="G719" s="21"/>
      <c r="H719" s="21"/>
      <c r="J719" s="21"/>
      <c r="K719" s="21"/>
      <c r="L719" s="21"/>
      <c r="M719" s="21"/>
      <c r="N719" s="21"/>
    </row>
    <row r="720" spans="1:14">
      <c r="A720" s="21"/>
      <c r="B720" s="21"/>
      <c r="C720" s="21"/>
      <c r="G720" s="21"/>
      <c r="H720" s="21"/>
      <c r="J720" s="21"/>
      <c r="K720" s="21"/>
      <c r="L720" s="21"/>
      <c r="M720" s="21"/>
      <c r="N720" s="21"/>
    </row>
    <row r="721" spans="1:14">
      <c r="A721" s="21"/>
      <c r="B721" s="21"/>
      <c r="C721" s="21"/>
      <c r="G721" s="21"/>
      <c r="H721" s="21"/>
      <c r="J721" s="21"/>
      <c r="K721" s="21"/>
      <c r="L721" s="21"/>
      <c r="M721" s="21"/>
      <c r="N721" s="21"/>
    </row>
    <row r="722" spans="1:14">
      <c r="A722" s="21"/>
      <c r="B722" s="21"/>
      <c r="C722" s="21"/>
      <c r="G722" s="21"/>
      <c r="H722" s="21"/>
      <c r="J722" s="21"/>
      <c r="K722" s="21"/>
      <c r="L722" s="21"/>
      <c r="M722" s="21"/>
      <c r="N722" s="21"/>
    </row>
    <row r="723" spans="1:14">
      <c r="A723" s="21"/>
      <c r="B723" s="21"/>
      <c r="C723" s="21"/>
      <c r="G723" s="21"/>
      <c r="H723" s="21"/>
      <c r="J723" s="21"/>
      <c r="K723" s="21"/>
      <c r="L723" s="21"/>
      <c r="M723" s="21"/>
      <c r="N723" s="21"/>
    </row>
    <row r="724" spans="1:14">
      <c r="A724" s="21"/>
      <c r="B724" s="21"/>
      <c r="C724" s="21"/>
      <c r="G724" s="21"/>
      <c r="H724" s="21"/>
      <c r="J724" s="21"/>
      <c r="K724" s="21"/>
      <c r="L724" s="21"/>
      <c r="M724" s="21"/>
      <c r="N724" s="21"/>
    </row>
    <row r="725" spans="1:14">
      <c r="A725" s="21"/>
      <c r="B725" s="21"/>
      <c r="C725" s="21"/>
      <c r="G725" s="21"/>
      <c r="H725" s="21"/>
      <c r="J725" s="21"/>
      <c r="K725" s="21"/>
      <c r="L725" s="21"/>
      <c r="M725" s="21"/>
      <c r="N725" s="21"/>
    </row>
    <row r="726" spans="1:14">
      <c r="A726" s="21"/>
      <c r="B726" s="21"/>
      <c r="C726" s="21"/>
      <c r="G726" s="21"/>
      <c r="H726" s="21"/>
      <c r="J726" s="21"/>
      <c r="K726" s="21"/>
      <c r="L726" s="21"/>
      <c r="M726" s="21"/>
      <c r="N726" s="21"/>
    </row>
    <row r="727" spans="1:14">
      <c r="A727" s="21"/>
      <c r="B727" s="21"/>
      <c r="C727" s="21"/>
      <c r="G727" s="21"/>
      <c r="H727" s="21"/>
      <c r="J727" s="21"/>
      <c r="K727" s="21"/>
      <c r="L727" s="21"/>
      <c r="M727" s="21"/>
      <c r="N727" s="21"/>
    </row>
    <row r="728" spans="1:14">
      <c r="A728" s="21"/>
      <c r="B728" s="21"/>
      <c r="C728" s="21"/>
      <c r="G728" s="21"/>
      <c r="H728" s="21"/>
      <c r="J728" s="21"/>
      <c r="K728" s="21"/>
      <c r="L728" s="21"/>
      <c r="M728" s="21"/>
      <c r="N728" s="21"/>
    </row>
    <row r="729" spans="1:14">
      <c r="A729" s="21"/>
      <c r="B729" s="21"/>
      <c r="C729" s="21"/>
      <c r="G729" s="21"/>
      <c r="H729" s="21"/>
      <c r="J729" s="21"/>
      <c r="K729" s="21"/>
      <c r="L729" s="21"/>
      <c r="M729" s="21"/>
      <c r="N729" s="21"/>
    </row>
    <row r="730" spans="1:14">
      <c r="A730" s="21"/>
      <c r="B730" s="21"/>
      <c r="C730" s="21"/>
      <c r="G730" s="21"/>
      <c r="H730" s="21"/>
      <c r="J730" s="21"/>
      <c r="K730" s="21"/>
      <c r="L730" s="21"/>
      <c r="M730" s="21"/>
      <c r="N730" s="21"/>
    </row>
    <row r="731" spans="1:14">
      <c r="A731" s="21"/>
      <c r="B731" s="21"/>
      <c r="C731" s="21"/>
      <c r="G731" s="21"/>
      <c r="H731" s="21"/>
      <c r="J731" s="21"/>
      <c r="K731" s="21"/>
      <c r="L731" s="21"/>
      <c r="M731" s="21"/>
      <c r="N731" s="21"/>
    </row>
    <row r="732" spans="1:14">
      <c r="A732" s="21"/>
      <c r="B732" s="21"/>
      <c r="C732" s="21"/>
      <c r="G732" s="21"/>
      <c r="H732" s="21"/>
      <c r="J732" s="21"/>
      <c r="K732" s="21"/>
      <c r="L732" s="21"/>
      <c r="M732" s="21"/>
      <c r="N732" s="21"/>
    </row>
    <row r="733" spans="1:14">
      <c r="A733" s="21"/>
      <c r="B733" s="21"/>
      <c r="C733" s="21"/>
      <c r="G733" s="21"/>
      <c r="H733" s="21"/>
      <c r="J733" s="21"/>
      <c r="K733" s="21"/>
      <c r="L733" s="21"/>
      <c r="M733" s="21"/>
      <c r="N733" s="21"/>
    </row>
    <row r="734" spans="1:14">
      <c r="A734" s="21"/>
      <c r="B734" s="21"/>
      <c r="C734" s="21"/>
      <c r="G734" s="21"/>
      <c r="H734" s="21"/>
      <c r="J734" s="21"/>
      <c r="K734" s="21"/>
      <c r="L734" s="21"/>
      <c r="M734" s="21"/>
      <c r="N734" s="21"/>
    </row>
    <row r="735" spans="1:14">
      <c r="A735" s="21"/>
      <c r="B735" s="21"/>
      <c r="C735" s="21"/>
      <c r="G735" s="21"/>
      <c r="H735" s="21"/>
      <c r="J735" s="21"/>
      <c r="K735" s="21"/>
      <c r="L735" s="21"/>
      <c r="M735" s="21"/>
      <c r="N735" s="21"/>
    </row>
    <row r="736" spans="1:14">
      <c r="A736" s="21"/>
      <c r="B736" s="21"/>
      <c r="C736" s="21"/>
      <c r="G736" s="21"/>
      <c r="H736" s="21"/>
      <c r="J736" s="21"/>
      <c r="K736" s="21"/>
      <c r="L736" s="21"/>
      <c r="M736" s="21"/>
      <c r="N736" s="21"/>
    </row>
    <row r="737" spans="1:14">
      <c r="A737" s="21"/>
      <c r="B737" s="21"/>
      <c r="C737" s="21"/>
      <c r="G737" s="21"/>
      <c r="H737" s="21"/>
      <c r="J737" s="21"/>
      <c r="K737" s="21"/>
      <c r="L737" s="21"/>
      <c r="M737" s="21"/>
      <c r="N737" s="21"/>
    </row>
    <row r="738" spans="1:14">
      <c r="A738" s="21"/>
      <c r="B738" s="21"/>
      <c r="C738" s="21"/>
      <c r="G738" s="21"/>
      <c r="H738" s="21"/>
      <c r="J738" s="21"/>
      <c r="K738" s="21"/>
      <c r="L738" s="21"/>
      <c r="M738" s="21"/>
      <c r="N738" s="21"/>
    </row>
    <row r="739" spans="1:14">
      <c r="A739" s="21"/>
      <c r="B739" s="21"/>
      <c r="C739" s="21"/>
      <c r="G739" s="21"/>
      <c r="H739" s="21"/>
      <c r="J739" s="21"/>
      <c r="K739" s="21"/>
      <c r="L739" s="21"/>
      <c r="M739" s="21"/>
      <c r="N739" s="21"/>
    </row>
    <row r="740" spans="1:14">
      <c r="A740" s="21"/>
      <c r="B740" s="21"/>
      <c r="C740" s="21"/>
      <c r="G740" s="21"/>
      <c r="H740" s="21"/>
      <c r="J740" s="21"/>
      <c r="K740" s="21"/>
      <c r="L740" s="21"/>
      <c r="M740" s="21"/>
      <c r="N740" s="21"/>
    </row>
    <row r="741" spans="1:14">
      <c r="A741" s="21"/>
      <c r="B741" s="21"/>
      <c r="C741" s="21"/>
      <c r="G741" s="21"/>
      <c r="H741" s="21"/>
      <c r="J741" s="21"/>
      <c r="K741" s="21"/>
      <c r="L741" s="21"/>
      <c r="M741" s="21"/>
      <c r="N741" s="21"/>
    </row>
    <row r="742" spans="1:14">
      <c r="A742" s="21"/>
      <c r="B742" s="21"/>
      <c r="C742" s="21"/>
      <c r="G742" s="21"/>
      <c r="H742" s="21"/>
      <c r="J742" s="21"/>
      <c r="K742" s="21"/>
      <c r="L742" s="21"/>
      <c r="M742" s="21"/>
      <c r="N742" s="21"/>
    </row>
    <row r="743" spans="1:14">
      <c r="A743" s="21"/>
      <c r="B743" s="21"/>
      <c r="C743" s="21"/>
      <c r="G743" s="21"/>
      <c r="H743" s="21"/>
      <c r="J743" s="21"/>
      <c r="K743" s="21"/>
      <c r="L743" s="21"/>
      <c r="M743" s="21"/>
      <c r="N743" s="21"/>
    </row>
    <row r="744" spans="1:14">
      <c r="A744" s="21"/>
      <c r="B744" s="21"/>
      <c r="C744" s="21"/>
      <c r="G744" s="21"/>
      <c r="H744" s="21"/>
      <c r="J744" s="21"/>
      <c r="K744" s="21"/>
      <c r="L744" s="21"/>
      <c r="M744" s="21"/>
      <c r="N744" s="21"/>
    </row>
    <row r="745" spans="1:14">
      <c r="A745" s="21"/>
      <c r="B745" s="21"/>
      <c r="C745" s="21"/>
      <c r="G745" s="21"/>
      <c r="H745" s="21"/>
      <c r="J745" s="21"/>
      <c r="K745" s="21"/>
      <c r="L745" s="21"/>
      <c r="M745" s="21"/>
      <c r="N745" s="21"/>
    </row>
    <row r="746" spans="1:14">
      <c r="A746" s="21"/>
      <c r="B746" s="21"/>
      <c r="C746" s="21"/>
      <c r="G746" s="21"/>
      <c r="H746" s="21"/>
      <c r="J746" s="21"/>
      <c r="K746" s="21"/>
      <c r="L746" s="21"/>
      <c r="M746" s="21"/>
      <c r="N746" s="21"/>
    </row>
    <row r="747" spans="1:14">
      <c r="A747" s="21"/>
      <c r="B747" s="21"/>
      <c r="C747" s="21"/>
      <c r="G747" s="21"/>
      <c r="H747" s="21"/>
      <c r="J747" s="21"/>
      <c r="K747" s="21"/>
      <c r="L747" s="21"/>
      <c r="M747" s="21"/>
      <c r="N747" s="21"/>
    </row>
    <row r="748" spans="1:14">
      <c r="A748" s="21"/>
      <c r="B748" s="21"/>
      <c r="C748" s="21"/>
      <c r="G748" s="21"/>
      <c r="H748" s="21"/>
      <c r="J748" s="21"/>
      <c r="K748" s="21"/>
      <c r="L748" s="21"/>
      <c r="M748" s="21"/>
      <c r="N748" s="21"/>
    </row>
    <row r="749" spans="1:14">
      <c r="A749" s="21"/>
      <c r="B749" s="21"/>
      <c r="C749" s="21"/>
      <c r="G749" s="21"/>
      <c r="H749" s="21"/>
      <c r="J749" s="21"/>
      <c r="K749" s="21"/>
      <c r="L749" s="21"/>
      <c r="M749" s="21"/>
      <c r="N749" s="21"/>
    </row>
    <row r="750" spans="1:14">
      <c r="A750" s="21"/>
      <c r="B750" s="21"/>
      <c r="C750" s="21"/>
      <c r="G750" s="21"/>
      <c r="H750" s="21"/>
      <c r="J750" s="21"/>
      <c r="K750" s="21"/>
      <c r="L750" s="21"/>
      <c r="M750" s="21"/>
      <c r="N750" s="21"/>
    </row>
    <row r="751" spans="1:14">
      <c r="A751" s="21"/>
      <c r="B751" s="21"/>
      <c r="C751" s="21"/>
      <c r="G751" s="21"/>
      <c r="H751" s="21"/>
      <c r="J751" s="21"/>
      <c r="K751" s="21"/>
      <c r="L751" s="21"/>
      <c r="M751" s="21"/>
      <c r="N751" s="21"/>
    </row>
    <row r="752" spans="1:14">
      <c r="A752" s="21"/>
      <c r="B752" s="21"/>
      <c r="C752" s="21"/>
      <c r="G752" s="21"/>
      <c r="H752" s="21"/>
      <c r="J752" s="21"/>
      <c r="K752" s="21"/>
      <c r="L752" s="21"/>
      <c r="M752" s="21"/>
      <c r="N752" s="21"/>
    </row>
    <row r="753" spans="1:14">
      <c r="A753" s="21"/>
      <c r="B753" s="21"/>
      <c r="C753" s="21"/>
      <c r="G753" s="21"/>
      <c r="H753" s="21"/>
      <c r="J753" s="21"/>
      <c r="K753" s="21"/>
      <c r="L753" s="21"/>
      <c r="M753" s="21"/>
      <c r="N753" s="21"/>
    </row>
    <row r="754" spans="1:14">
      <c r="A754" s="21"/>
      <c r="B754" s="21"/>
      <c r="C754" s="21"/>
      <c r="G754" s="21"/>
      <c r="H754" s="21"/>
      <c r="J754" s="21"/>
      <c r="K754" s="21"/>
      <c r="L754" s="21"/>
      <c r="M754" s="21"/>
      <c r="N754" s="21"/>
    </row>
    <row r="755" spans="1:14">
      <c r="A755" s="21"/>
      <c r="B755" s="21"/>
      <c r="C755" s="21"/>
      <c r="G755" s="21"/>
      <c r="H755" s="21"/>
      <c r="J755" s="21"/>
      <c r="K755" s="21"/>
      <c r="L755" s="21"/>
      <c r="M755" s="21"/>
      <c r="N755" s="21"/>
    </row>
    <row r="756" spans="1:14">
      <c r="A756" s="21"/>
      <c r="B756" s="21"/>
      <c r="C756" s="21"/>
      <c r="G756" s="21"/>
      <c r="H756" s="21"/>
      <c r="J756" s="21"/>
      <c r="K756" s="21"/>
      <c r="L756" s="21"/>
      <c r="M756" s="21"/>
      <c r="N756" s="21"/>
    </row>
    <row r="757" spans="1:14">
      <c r="A757" s="21"/>
      <c r="B757" s="21"/>
      <c r="C757" s="21"/>
      <c r="G757" s="21"/>
      <c r="H757" s="21"/>
      <c r="J757" s="21"/>
      <c r="K757" s="21"/>
      <c r="L757" s="21"/>
      <c r="M757" s="21"/>
      <c r="N757" s="21"/>
    </row>
    <row r="758" spans="1:14">
      <c r="A758" s="21"/>
      <c r="B758" s="21"/>
      <c r="C758" s="21"/>
      <c r="G758" s="21"/>
      <c r="H758" s="21"/>
      <c r="J758" s="21"/>
      <c r="K758" s="21"/>
      <c r="L758" s="21"/>
      <c r="M758" s="21"/>
      <c r="N758" s="21"/>
    </row>
    <row r="759" spans="1:14">
      <c r="A759" s="21"/>
      <c r="B759" s="21"/>
      <c r="C759" s="21"/>
      <c r="G759" s="21"/>
      <c r="H759" s="21"/>
      <c r="J759" s="21"/>
      <c r="K759" s="21"/>
      <c r="L759" s="21"/>
      <c r="M759" s="21"/>
      <c r="N759" s="21"/>
    </row>
    <row r="760" spans="1:14">
      <c r="A760" s="21"/>
      <c r="B760" s="21"/>
      <c r="C760" s="21"/>
      <c r="G760" s="21"/>
      <c r="H760" s="21"/>
      <c r="J760" s="21"/>
      <c r="K760" s="21"/>
      <c r="L760" s="21"/>
      <c r="M760" s="21"/>
      <c r="N760" s="21"/>
    </row>
    <row r="761" spans="1:14">
      <c r="A761" s="21"/>
      <c r="B761" s="21"/>
      <c r="C761" s="21"/>
      <c r="G761" s="21"/>
      <c r="H761" s="21"/>
      <c r="J761" s="21"/>
      <c r="K761" s="21"/>
      <c r="L761" s="21"/>
      <c r="M761" s="21"/>
      <c r="N761" s="21"/>
    </row>
    <row r="762" spans="1:14">
      <c r="A762" s="21"/>
      <c r="B762" s="21"/>
      <c r="C762" s="21"/>
      <c r="G762" s="21"/>
      <c r="H762" s="21"/>
      <c r="J762" s="21"/>
      <c r="K762" s="21"/>
      <c r="L762" s="21"/>
      <c r="M762" s="21"/>
      <c r="N762" s="21"/>
    </row>
    <row r="763" spans="1:14">
      <c r="A763" s="21"/>
      <c r="B763" s="21"/>
      <c r="C763" s="21"/>
      <c r="G763" s="21"/>
      <c r="H763" s="21"/>
      <c r="J763" s="21"/>
      <c r="K763" s="21"/>
      <c r="L763" s="21"/>
      <c r="M763" s="21"/>
      <c r="N763" s="21"/>
    </row>
    <row r="764" spans="1:14">
      <c r="A764" s="21"/>
      <c r="B764" s="21"/>
      <c r="C764" s="21"/>
      <c r="G764" s="21"/>
      <c r="H764" s="21"/>
      <c r="J764" s="21"/>
      <c r="K764" s="21"/>
      <c r="L764" s="21"/>
      <c r="M764" s="21"/>
      <c r="N764" s="21"/>
    </row>
    <row r="765" spans="1:14">
      <c r="A765" s="21"/>
      <c r="B765" s="21"/>
      <c r="C765" s="21"/>
      <c r="G765" s="21"/>
      <c r="H765" s="21"/>
      <c r="J765" s="21"/>
      <c r="K765" s="21"/>
      <c r="L765" s="21"/>
      <c r="M765" s="21"/>
      <c r="N765" s="21"/>
    </row>
    <row r="766" spans="1:14">
      <c r="A766" s="21"/>
      <c r="B766" s="21"/>
      <c r="C766" s="21"/>
      <c r="G766" s="21"/>
      <c r="H766" s="21"/>
      <c r="J766" s="21"/>
      <c r="K766" s="21"/>
      <c r="L766" s="21"/>
      <c r="M766" s="21"/>
      <c r="N766" s="21"/>
    </row>
    <row r="767" spans="1:14">
      <c r="A767" s="21"/>
      <c r="B767" s="21"/>
      <c r="C767" s="21"/>
      <c r="G767" s="21"/>
      <c r="H767" s="21"/>
      <c r="J767" s="21"/>
      <c r="K767" s="21"/>
      <c r="L767" s="21"/>
      <c r="M767" s="21"/>
      <c r="N767" s="21"/>
    </row>
    <row r="768" spans="1:14">
      <c r="A768" s="21"/>
      <c r="B768" s="21"/>
      <c r="C768" s="21"/>
      <c r="G768" s="21"/>
      <c r="H768" s="21"/>
      <c r="J768" s="21"/>
      <c r="K768" s="21"/>
      <c r="L768" s="21"/>
      <c r="M768" s="21"/>
      <c r="N768" s="21"/>
    </row>
    <row r="769" spans="1:14">
      <c r="A769" s="21"/>
      <c r="B769" s="21"/>
      <c r="C769" s="21"/>
      <c r="G769" s="21"/>
      <c r="H769" s="21"/>
      <c r="J769" s="21"/>
      <c r="K769" s="21"/>
      <c r="L769" s="21"/>
      <c r="M769" s="21"/>
      <c r="N769" s="21"/>
    </row>
    <row r="770" spans="1:14">
      <c r="A770" s="21"/>
      <c r="B770" s="21"/>
      <c r="C770" s="21"/>
      <c r="G770" s="21"/>
      <c r="H770" s="21"/>
      <c r="J770" s="21"/>
      <c r="K770" s="21"/>
      <c r="L770" s="21"/>
      <c r="M770" s="21"/>
      <c r="N770" s="21"/>
    </row>
    <row r="771" spans="1:14">
      <c r="A771" s="21"/>
      <c r="B771" s="21"/>
      <c r="C771" s="21"/>
      <c r="G771" s="21"/>
      <c r="H771" s="21"/>
      <c r="J771" s="21"/>
      <c r="K771" s="21"/>
      <c r="L771" s="21"/>
      <c r="M771" s="21"/>
      <c r="N771" s="21"/>
    </row>
    <row r="772" spans="1:14">
      <c r="A772" s="21"/>
      <c r="B772" s="21"/>
      <c r="C772" s="21"/>
      <c r="G772" s="21"/>
      <c r="H772" s="21"/>
      <c r="J772" s="21"/>
      <c r="K772" s="21"/>
      <c r="L772" s="21"/>
      <c r="M772" s="21"/>
      <c r="N772" s="21"/>
    </row>
    <row r="773" spans="1:14">
      <c r="A773" s="21"/>
      <c r="B773" s="21"/>
      <c r="C773" s="21"/>
      <c r="G773" s="21"/>
      <c r="H773" s="21"/>
      <c r="J773" s="21"/>
      <c r="K773" s="21"/>
      <c r="L773" s="21"/>
      <c r="M773" s="21"/>
      <c r="N773" s="21"/>
    </row>
    <row r="774" spans="1:14">
      <c r="A774" s="21"/>
      <c r="B774" s="21"/>
      <c r="C774" s="21"/>
      <c r="G774" s="21"/>
      <c r="H774" s="21"/>
      <c r="J774" s="21"/>
      <c r="K774" s="21"/>
      <c r="L774" s="21"/>
      <c r="M774" s="21"/>
      <c r="N774" s="21"/>
    </row>
    <row r="775" spans="1:14">
      <c r="A775" s="21"/>
      <c r="B775" s="21"/>
      <c r="C775" s="21"/>
      <c r="G775" s="21"/>
      <c r="H775" s="21"/>
      <c r="J775" s="21"/>
      <c r="K775" s="21"/>
      <c r="L775" s="21"/>
      <c r="M775" s="21"/>
      <c r="N775" s="21"/>
    </row>
    <row r="776" spans="1:14">
      <c r="A776" s="21"/>
      <c r="B776" s="21"/>
      <c r="C776" s="21"/>
      <c r="G776" s="21"/>
      <c r="H776" s="21"/>
      <c r="J776" s="21"/>
      <c r="K776" s="21"/>
      <c r="L776" s="21"/>
      <c r="M776" s="21"/>
      <c r="N776" s="21"/>
    </row>
    <row r="777" spans="1:14">
      <c r="A777" s="21"/>
      <c r="B777" s="21"/>
      <c r="C777" s="21"/>
      <c r="G777" s="21"/>
      <c r="H777" s="21"/>
      <c r="J777" s="21"/>
      <c r="K777" s="21"/>
      <c r="L777" s="21"/>
      <c r="M777" s="21"/>
      <c r="N777" s="21"/>
    </row>
    <row r="778" spans="1:14">
      <c r="A778" s="21"/>
      <c r="B778" s="21"/>
      <c r="C778" s="21"/>
      <c r="G778" s="21"/>
      <c r="H778" s="21"/>
      <c r="J778" s="21"/>
      <c r="K778" s="21"/>
      <c r="L778" s="21"/>
      <c r="M778" s="21"/>
      <c r="N778" s="21"/>
    </row>
    <row r="779" spans="1:14">
      <c r="A779" s="21"/>
      <c r="B779" s="21"/>
      <c r="C779" s="21"/>
      <c r="G779" s="21"/>
      <c r="H779" s="21"/>
      <c r="J779" s="21"/>
      <c r="K779" s="21"/>
      <c r="L779" s="21"/>
      <c r="M779" s="21"/>
      <c r="N779" s="21"/>
    </row>
    <row r="780" spans="1:14">
      <c r="A780" s="21"/>
      <c r="B780" s="21"/>
      <c r="C780" s="21"/>
      <c r="G780" s="21"/>
      <c r="H780" s="21"/>
      <c r="J780" s="21"/>
      <c r="K780" s="21"/>
      <c r="L780" s="21"/>
      <c r="M780" s="21"/>
      <c r="N780" s="21"/>
    </row>
    <row r="781" spans="1:14">
      <c r="A781" s="21"/>
      <c r="B781" s="21"/>
      <c r="C781" s="21"/>
      <c r="G781" s="21"/>
      <c r="H781" s="21"/>
      <c r="J781" s="21"/>
      <c r="K781" s="21"/>
      <c r="L781" s="21"/>
      <c r="M781" s="21"/>
      <c r="N781" s="21"/>
    </row>
    <row r="782" spans="1:14">
      <c r="A782" s="21"/>
      <c r="B782" s="21"/>
      <c r="C782" s="21"/>
      <c r="G782" s="21"/>
      <c r="H782" s="21"/>
      <c r="J782" s="21"/>
      <c r="K782" s="21"/>
      <c r="L782" s="21"/>
      <c r="M782" s="21"/>
      <c r="N782" s="21"/>
    </row>
    <row r="783" spans="1:14">
      <c r="A783" s="21"/>
      <c r="B783" s="21"/>
      <c r="C783" s="21"/>
      <c r="G783" s="21"/>
      <c r="H783" s="21"/>
      <c r="J783" s="21"/>
      <c r="K783" s="21"/>
      <c r="L783" s="21"/>
      <c r="M783" s="21"/>
      <c r="N783" s="21"/>
    </row>
    <row r="784" spans="1:14">
      <c r="A784" s="21"/>
      <c r="B784" s="21"/>
      <c r="C784" s="21"/>
      <c r="G784" s="21"/>
      <c r="H784" s="21"/>
      <c r="J784" s="21"/>
      <c r="K784" s="21"/>
      <c r="L784" s="21"/>
      <c r="M784" s="21"/>
      <c r="N784" s="21"/>
    </row>
    <row r="785" spans="1:14">
      <c r="A785" s="21"/>
      <c r="B785" s="21"/>
      <c r="C785" s="21"/>
      <c r="G785" s="21"/>
      <c r="H785" s="21"/>
      <c r="J785" s="21"/>
      <c r="K785" s="21"/>
      <c r="L785" s="21"/>
      <c r="M785" s="21"/>
      <c r="N785" s="21"/>
    </row>
    <row r="786" spans="1:14">
      <c r="A786" s="21"/>
      <c r="B786" s="21"/>
      <c r="C786" s="21"/>
      <c r="G786" s="21"/>
      <c r="H786" s="21"/>
      <c r="J786" s="21"/>
      <c r="K786" s="21"/>
      <c r="L786" s="21"/>
      <c r="M786" s="21"/>
      <c r="N786" s="21"/>
    </row>
    <row r="787" spans="1:14">
      <c r="A787" s="21"/>
      <c r="B787" s="21"/>
      <c r="C787" s="21"/>
      <c r="G787" s="21"/>
      <c r="H787" s="21"/>
      <c r="J787" s="21"/>
      <c r="K787" s="21"/>
      <c r="L787" s="21"/>
      <c r="M787" s="21"/>
      <c r="N787" s="21"/>
    </row>
    <row r="788" spans="1:14">
      <c r="A788" s="21"/>
      <c r="B788" s="21"/>
      <c r="C788" s="21"/>
      <c r="G788" s="21"/>
      <c r="H788" s="21"/>
      <c r="J788" s="21"/>
      <c r="K788" s="21"/>
      <c r="L788" s="21"/>
      <c r="M788" s="21"/>
      <c r="N788" s="21"/>
    </row>
    <row r="789" spans="1:14">
      <c r="A789" s="21"/>
      <c r="B789" s="21"/>
      <c r="C789" s="21"/>
      <c r="G789" s="21"/>
      <c r="H789" s="21"/>
      <c r="J789" s="21"/>
      <c r="K789" s="21"/>
      <c r="L789" s="21"/>
      <c r="M789" s="21"/>
      <c r="N789" s="21"/>
    </row>
    <row r="790" spans="1:14">
      <c r="A790" s="21"/>
      <c r="B790" s="21"/>
      <c r="C790" s="21"/>
      <c r="G790" s="21"/>
      <c r="H790" s="21"/>
      <c r="J790" s="21"/>
      <c r="K790" s="21"/>
      <c r="L790" s="21"/>
      <c r="M790" s="21"/>
      <c r="N790" s="21"/>
    </row>
    <row r="791" spans="1:14">
      <c r="A791" s="21"/>
      <c r="B791" s="21"/>
      <c r="C791" s="21"/>
      <c r="G791" s="21"/>
      <c r="H791" s="21"/>
      <c r="J791" s="21"/>
      <c r="K791" s="21"/>
      <c r="L791" s="21"/>
      <c r="M791" s="21"/>
      <c r="N791" s="21"/>
    </row>
    <row r="792" spans="1:14">
      <c r="A792" s="21"/>
      <c r="B792" s="21"/>
      <c r="C792" s="21"/>
      <c r="G792" s="21"/>
      <c r="H792" s="21"/>
      <c r="J792" s="21"/>
      <c r="K792" s="21"/>
      <c r="L792" s="21"/>
      <c r="M792" s="21"/>
      <c r="N792" s="21"/>
    </row>
    <row r="793" spans="1:14">
      <c r="A793" s="21"/>
      <c r="B793" s="21"/>
      <c r="C793" s="21"/>
      <c r="G793" s="21"/>
      <c r="H793" s="21"/>
      <c r="J793" s="21"/>
      <c r="K793" s="21"/>
      <c r="L793" s="21"/>
      <c r="M793" s="21"/>
      <c r="N793" s="21"/>
    </row>
    <row r="794" spans="1:14">
      <c r="A794" s="21"/>
      <c r="B794" s="21"/>
      <c r="C794" s="21"/>
      <c r="G794" s="21"/>
      <c r="H794" s="21"/>
      <c r="J794" s="21"/>
      <c r="K794" s="21"/>
      <c r="L794" s="21"/>
      <c r="M794" s="21"/>
      <c r="N794" s="21"/>
    </row>
    <row r="795" spans="1:14">
      <c r="A795" s="21"/>
      <c r="B795" s="21"/>
      <c r="C795" s="21"/>
      <c r="G795" s="21"/>
      <c r="H795" s="21"/>
      <c r="J795" s="21"/>
      <c r="K795" s="21"/>
      <c r="L795" s="21"/>
      <c r="M795" s="21"/>
      <c r="N795" s="21"/>
    </row>
    <row r="796" spans="1:14">
      <c r="A796" s="21"/>
      <c r="B796" s="21"/>
      <c r="C796" s="21"/>
      <c r="G796" s="21"/>
      <c r="H796" s="21"/>
      <c r="J796" s="21"/>
      <c r="K796" s="21"/>
      <c r="L796" s="21"/>
      <c r="M796" s="21"/>
      <c r="N796" s="21"/>
    </row>
    <row r="797" spans="1:14">
      <c r="A797" s="21"/>
      <c r="B797" s="21"/>
      <c r="C797" s="21"/>
      <c r="G797" s="21"/>
      <c r="H797" s="21"/>
      <c r="J797" s="21"/>
      <c r="K797" s="21"/>
      <c r="L797" s="21"/>
      <c r="M797" s="21"/>
      <c r="N797" s="21"/>
    </row>
    <row r="798" spans="1:14">
      <c r="A798" s="21"/>
      <c r="B798" s="21"/>
      <c r="C798" s="21"/>
      <c r="G798" s="21"/>
      <c r="H798" s="21"/>
      <c r="J798" s="21"/>
      <c r="K798" s="21"/>
      <c r="L798" s="21"/>
      <c r="M798" s="21"/>
      <c r="N798" s="21"/>
    </row>
    <row r="799" spans="1:14">
      <c r="A799" s="21"/>
      <c r="B799" s="21"/>
      <c r="C799" s="21"/>
      <c r="G799" s="21"/>
      <c r="H799" s="21"/>
      <c r="J799" s="21"/>
      <c r="K799" s="21"/>
      <c r="L799" s="21"/>
      <c r="M799" s="21"/>
      <c r="N799" s="21"/>
    </row>
    <row r="800" spans="1:14">
      <c r="A800" s="21"/>
      <c r="B800" s="21"/>
      <c r="C800" s="21"/>
      <c r="G800" s="21"/>
      <c r="H800" s="21"/>
      <c r="J800" s="21"/>
      <c r="K800" s="21"/>
      <c r="L800" s="21"/>
      <c r="M800" s="21"/>
      <c r="N800" s="21"/>
    </row>
    <row r="801" spans="1:14">
      <c r="A801" s="21"/>
      <c r="B801" s="21"/>
      <c r="C801" s="21"/>
      <c r="G801" s="21"/>
      <c r="H801" s="21"/>
      <c r="J801" s="21"/>
      <c r="K801" s="21"/>
      <c r="L801" s="21"/>
      <c r="M801" s="21"/>
      <c r="N801" s="21"/>
    </row>
    <row r="802" spans="1:14">
      <c r="A802" s="21"/>
      <c r="B802" s="21"/>
      <c r="C802" s="21"/>
      <c r="G802" s="21"/>
      <c r="H802" s="21"/>
      <c r="J802" s="21"/>
      <c r="K802" s="21"/>
      <c r="L802" s="21"/>
      <c r="M802" s="21"/>
      <c r="N802" s="21"/>
    </row>
    <row r="803" spans="1:14">
      <c r="A803" s="21"/>
      <c r="B803" s="21"/>
      <c r="C803" s="21"/>
      <c r="G803" s="21"/>
      <c r="H803" s="21"/>
      <c r="J803" s="21"/>
      <c r="K803" s="21"/>
      <c r="L803" s="21"/>
      <c r="M803" s="21"/>
      <c r="N803" s="21"/>
    </row>
    <row r="804" spans="1:14">
      <c r="A804" s="21"/>
      <c r="B804" s="21"/>
      <c r="C804" s="21"/>
      <c r="G804" s="21"/>
      <c r="H804" s="21"/>
      <c r="J804" s="21"/>
      <c r="K804" s="21"/>
      <c r="L804" s="21"/>
      <c r="M804" s="21"/>
      <c r="N804" s="21"/>
    </row>
    <row r="805" spans="1:14">
      <c r="A805" s="21"/>
      <c r="B805" s="21"/>
      <c r="C805" s="21"/>
      <c r="G805" s="21"/>
      <c r="H805" s="21"/>
      <c r="J805" s="21"/>
      <c r="K805" s="21"/>
      <c r="L805" s="21"/>
      <c r="M805" s="21"/>
      <c r="N805" s="21"/>
    </row>
    <row r="806" spans="1:14">
      <c r="A806" s="21"/>
      <c r="B806" s="21"/>
      <c r="C806" s="21"/>
      <c r="G806" s="21"/>
      <c r="H806" s="21"/>
      <c r="J806" s="21"/>
      <c r="K806" s="21"/>
      <c r="L806" s="21"/>
      <c r="M806" s="21"/>
      <c r="N806" s="21"/>
    </row>
    <row r="807" spans="1:14">
      <c r="A807" s="21"/>
      <c r="B807" s="21"/>
      <c r="C807" s="21"/>
      <c r="G807" s="21"/>
      <c r="H807" s="21"/>
      <c r="J807" s="21"/>
      <c r="K807" s="21"/>
      <c r="L807" s="21"/>
      <c r="M807" s="21"/>
      <c r="N807" s="21"/>
    </row>
    <row r="808" spans="1:14">
      <c r="A808" s="21"/>
      <c r="B808" s="21"/>
      <c r="C808" s="21"/>
      <c r="G808" s="21"/>
      <c r="H808" s="21"/>
      <c r="J808" s="21"/>
      <c r="K808" s="21"/>
      <c r="L808" s="21"/>
      <c r="M808" s="21"/>
      <c r="N808" s="21"/>
    </row>
    <row r="809" spans="1:14">
      <c r="A809" s="21"/>
      <c r="B809" s="21"/>
      <c r="C809" s="21"/>
      <c r="G809" s="21"/>
      <c r="H809" s="21"/>
      <c r="J809" s="21"/>
      <c r="K809" s="21"/>
      <c r="L809" s="21"/>
      <c r="M809" s="21"/>
      <c r="N809" s="21"/>
    </row>
    <row r="810" spans="1:14">
      <c r="A810" s="21"/>
      <c r="B810" s="21"/>
      <c r="C810" s="21"/>
      <c r="G810" s="21"/>
      <c r="H810" s="21"/>
      <c r="J810" s="21"/>
      <c r="K810" s="21"/>
      <c r="L810" s="21"/>
      <c r="M810" s="21"/>
      <c r="N810" s="21"/>
    </row>
    <row r="811" spans="1:14">
      <c r="A811" s="21"/>
      <c r="B811" s="21"/>
      <c r="C811" s="21"/>
      <c r="G811" s="21"/>
      <c r="H811" s="21"/>
      <c r="J811" s="21"/>
      <c r="K811" s="21"/>
      <c r="L811" s="21"/>
      <c r="M811" s="21"/>
      <c r="N811" s="21"/>
    </row>
    <row r="812" spans="1:14">
      <c r="A812" s="21"/>
      <c r="B812" s="21"/>
      <c r="C812" s="21"/>
      <c r="G812" s="21"/>
      <c r="H812" s="21"/>
      <c r="J812" s="21"/>
      <c r="K812" s="21"/>
      <c r="L812" s="21"/>
      <c r="M812" s="21"/>
      <c r="N812" s="21"/>
    </row>
    <row r="813" spans="1:14">
      <c r="A813" s="21"/>
      <c r="B813" s="21"/>
      <c r="C813" s="21"/>
      <c r="G813" s="21"/>
      <c r="H813" s="21"/>
      <c r="J813" s="21"/>
      <c r="K813" s="21"/>
      <c r="L813" s="21"/>
      <c r="M813" s="21"/>
      <c r="N813" s="21"/>
    </row>
    <row r="814" spans="1:14">
      <c r="A814" s="21"/>
      <c r="B814" s="21"/>
      <c r="C814" s="21"/>
      <c r="G814" s="21"/>
      <c r="H814" s="21"/>
      <c r="J814" s="21"/>
      <c r="K814" s="21"/>
      <c r="L814" s="21"/>
      <c r="M814" s="21"/>
      <c r="N814" s="21"/>
    </row>
    <row r="815" spans="1:14">
      <c r="A815" s="21"/>
      <c r="B815" s="21"/>
      <c r="C815" s="21"/>
      <c r="G815" s="21"/>
      <c r="H815" s="21"/>
      <c r="J815" s="21"/>
      <c r="K815" s="21"/>
      <c r="L815" s="21"/>
      <c r="M815" s="21"/>
      <c r="N815" s="21"/>
    </row>
    <row r="816" spans="1:14">
      <c r="A816" s="21"/>
      <c r="B816" s="21"/>
      <c r="C816" s="21"/>
      <c r="G816" s="21"/>
      <c r="H816" s="21"/>
      <c r="J816" s="21"/>
      <c r="K816" s="21"/>
      <c r="L816" s="21"/>
      <c r="M816" s="21"/>
      <c r="N816" s="21"/>
    </row>
    <row r="817" spans="1:14">
      <c r="A817" s="21"/>
      <c r="B817" s="21"/>
      <c r="C817" s="21"/>
      <c r="G817" s="21"/>
      <c r="H817" s="21"/>
      <c r="J817" s="21"/>
      <c r="K817" s="21"/>
      <c r="L817" s="21"/>
      <c r="M817" s="21"/>
      <c r="N817" s="21"/>
    </row>
    <row r="818" spans="1:14">
      <c r="A818" s="21"/>
      <c r="B818" s="21"/>
      <c r="C818" s="21"/>
      <c r="G818" s="21"/>
      <c r="H818" s="21"/>
      <c r="J818" s="21"/>
      <c r="K818" s="21"/>
      <c r="L818" s="21"/>
      <c r="M818" s="21"/>
      <c r="N818" s="21"/>
    </row>
    <row r="819" spans="1:14">
      <c r="A819" s="21"/>
      <c r="B819" s="21"/>
      <c r="C819" s="21"/>
      <c r="G819" s="21"/>
      <c r="H819" s="21"/>
      <c r="J819" s="21"/>
      <c r="K819" s="21"/>
      <c r="L819" s="21"/>
      <c r="M819" s="21"/>
      <c r="N819" s="21"/>
    </row>
    <row r="820" spans="1:14">
      <c r="A820" s="21"/>
      <c r="B820" s="21"/>
      <c r="C820" s="21"/>
      <c r="G820" s="21"/>
      <c r="H820" s="21"/>
      <c r="J820" s="21"/>
      <c r="K820" s="21"/>
      <c r="L820" s="21"/>
      <c r="M820" s="21"/>
      <c r="N820" s="21"/>
    </row>
    <row r="821" spans="1:14">
      <c r="A821" s="21"/>
      <c r="B821" s="21"/>
      <c r="C821" s="21"/>
      <c r="G821" s="21"/>
      <c r="H821" s="21"/>
      <c r="J821" s="21"/>
      <c r="K821" s="21"/>
      <c r="L821" s="21"/>
      <c r="M821" s="21"/>
      <c r="N821" s="21"/>
    </row>
    <row r="822" spans="1:14">
      <c r="A822" s="21"/>
      <c r="B822" s="21"/>
      <c r="C822" s="21"/>
      <c r="G822" s="21"/>
      <c r="H822" s="21"/>
      <c r="J822" s="21"/>
      <c r="K822" s="21"/>
      <c r="L822" s="21"/>
      <c r="M822" s="21"/>
      <c r="N822" s="21"/>
    </row>
    <row r="823" spans="1:14">
      <c r="A823" s="21"/>
      <c r="B823" s="21"/>
      <c r="C823" s="21"/>
      <c r="G823" s="21"/>
      <c r="H823" s="21"/>
      <c r="J823" s="21"/>
      <c r="K823" s="21"/>
      <c r="L823" s="21"/>
      <c r="M823" s="21"/>
      <c r="N823" s="21"/>
    </row>
    <row r="824" spans="1:14">
      <c r="A824" s="21"/>
      <c r="B824" s="21"/>
      <c r="C824" s="21"/>
      <c r="G824" s="21"/>
      <c r="H824" s="21"/>
      <c r="J824" s="21"/>
      <c r="K824" s="21"/>
      <c r="L824" s="21"/>
      <c r="M824" s="21"/>
      <c r="N824" s="21"/>
    </row>
    <row r="825" spans="1:14">
      <c r="A825" s="21"/>
      <c r="B825" s="21"/>
      <c r="C825" s="21"/>
      <c r="G825" s="21"/>
      <c r="H825" s="21"/>
      <c r="J825" s="21"/>
      <c r="K825" s="21"/>
      <c r="L825" s="21"/>
      <c r="M825" s="21"/>
      <c r="N825" s="21"/>
    </row>
    <row r="826" spans="1:14">
      <c r="A826" s="21"/>
      <c r="B826" s="21"/>
      <c r="C826" s="21"/>
      <c r="G826" s="21"/>
      <c r="H826" s="21"/>
      <c r="J826" s="21"/>
      <c r="K826" s="21"/>
      <c r="L826" s="21"/>
      <c r="M826" s="21"/>
      <c r="N826" s="21"/>
    </row>
    <row r="827" spans="1:14">
      <c r="A827" s="21"/>
      <c r="B827" s="21"/>
      <c r="C827" s="21"/>
      <c r="G827" s="21"/>
      <c r="H827" s="21"/>
      <c r="J827" s="21"/>
      <c r="K827" s="21"/>
      <c r="L827" s="21"/>
      <c r="M827" s="21"/>
      <c r="N827" s="21"/>
    </row>
    <row r="828" spans="1:14">
      <c r="A828" s="21"/>
      <c r="B828" s="21"/>
      <c r="C828" s="21"/>
      <c r="G828" s="21"/>
      <c r="H828" s="21"/>
      <c r="J828" s="21"/>
      <c r="K828" s="21"/>
      <c r="L828" s="21"/>
      <c r="M828" s="21"/>
      <c r="N828" s="21"/>
    </row>
    <row r="829" spans="1:14">
      <c r="A829" s="21"/>
      <c r="B829" s="21"/>
      <c r="C829" s="21"/>
      <c r="G829" s="21"/>
      <c r="H829" s="21"/>
      <c r="J829" s="21"/>
      <c r="K829" s="21"/>
      <c r="L829" s="21"/>
      <c r="M829" s="21"/>
      <c r="N829" s="21"/>
    </row>
    <row r="830" spans="1:14">
      <c r="A830" s="21"/>
      <c r="B830" s="21"/>
      <c r="C830" s="21"/>
      <c r="G830" s="21"/>
      <c r="H830" s="21"/>
      <c r="J830" s="21"/>
      <c r="K830" s="21"/>
      <c r="L830" s="21"/>
      <c r="M830" s="21"/>
      <c r="N830" s="21"/>
    </row>
    <row r="831" spans="1:14">
      <c r="A831" s="21"/>
      <c r="B831" s="21"/>
      <c r="C831" s="21"/>
      <c r="G831" s="21"/>
      <c r="H831" s="21"/>
      <c r="J831" s="21"/>
      <c r="K831" s="21"/>
      <c r="L831" s="21"/>
      <c r="M831" s="21"/>
      <c r="N831" s="21"/>
    </row>
    <row r="832" spans="1:14">
      <c r="A832" s="21"/>
      <c r="B832" s="21"/>
      <c r="C832" s="21"/>
      <c r="G832" s="21"/>
      <c r="H832" s="21"/>
      <c r="J832" s="21"/>
      <c r="K832" s="21"/>
      <c r="L832" s="21"/>
      <c r="M832" s="21"/>
      <c r="N832" s="21"/>
    </row>
    <row r="833" spans="1:14">
      <c r="A833" s="21"/>
      <c r="B833" s="21"/>
      <c r="C833" s="21"/>
      <c r="G833" s="21"/>
      <c r="H833" s="21"/>
      <c r="J833" s="21"/>
      <c r="K833" s="21"/>
      <c r="L833" s="21"/>
      <c r="M833" s="21"/>
      <c r="N833" s="21"/>
    </row>
    <row r="834" spans="1:14">
      <c r="A834" s="21"/>
      <c r="B834" s="21"/>
      <c r="C834" s="21"/>
      <c r="G834" s="21"/>
      <c r="H834" s="21"/>
      <c r="J834" s="21"/>
      <c r="K834" s="21"/>
      <c r="L834" s="21"/>
      <c r="M834" s="21"/>
      <c r="N834" s="21"/>
    </row>
    <row r="835" spans="1:14">
      <c r="A835" s="21"/>
      <c r="B835" s="21"/>
      <c r="C835" s="21"/>
      <c r="G835" s="21"/>
      <c r="H835" s="21"/>
      <c r="J835" s="21"/>
      <c r="K835" s="21"/>
      <c r="L835" s="21"/>
      <c r="M835" s="21"/>
      <c r="N835" s="21"/>
    </row>
    <row r="836" spans="1:14">
      <c r="A836" s="21"/>
      <c r="B836" s="21"/>
      <c r="C836" s="21"/>
      <c r="G836" s="21"/>
      <c r="H836" s="21"/>
      <c r="J836" s="21"/>
      <c r="K836" s="21"/>
      <c r="L836" s="21"/>
      <c r="M836" s="21"/>
      <c r="N836" s="21"/>
    </row>
    <row r="837" spans="1:14">
      <c r="A837" s="21"/>
      <c r="B837" s="21"/>
      <c r="C837" s="21"/>
      <c r="G837" s="21"/>
      <c r="H837" s="21"/>
      <c r="J837" s="21"/>
      <c r="K837" s="21"/>
      <c r="L837" s="21"/>
      <c r="M837" s="21"/>
      <c r="N837" s="21"/>
    </row>
    <row r="838" spans="1:14">
      <c r="A838" s="21"/>
      <c r="B838" s="21"/>
      <c r="C838" s="21"/>
      <c r="G838" s="21"/>
      <c r="H838" s="21"/>
      <c r="J838" s="21"/>
      <c r="K838" s="21"/>
      <c r="L838" s="21"/>
      <c r="M838" s="21"/>
      <c r="N838" s="21"/>
    </row>
    <row r="839" spans="1:14">
      <c r="A839" s="21"/>
      <c r="B839" s="21"/>
      <c r="C839" s="21"/>
      <c r="G839" s="21"/>
      <c r="H839" s="21"/>
      <c r="J839" s="21"/>
      <c r="K839" s="21"/>
      <c r="L839" s="21"/>
      <c r="M839" s="21"/>
      <c r="N839" s="21"/>
    </row>
    <row r="840" spans="1:14">
      <c r="A840" s="21"/>
      <c r="B840" s="21"/>
      <c r="C840" s="21"/>
      <c r="G840" s="21"/>
      <c r="H840" s="21"/>
      <c r="J840" s="21"/>
      <c r="K840" s="21"/>
      <c r="L840" s="21"/>
      <c r="M840" s="21"/>
      <c r="N840" s="21"/>
    </row>
    <row r="841" spans="1:14">
      <c r="A841" s="21"/>
      <c r="B841" s="21"/>
      <c r="C841" s="21"/>
      <c r="G841" s="21"/>
      <c r="H841" s="21"/>
      <c r="J841" s="21"/>
      <c r="K841" s="21"/>
      <c r="L841" s="21"/>
      <c r="M841" s="21"/>
      <c r="N841" s="21"/>
    </row>
    <row r="842" spans="1:14">
      <c r="A842" s="21"/>
      <c r="B842" s="21"/>
      <c r="C842" s="21"/>
      <c r="G842" s="21"/>
      <c r="H842" s="21"/>
      <c r="J842" s="21"/>
      <c r="K842" s="21"/>
      <c r="L842" s="21"/>
      <c r="M842" s="21"/>
      <c r="N842" s="21"/>
    </row>
    <row r="843" spans="1:14">
      <c r="A843" s="21"/>
      <c r="B843" s="21"/>
      <c r="C843" s="21"/>
      <c r="G843" s="21"/>
      <c r="H843" s="21"/>
      <c r="J843" s="21"/>
      <c r="K843" s="21"/>
      <c r="L843" s="21"/>
      <c r="M843" s="21"/>
      <c r="N843" s="21"/>
    </row>
    <row r="844" spans="1:14">
      <c r="A844" s="21"/>
      <c r="B844" s="21"/>
      <c r="C844" s="21"/>
      <c r="G844" s="21"/>
      <c r="H844" s="21"/>
      <c r="J844" s="21"/>
      <c r="K844" s="21"/>
      <c r="L844" s="21"/>
      <c r="M844" s="21"/>
      <c r="N844" s="21"/>
    </row>
    <row r="845" spans="1:14">
      <c r="A845" s="21"/>
      <c r="B845" s="21"/>
      <c r="C845" s="21"/>
      <c r="G845" s="21"/>
      <c r="H845" s="21"/>
      <c r="J845" s="21"/>
      <c r="K845" s="21"/>
      <c r="L845" s="21"/>
      <c r="M845" s="21"/>
      <c r="N845" s="21"/>
    </row>
    <row r="846" spans="1:14">
      <c r="A846" s="21"/>
      <c r="B846" s="21"/>
      <c r="C846" s="21"/>
      <c r="G846" s="21"/>
      <c r="H846" s="21"/>
      <c r="J846" s="21"/>
      <c r="K846" s="21"/>
      <c r="L846" s="21"/>
      <c r="M846" s="21"/>
      <c r="N846" s="21"/>
    </row>
    <row r="847" spans="1:14">
      <c r="A847" s="21"/>
      <c r="B847" s="21"/>
      <c r="C847" s="21"/>
      <c r="G847" s="21"/>
      <c r="H847" s="21"/>
      <c r="J847" s="21"/>
      <c r="K847" s="21"/>
      <c r="L847" s="21"/>
      <c r="M847" s="21"/>
      <c r="N847" s="21"/>
    </row>
    <row r="848" spans="1:14">
      <c r="A848" s="21"/>
      <c r="B848" s="21"/>
      <c r="C848" s="21"/>
      <c r="G848" s="21"/>
      <c r="H848" s="21"/>
      <c r="J848" s="21"/>
      <c r="K848" s="21"/>
      <c r="L848" s="21"/>
      <c r="M848" s="21"/>
      <c r="N848" s="21"/>
    </row>
    <row r="849" spans="1:14">
      <c r="A849" s="21"/>
      <c r="B849" s="21"/>
      <c r="C849" s="21"/>
      <c r="G849" s="21"/>
      <c r="H849" s="21"/>
      <c r="J849" s="21"/>
      <c r="K849" s="21"/>
      <c r="L849" s="21"/>
      <c r="M849" s="21"/>
      <c r="N849" s="21"/>
    </row>
    <row r="850" spans="1:14">
      <c r="A850" s="21"/>
      <c r="B850" s="21"/>
      <c r="C850" s="21"/>
      <c r="G850" s="21"/>
      <c r="H850" s="21"/>
      <c r="J850" s="21"/>
      <c r="K850" s="21"/>
      <c r="L850" s="21"/>
      <c r="M850" s="21"/>
      <c r="N850" s="21"/>
    </row>
    <row r="851" spans="1:14">
      <c r="A851" s="21"/>
      <c r="B851" s="21"/>
      <c r="C851" s="21"/>
      <c r="G851" s="21"/>
      <c r="H851" s="21"/>
      <c r="J851" s="21"/>
      <c r="K851" s="21"/>
      <c r="L851" s="21"/>
      <c r="M851" s="21"/>
      <c r="N851" s="21"/>
    </row>
    <row r="852" spans="1:14">
      <c r="A852" s="21"/>
      <c r="B852" s="21"/>
      <c r="C852" s="21"/>
      <c r="G852" s="21"/>
      <c r="H852" s="21"/>
      <c r="J852" s="21"/>
      <c r="K852" s="21"/>
      <c r="L852" s="21"/>
      <c r="M852" s="21"/>
      <c r="N852" s="21"/>
    </row>
    <row r="853" spans="1:14">
      <c r="A853" s="21"/>
      <c r="B853" s="21"/>
      <c r="C853" s="21"/>
      <c r="G853" s="21"/>
      <c r="H853" s="21"/>
      <c r="J853" s="21"/>
      <c r="K853" s="21"/>
      <c r="L853" s="21"/>
      <c r="M853" s="21"/>
      <c r="N853" s="21"/>
    </row>
    <row r="854" spans="1:14">
      <c r="A854" s="21"/>
      <c r="B854" s="21"/>
      <c r="C854" s="21"/>
      <c r="G854" s="21"/>
      <c r="H854" s="21"/>
      <c r="J854" s="21"/>
      <c r="K854" s="21"/>
      <c r="L854" s="21"/>
      <c r="M854" s="21"/>
      <c r="N854" s="21"/>
    </row>
    <row r="855" spans="1:14">
      <c r="A855" s="21"/>
      <c r="B855" s="21"/>
      <c r="C855" s="21"/>
      <c r="G855" s="21"/>
      <c r="H855" s="21"/>
      <c r="J855" s="21"/>
      <c r="K855" s="21"/>
      <c r="L855" s="21"/>
      <c r="M855" s="21"/>
      <c r="N855" s="21"/>
    </row>
    <row r="856" spans="1:14">
      <c r="A856" s="21"/>
      <c r="B856" s="21"/>
      <c r="C856" s="21"/>
      <c r="G856" s="21"/>
      <c r="H856" s="21"/>
      <c r="J856" s="21"/>
      <c r="K856" s="21"/>
      <c r="L856" s="21"/>
      <c r="M856" s="21"/>
      <c r="N856" s="21"/>
    </row>
    <row r="857" spans="1:14">
      <c r="A857" s="21"/>
      <c r="B857" s="21"/>
      <c r="C857" s="21"/>
      <c r="G857" s="21"/>
      <c r="H857" s="21"/>
      <c r="J857" s="21"/>
      <c r="K857" s="21"/>
      <c r="L857" s="21"/>
      <c r="M857" s="21"/>
      <c r="N857" s="21"/>
    </row>
    <row r="858" spans="1:14">
      <c r="A858" s="21"/>
      <c r="B858" s="21"/>
      <c r="C858" s="21"/>
      <c r="G858" s="21"/>
      <c r="H858" s="21"/>
      <c r="J858" s="21"/>
      <c r="K858" s="21"/>
      <c r="L858" s="21"/>
      <c r="M858" s="21"/>
      <c r="N858" s="21"/>
    </row>
    <row r="859" spans="1:14">
      <c r="A859" s="21"/>
      <c r="B859" s="21"/>
      <c r="C859" s="21"/>
      <c r="G859" s="21"/>
      <c r="H859" s="21"/>
      <c r="J859" s="21"/>
      <c r="K859" s="21"/>
      <c r="L859" s="21"/>
      <c r="M859" s="21"/>
      <c r="N859" s="21"/>
    </row>
    <row r="860" spans="1:14">
      <c r="A860" s="21"/>
      <c r="B860" s="21"/>
      <c r="C860" s="21"/>
      <c r="G860" s="21"/>
      <c r="H860" s="21"/>
      <c r="J860" s="21"/>
      <c r="K860" s="21"/>
      <c r="L860" s="21"/>
      <c r="M860" s="21"/>
      <c r="N860" s="21"/>
    </row>
    <row r="861" spans="1:14">
      <c r="A861" s="21"/>
      <c r="B861" s="21"/>
      <c r="C861" s="21"/>
      <c r="G861" s="21"/>
      <c r="H861" s="21"/>
      <c r="J861" s="21"/>
      <c r="K861" s="21"/>
      <c r="L861" s="21"/>
      <c r="M861" s="21"/>
      <c r="N861" s="21"/>
    </row>
    <row r="862" spans="1:14">
      <c r="A862" s="21"/>
      <c r="B862" s="21"/>
      <c r="C862" s="21"/>
      <c r="G862" s="21"/>
      <c r="H862" s="21"/>
      <c r="J862" s="21"/>
      <c r="K862" s="21"/>
      <c r="L862" s="21"/>
      <c r="M862" s="21"/>
      <c r="N862" s="21"/>
    </row>
    <row r="863" spans="1:14">
      <c r="A863" s="21"/>
      <c r="B863" s="21"/>
      <c r="C863" s="21"/>
      <c r="G863" s="21"/>
      <c r="H863" s="21"/>
      <c r="J863" s="21"/>
      <c r="K863" s="21"/>
      <c r="L863" s="21"/>
      <c r="M863" s="21"/>
      <c r="N863" s="21"/>
    </row>
    <row r="864" spans="1:14">
      <c r="A864" s="21"/>
      <c r="B864" s="21"/>
      <c r="C864" s="21"/>
      <c r="G864" s="21"/>
      <c r="H864" s="21"/>
      <c r="J864" s="21"/>
      <c r="K864" s="21"/>
      <c r="L864" s="21"/>
      <c r="M864" s="21"/>
      <c r="N864" s="21"/>
    </row>
    <row r="865" spans="1:14">
      <c r="A865" s="21"/>
      <c r="B865" s="21"/>
      <c r="C865" s="21"/>
      <c r="G865" s="21"/>
      <c r="H865" s="21"/>
      <c r="J865" s="21"/>
      <c r="K865" s="21"/>
      <c r="L865" s="21"/>
      <c r="M865" s="21"/>
      <c r="N865" s="21"/>
    </row>
    <row r="866" spans="1:14">
      <c r="A866" s="21"/>
      <c r="B866" s="21"/>
      <c r="C866" s="21"/>
      <c r="G866" s="21"/>
      <c r="H866" s="21"/>
      <c r="J866" s="21"/>
      <c r="K866" s="21"/>
      <c r="L866" s="21"/>
      <c r="M866" s="21"/>
      <c r="N866" s="21"/>
    </row>
    <row r="867" spans="1:14">
      <c r="A867" s="21"/>
      <c r="B867" s="21"/>
      <c r="C867" s="21"/>
      <c r="G867" s="21"/>
      <c r="H867" s="21"/>
      <c r="J867" s="21"/>
      <c r="K867" s="21"/>
      <c r="L867" s="21"/>
      <c r="M867" s="21"/>
      <c r="N867" s="21"/>
    </row>
    <row r="868" spans="1:14">
      <c r="A868" s="21"/>
      <c r="B868" s="21"/>
      <c r="C868" s="21"/>
      <c r="G868" s="21"/>
      <c r="H868" s="21"/>
      <c r="J868" s="21"/>
      <c r="K868" s="21"/>
      <c r="L868" s="21"/>
      <c r="M868" s="21"/>
      <c r="N868" s="21"/>
    </row>
    <row r="869" spans="1:14">
      <c r="A869" s="21"/>
      <c r="B869" s="21"/>
      <c r="C869" s="21"/>
      <c r="G869" s="21"/>
      <c r="H869" s="21"/>
      <c r="J869" s="21"/>
      <c r="K869" s="21"/>
      <c r="L869" s="21"/>
      <c r="M869" s="21"/>
      <c r="N869" s="21"/>
    </row>
    <row r="870" spans="1:14">
      <c r="A870" s="21"/>
      <c r="B870" s="21"/>
      <c r="C870" s="21"/>
      <c r="G870" s="21"/>
      <c r="H870" s="21"/>
      <c r="J870" s="21"/>
      <c r="K870" s="21"/>
      <c r="L870" s="21"/>
      <c r="M870" s="21"/>
      <c r="N870" s="21"/>
    </row>
    <row r="871" spans="1:14">
      <c r="A871" s="21"/>
      <c r="B871" s="21"/>
      <c r="C871" s="21"/>
      <c r="G871" s="21"/>
      <c r="H871" s="21"/>
      <c r="J871" s="21"/>
      <c r="K871" s="21"/>
      <c r="L871" s="21"/>
      <c r="M871" s="21"/>
      <c r="N871" s="21"/>
    </row>
    <row r="872" spans="1:14">
      <c r="A872" s="21"/>
      <c r="B872" s="21"/>
      <c r="C872" s="21"/>
      <c r="G872" s="21"/>
      <c r="H872" s="21"/>
      <c r="J872" s="21"/>
      <c r="K872" s="21"/>
      <c r="L872" s="21"/>
      <c r="M872" s="21"/>
      <c r="N872" s="21"/>
    </row>
    <row r="873" spans="1:14">
      <c r="A873" s="21"/>
      <c r="B873" s="21"/>
      <c r="C873" s="21"/>
      <c r="G873" s="21"/>
      <c r="H873" s="21"/>
      <c r="J873" s="21"/>
      <c r="K873" s="21"/>
      <c r="L873" s="21"/>
      <c r="M873" s="21"/>
      <c r="N873" s="21"/>
    </row>
    <row r="874" spans="1:14">
      <c r="A874" s="21"/>
      <c r="B874" s="21"/>
      <c r="C874" s="21"/>
      <c r="G874" s="21"/>
      <c r="H874" s="21"/>
      <c r="J874" s="21"/>
      <c r="K874" s="21"/>
      <c r="L874" s="21"/>
      <c r="M874" s="21"/>
      <c r="N874" s="21"/>
    </row>
    <row r="875" spans="1:14">
      <c r="A875" s="21"/>
      <c r="B875" s="21"/>
      <c r="C875" s="21"/>
      <c r="G875" s="21"/>
      <c r="H875" s="21"/>
      <c r="J875" s="21"/>
      <c r="K875" s="21"/>
      <c r="L875" s="21"/>
      <c r="M875" s="21"/>
      <c r="N875" s="21"/>
    </row>
    <row r="876" spans="1:14">
      <c r="A876" s="21"/>
      <c r="B876" s="21"/>
      <c r="C876" s="21"/>
      <c r="G876" s="21"/>
      <c r="H876" s="21"/>
      <c r="J876" s="21"/>
      <c r="K876" s="21"/>
      <c r="L876" s="21"/>
      <c r="M876" s="21"/>
      <c r="N876" s="21"/>
    </row>
    <row r="877" spans="1:14">
      <c r="A877" s="21"/>
      <c r="B877" s="21"/>
      <c r="C877" s="21"/>
      <c r="G877" s="21"/>
      <c r="H877" s="21"/>
      <c r="J877" s="21"/>
      <c r="K877" s="21"/>
      <c r="L877" s="21"/>
      <c r="M877" s="21"/>
      <c r="N877" s="21"/>
    </row>
    <row r="878" spans="1:14">
      <c r="A878" s="21"/>
      <c r="B878" s="21"/>
      <c r="C878" s="21"/>
      <c r="G878" s="21"/>
      <c r="H878" s="21"/>
      <c r="J878" s="21"/>
      <c r="K878" s="21"/>
      <c r="L878" s="21"/>
      <c r="M878" s="21"/>
      <c r="N878" s="21"/>
    </row>
    <row r="879" spans="1:14">
      <c r="A879" s="21"/>
      <c r="B879" s="21"/>
      <c r="C879" s="21"/>
      <c r="G879" s="21"/>
      <c r="H879" s="21"/>
      <c r="J879" s="21"/>
      <c r="K879" s="21"/>
      <c r="L879" s="21"/>
      <c r="M879" s="21"/>
      <c r="N879" s="21"/>
    </row>
    <row r="880" spans="1:14">
      <c r="A880" s="21"/>
      <c r="B880" s="21"/>
      <c r="C880" s="21"/>
      <c r="G880" s="21"/>
      <c r="H880" s="21"/>
      <c r="J880" s="21"/>
      <c r="K880" s="21"/>
      <c r="L880" s="21"/>
      <c r="M880" s="21"/>
      <c r="N880" s="21"/>
    </row>
    <row r="881" spans="1:14">
      <c r="A881" s="21"/>
      <c r="B881" s="21"/>
      <c r="C881" s="21"/>
      <c r="G881" s="21"/>
      <c r="H881" s="21"/>
      <c r="J881" s="21"/>
      <c r="K881" s="21"/>
      <c r="L881" s="21"/>
      <c r="M881" s="21"/>
      <c r="N881" s="21"/>
    </row>
    <row r="882" spans="1:14">
      <c r="A882" s="21"/>
      <c r="B882" s="21"/>
      <c r="C882" s="21"/>
      <c r="G882" s="21"/>
      <c r="H882" s="21"/>
      <c r="J882" s="21"/>
      <c r="K882" s="21"/>
      <c r="L882" s="21"/>
      <c r="M882" s="21"/>
      <c r="N882" s="21"/>
    </row>
    <row r="883" spans="1:14">
      <c r="A883" s="21"/>
      <c r="B883" s="21"/>
      <c r="C883" s="21"/>
      <c r="G883" s="21"/>
      <c r="H883" s="21"/>
      <c r="J883" s="21"/>
      <c r="K883" s="21"/>
      <c r="L883" s="21"/>
      <c r="M883" s="21"/>
      <c r="N883" s="21"/>
    </row>
    <row r="884" spans="1:14">
      <c r="A884" s="21"/>
      <c r="B884" s="21"/>
      <c r="C884" s="21"/>
      <c r="G884" s="21"/>
      <c r="H884" s="21"/>
      <c r="J884" s="21"/>
      <c r="K884" s="21"/>
      <c r="L884" s="21"/>
      <c r="M884" s="21"/>
      <c r="N884" s="21"/>
    </row>
    <row r="885" spans="1:14">
      <c r="A885" s="21"/>
      <c r="B885" s="21"/>
      <c r="C885" s="21"/>
      <c r="G885" s="21"/>
      <c r="H885" s="21"/>
      <c r="J885" s="21"/>
      <c r="K885" s="21"/>
      <c r="L885" s="21"/>
      <c r="M885" s="21"/>
      <c r="N885" s="21"/>
    </row>
    <row r="886" spans="1:14">
      <c r="A886" s="21"/>
      <c r="B886" s="21"/>
      <c r="C886" s="21"/>
      <c r="G886" s="21"/>
      <c r="H886" s="21"/>
      <c r="J886" s="21"/>
      <c r="K886" s="21"/>
      <c r="L886" s="21"/>
      <c r="M886" s="21"/>
      <c r="N886" s="21"/>
    </row>
    <row r="887" spans="1:14">
      <c r="A887" s="21"/>
      <c r="B887" s="21"/>
      <c r="C887" s="21"/>
      <c r="G887" s="21"/>
      <c r="H887" s="21"/>
      <c r="J887" s="21"/>
      <c r="K887" s="21"/>
      <c r="L887" s="21"/>
      <c r="M887" s="21"/>
      <c r="N887" s="21"/>
    </row>
    <row r="888" spans="1:14">
      <c r="A888" s="21"/>
      <c r="B888" s="21"/>
      <c r="C888" s="21"/>
      <c r="G888" s="21"/>
      <c r="H888" s="21"/>
      <c r="J888" s="21"/>
      <c r="K888" s="21"/>
      <c r="L888" s="21"/>
      <c r="M888" s="21"/>
      <c r="N888" s="21"/>
    </row>
    <row r="889" spans="1:14">
      <c r="A889" s="21"/>
      <c r="B889" s="21"/>
      <c r="C889" s="21"/>
      <c r="G889" s="21"/>
      <c r="H889" s="21"/>
      <c r="J889" s="21"/>
      <c r="K889" s="21"/>
      <c r="L889" s="21"/>
      <c r="M889" s="21"/>
      <c r="N889" s="21"/>
    </row>
    <row r="890" spans="1:14">
      <c r="A890" s="21"/>
      <c r="B890" s="21"/>
      <c r="C890" s="21"/>
      <c r="G890" s="21"/>
      <c r="H890" s="21"/>
      <c r="J890" s="21"/>
      <c r="K890" s="21"/>
      <c r="L890" s="21"/>
      <c r="M890" s="21"/>
      <c r="N890" s="21"/>
    </row>
    <row r="891" spans="1:14">
      <c r="A891" s="21"/>
      <c r="B891" s="21"/>
      <c r="C891" s="21"/>
      <c r="G891" s="21"/>
      <c r="H891" s="21"/>
      <c r="J891" s="21"/>
      <c r="K891" s="21"/>
      <c r="L891" s="21"/>
      <c r="M891" s="21"/>
      <c r="N891" s="21"/>
    </row>
    <row r="892" spans="1:14">
      <c r="A892" s="21"/>
      <c r="B892" s="21"/>
      <c r="C892" s="21"/>
      <c r="G892" s="21"/>
      <c r="H892" s="21"/>
      <c r="J892" s="21"/>
      <c r="K892" s="21"/>
      <c r="L892" s="21"/>
      <c r="M892" s="21"/>
      <c r="N892" s="21"/>
    </row>
    <row r="893" spans="1:14">
      <c r="A893" s="21"/>
      <c r="B893" s="21"/>
      <c r="C893" s="21"/>
      <c r="G893" s="21"/>
      <c r="H893" s="21"/>
      <c r="J893" s="21"/>
      <c r="K893" s="21"/>
      <c r="L893" s="21"/>
      <c r="M893" s="21"/>
      <c r="N893" s="21"/>
    </row>
    <row r="894" spans="1:14">
      <c r="A894" s="21"/>
      <c r="B894" s="21"/>
      <c r="C894" s="21"/>
      <c r="G894" s="21"/>
      <c r="H894" s="21"/>
      <c r="J894" s="21"/>
      <c r="K894" s="21"/>
      <c r="L894" s="21"/>
      <c r="M894" s="21"/>
      <c r="N894" s="21"/>
    </row>
    <row r="895" spans="1:14">
      <c r="A895" s="21"/>
      <c r="B895" s="21"/>
      <c r="C895" s="21"/>
      <c r="G895" s="21"/>
      <c r="H895" s="21"/>
      <c r="J895" s="21"/>
      <c r="K895" s="21"/>
      <c r="L895" s="21"/>
      <c r="M895" s="21"/>
      <c r="N895" s="21"/>
    </row>
    <row r="896" spans="1:14">
      <c r="A896" s="21"/>
      <c r="B896" s="21"/>
      <c r="C896" s="21"/>
      <c r="G896" s="21"/>
      <c r="H896" s="21"/>
      <c r="J896" s="21"/>
      <c r="K896" s="21"/>
      <c r="L896" s="21"/>
      <c r="M896" s="21"/>
      <c r="N896" s="21"/>
    </row>
    <row r="897" spans="1:14">
      <c r="A897" s="21"/>
      <c r="B897" s="21"/>
      <c r="C897" s="21"/>
      <c r="G897" s="21"/>
      <c r="H897" s="21"/>
      <c r="J897" s="21"/>
      <c r="K897" s="21"/>
      <c r="L897" s="21"/>
      <c r="M897" s="21"/>
      <c r="N897" s="21"/>
    </row>
    <row r="898" spans="1:14">
      <c r="A898" s="21"/>
      <c r="B898" s="21"/>
      <c r="C898" s="21"/>
      <c r="G898" s="21"/>
      <c r="H898" s="21"/>
      <c r="J898" s="21"/>
      <c r="K898" s="21"/>
      <c r="L898" s="21"/>
      <c r="M898" s="21"/>
      <c r="N898" s="21"/>
    </row>
    <row r="899" spans="1:14">
      <c r="A899" s="21"/>
      <c r="B899" s="21"/>
      <c r="C899" s="21"/>
      <c r="G899" s="21"/>
      <c r="H899" s="21"/>
      <c r="J899" s="21"/>
      <c r="K899" s="21"/>
      <c r="L899" s="21"/>
      <c r="M899" s="21"/>
      <c r="N899" s="21"/>
    </row>
    <row r="900" spans="1:14">
      <c r="A900" s="21"/>
      <c r="B900" s="21"/>
      <c r="C900" s="21"/>
      <c r="G900" s="21"/>
      <c r="H900" s="21"/>
      <c r="J900" s="21"/>
      <c r="K900" s="21"/>
      <c r="L900" s="21"/>
      <c r="M900" s="21"/>
      <c r="N900" s="21"/>
    </row>
    <row r="901" spans="1:14">
      <c r="A901" s="21"/>
      <c r="B901" s="21"/>
      <c r="C901" s="21"/>
      <c r="G901" s="21"/>
      <c r="H901" s="21"/>
      <c r="J901" s="21"/>
      <c r="K901" s="21"/>
      <c r="L901" s="21"/>
      <c r="M901" s="21"/>
      <c r="N901" s="21"/>
    </row>
    <row r="902" spans="1:14">
      <c r="A902" s="21"/>
      <c r="B902" s="21"/>
      <c r="C902" s="21"/>
      <c r="G902" s="21"/>
      <c r="H902" s="21"/>
      <c r="J902" s="21"/>
      <c r="K902" s="21"/>
      <c r="L902" s="21"/>
      <c r="M902" s="21"/>
      <c r="N902" s="21"/>
    </row>
    <row r="903" spans="1:14">
      <c r="A903" s="21"/>
      <c r="B903" s="21"/>
      <c r="C903" s="21"/>
      <c r="G903" s="21"/>
      <c r="H903" s="21"/>
      <c r="J903" s="21"/>
      <c r="K903" s="21"/>
      <c r="L903" s="21"/>
      <c r="M903" s="21"/>
      <c r="N903" s="21"/>
    </row>
    <row r="904" spans="1:14">
      <c r="A904" s="21"/>
      <c r="B904" s="21"/>
      <c r="C904" s="21"/>
      <c r="G904" s="21"/>
      <c r="H904" s="21"/>
      <c r="J904" s="21"/>
      <c r="K904" s="21"/>
      <c r="L904" s="21"/>
      <c r="M904" s="21"/>
      <c r="N904" s="21"/>
    </row>
    <row r="905" spans="1:14">
      <c r="A905" s="21"/>
      <c r="B905" s="21"/>
      <c r="C905" s="21"/>
      <c r="G905" s="21"/>
      <c r="H905" s="21"/>
      <c r="J905" s="21"/>
      <c r="K905" s="21"/>
      <c r="L905" s="21"/>
      <c r="M905" s="21"/>
      <c r="N905" s="21"/>
    </row>
    <row r="906" spans="1:14">
      <c r="A906" s="21"/>
      <c r="B906" s="21"/>
      <c r="C906" s="21"/>
      <c r="G906" s="21"/>
      <c r="H906" s="21"/>
      <c r="J906" s="21"/>
      <c r="K906" s="21"/>
      <c r="L906" s="21"/>
      <c r="M906" s="21"/>
      <c r="N906" s="21"/>
    </row>
    <row r="907" spans="1:14">
      <c r="A907" s="21"/>
      <c r="B907" s="21"/>
      <c r="C907" s="21"/>
      <c r="G907" s="21"/>
      <c r="H907" s="21"/>
      <c r="J907" s="21"/>
      <c r="K907" s="21"/>
      <c r="L907" s="21"/>
      <c r="M907" s="21"/>
      <c r="N907" s="21"/>
    </row>
    <row r="908" spans="1:14">
      <c r="A908" s="21"/>
      <c r="B908" s="21"/>
      <c r="C908" s="21"/>
      <c r="G908" s="21"/>
      <c r="H908" s="21"/>
      <c r="J908" s="21"/>
      <c r="K908" s="21"/>
      <c r="L908" s="21"/>
      <c r="M908" s="21"/>
      <c r="N908" s="21"/>
    </row>
    <row r="909" spans="1:14">
      <c r="A909" s="21"/>
      <c r="B909" s="21"/>
      <c r="C909" s="21"/>
      <c r="G909" s="21"/>
      <c r="H909" s="21"/>
      <c r="J909" s="21"/>
      <c r="K909" s="21"/>
      <c r="L909" s="21"/>
      <c r="M909" s="21"/>
      <c r="N909" s="21"/>
    </row>
    <row r="910" spans="1:14">
      <c r="A910" s="21"/>
      <c r="B910" s="21"/>
      <c r="C910" s="21"/>
      <c r="G910" s="21"/>
      <c r="H910" s="21"/>
      <c r="J910" s="21"/>
      <c r="K910" s="21"/>
      <c r="L910" s="21"/>
      <c r="M910" s="21"/>
      <c r="N910" s="21"/>
    </row>
    <row r="911" spans="1:14">
      <c r="A911" s="21"/>
      <c r="B911" s="21"/>
      <c r="C911" s="21"/>
      <c r="G911" s="21"/>
      <c r="H911" s="21"/>
      <c r="J911" s="21"/>
      <c r="K911" s="21"/>
      <c r="L911" s="21"/>
      <c r="M911" s="21"/>
      <c r="N911" s="21"/>
    </row>
    <row r="912" spans="1:14">
      <c r="A912" s="21"/>
      <c r="B912" s="21"/>
      <c r="C912" s="21"/>
      <c r="G912" s="21"/>
      <c r="H912" s="21"/>
      <c r="J912" s="21"/>
      <c r="K912" s="21"/>
      <c r="L912" s="21"/>
      <c r="M912" s="21"/>
      <c r="N912" s="21"/>
    </row>
    <row r="913" spans="1:14">
      <c r="A913" s="21"/>
      <c r="B913" s="21"/>
      <c r="C913" s="21"/>
      <c r="G913" s="21"/>
      <c r="H913" s="21"/>
      <c r="J913" s="21"/>
      <c r="K913" s="21"/>
      <c r="L913" s="21"/>
      <c r="M913" s="21"/>
      <c r="N913" s="21"/>
    </row>
    <row r="914" spans="1:14">
      <c r="A914" s="21"/>
      <c r="B914" s="21"/>
      <c r="C914" s="21"/>
      <c r="G914" s="21"/>
      <c r="H914" s="21"/>
      <c r="J914" s="21"/>
      <c r="K914" s="21"/>
      <c r="L914" s="21"/>
      <c r="M914" s="21"/>
      <c r="N914" s="21"/>
    </row>
    <row r="915" spans="1:14">
      <c r="A915" s="21"/>
      <c r="B915" s="21"/>
      <c r="C915" s="21"/>
      <c r="G915" s="21"/>
      <c r="H915" s="21"/>
      <c r="J915" s="21"/>
      <c r="K915" s="21"/>
      <c r="L915" s="21"/>
      <c r="M915" s="21"/>
      <c r="N915" s="21"/>
    </row>
    <row r="916" spans="1:14">
      <c r="A916" s="21"/>
      <c r="B916" s="21"/>
      <c r="C916" s="21"/>
      <c r="G916" s="21"/>
      <c r="H916" s="21"/>
      <c r="J916" s="21"/>
      <c r="K916" s="21"/>
      <c r="L916" s="21"/>
      <c r="M916" s="21"/>
      <c r="N916" s="21"/>
    </row>
    <row r="917" spans="1:14">
      <c r="A917" s="21"/>
      <c r="B917" s="21"/>
      <c r="C917" s="21"/>
      <c r="G917" s="21"/>
      <c r="H917" s="21"/>
      <c r="J917" s="21"/>
      <c r="K917" s="21"/>
      <c r="L917" s="21"/>
      <c r="M917" s="21"/>
      <c r="N917" s="21"/>
    </row>
    <row r="918" spans="1:14">
      <c r="A918" s="21"/>
      <c r="B918" s="21"/>
      <c r="C918" s="21"/>
      <c r="G918" s="21"/>
      <c r="H918" s="21"/>
      <c r="J918" s="21"/>
      <c r="K918" s="21"/>
      <c r="L918" s="21"/>
      <c r="M918" s="21"/>
      <c r="N918" s="21"/>
    </row>
    <row r="919" spans="1:14">
      <c r="A919" s="21"/>
      <c r="B919" s="21"/>
      <c r="C919" s="21"/>
      <c r="G919" s="21"/>
      <c r="H919" s="21"/>
      <c r="J919" s="21"/>
      <c r="K919" s="21"/>
      <c r="L919" s="21"/>
      <c r="M919" s="21"/>
      <c r="N919" s="21"/>
    </row>
    <row r="920" spans="1:14">
      <c r="A920" s="21"/>
      <c r="B920" s="21"/>
      <c r="C920" s="21"/>
      <c r="G920" s="21"/>
      <c r="H920" s="21"/>
      <c r="J920" s="21"/>
      <c r="K920" s="21"/>
      <c r="L920" s="21"/>
      <c r="M920" s="21"/>
      <c r="N920" s="21"/>
    </row>
    <row r="921" spans="1:14">
      <c r="A921" s="21"/>
      <c r="B921" s="21"/>
      <c r="C921" s="21"/>
      <c r="G921" s="21"/>
      <c r="H921" s="21"/>
      <c r="J921" s="21"/>
      <c r="K921" s="21"/>
      <c r="L921" s="21"/>
      <c r="M921" s="21"/>
      <c r="N921" s="21"/>
    </row>
    <row r="922" spans="1:14">
      <c r="A922" s="21"/>
      <c r="B922" s="21"/>
      <c r="C922" s="21"/>
      <c r="G922" s="21"/>
      <c r="H922" s="21"/>
      <c r="J922" s="21"/>
      <c r="K922" s="21"/>
      <c r="L922" s="21"/>
      <c r="M922" s="21"/>
      <c r="N922" s="21"/>
    </row>
    <row r="923" spans="1:14">
      <c r="A923" s="21"/>
      <c r="B923" s="21"/>
      <c r="C923" s="21"/>
      <c r="G923" s="21"/>
      <c r="H923" s="21"/>
      <c r="J923" s="21"/>
      <c r="K923" s="21"/>
      <c r="L923" s="21"/>
      <c r="M923" s="21"/>
      <c r="N923" s="21"/>
    </row>
    <row r="924" spans="1:14">
      <c r="A924" s="21"/>
      <c r="B924" s="21"/>
      <c r="C924" s="21"/>
      <c r="G924" s="21"/>
      <c r="H924" s="21"/>
      <c r="J924" s="21"/>
      <c r="K924" s="21"/>
      <c r="L924" s="21"/>
      <c r="M924" s="21"/>
      <c r="N924" s="21"/>
    </row>
    <row r="925" spans="1:14">
      <c r="A925" s="21"/>
      <c r="B925" s="21"/>
      <c r="C925" s="21"/>
      <c r="G925" s="21"/>
      <c r="H925" s="21"/>
      <c r="J925" s="21"/>
      <c r="K925" s="21"/>
      <c r="L925" s="21"/>
      <c r="M925" s="21"/>
      <c r="N925" s="21"/>
    </row>
    <row r="926" spans="1:14">
      <c r="A926" s="21"/>
      <c r="B926" s="21"/>
      <c r="C926" s="21"/>
      <c r="G926" s="21"/>
      <c r="H926" s="21"/>
      <c r="J926" s="21"/>
      <c r="K926" s="21"/>
      <c r="L926" s="21"/>
      <c r="M926" s="21"/>
      <c r="N926" s="21"/>
    </row>
    <row r="927" spans="1:14">
      <c r="A927" s="21"/>
      <c r="B927" s="21"/>
      <c r="C927" s="21"/>
      <c r="G927" s="21"/>
      <c r="H927" s="21"/>
      <c r="J927" s="21"/>
      <c r="K927" s="21"/>
      <c r="L927" s="21"/>
      <c r="M927" s="21"/>
      <c r="N927" s="21"/>
    </row>
    <row r="928" spans="1:14">
      <c r="A928" s="21"/>
      <c r="B928" s="21"/>
      <c r="C928" s="21"/>
      <c r="G928" s="21"/>
      <c r="H928" s="21"/>
      <c r="J928" s="21"/>
      <c r="K928" s="21"/>
      <c r="L928" s="21"/>
      <c r="M928" s="21"/>
      <c r="N928" s="21"/>
    </row>
    <row r="929" spans="1:14">
      <c r="A929" s="21"/>
      <c r="B929" s="21"/>
      <c r="C929" s="21"/>
      <c r="G929" s="21"/>
      <c r="H929" s="21"/>
      <c r="J929" s="21"/>
      <c r="K929" s="21"/>
      <c r="L929" s="21"/>
      <c r="M929" s="21"/>
      <c r="N929" s="21"/>
    </row>
    <row r="930" spans="1:14">
      <c r="A930" s="21"/>
      <c r="B930" s="21"/>
      <c r="C930" s="21"/>
      <c r="G930" s="21"/>
      <c r="H930" s="21"/>
      <c r="J930" s="21"/>
      <c r="K930" s="21"/>
      <c r="L930" s="21"/>
      <c r="M930" s="21"/>
      <c r="N930" s="21"/>
    </row>
    <row r="931" spans="1:14">
      <c r="A931" s="21"/>
      <c r="B931" s="21"/>
      <c r="C931" s="21"/>
      <c r="G931" s="21"/>
      <c r="H931" s="21"/>
      <c r="J931" s="21"/>
      <c r="K931" s="21"/>
      <c r="L931" s="21"/>
      <c r="M931" s="21"/>
      <c r="N931" s="21"/>
    </row>
    <row r="932" spans="1:14">
      <c r="A932" s="21"/>
      <c r="B932" s="21"/>
      <c r="C932" s="21"/>
      <c r="G932" s="21"/>
      <c r="H932" s="21"/>
      <c r="J932" s="21"/>
      <c r="K932" s="21"/>
      <c r="L932" s="21"/>
      <c r="M932" s="21"/>
      <c r="N932" s="21"/>
    </row>
    <row r="933" spans="1:14">
      <c r="A933" s="21"/>
      <c r="B933" s="21"/>
      <c r="C933" s="21"/>
      <c r="G933" s="21"/>
      <c r="H933" s="21"/>
      <c r="J933" s="21"/>
      <c r="K933" s="21"/>
      <c r="L933" s="21"/>
      <c r="M933" s="21"/>
      <c r="N933" s="21"/>
    </row>
    <row r="934" spans="1:14">
      <c r="A934" s="21"/>
      <c r="B934" s="21"/>
      <c r="C934" s="21"/>
      <c r="G934" s="21"/>
      <c r="H934" s="21"/>
      <c r="J934" s="21"/>
      <c r="K934" s="21"/>
      <c r="L934" s="21"/>
      <c r="M934" s="21"/>
      <c r="N934" s="21"/>
    </row>
    <row r="935" spans="1:14">
      <c r="A935" s="21"/>
      <c r="B935" s="21"/>
      <c r="C935" s="21"/>
      <c r="G935" s="21"/>
      <c r="H935" s="21"/>
      <c r="J935" s="21"/>
      <c r="K935" s="21"/>
      <c r="L935" s="21"/>
      <c r="M935" s="21"/>
      <c r="N935" s="21"/>
    </row>
    <row r="936" spans="1:14">
      <c r="A936" s="21"/>
      <c r="B936" s="21"/>
      <c r="C936" s="21"/>
      <c r="G936" s="21"/>
      <c r="H936" s="21"/>
      <c r="J936" s="21"/>
      <c r="K936" s="21"/>
      <c r="L936" s="21"/>
      <c r="M936" s="21"/>
      <c r="N936" s="21"/>
    </row>
    <row r="937" spans="1:14">
      <c r="A937" s="21"/>
      <c r="B937" s="21"/>
      <c r="C937" s="21"/>
      <c r="G937" s="21"/>
      <c r="H937" s="21"/>
      <c r="J937" s="21"/>
      <c r="K937" s="21"/>
      <c r="L937" s="21"/>
      <c r="M937" s="21"/>
      <c r="N937" s="21"/>
    </row>
    <row r="938" spans="1:14">
      <c r="A938" s="21"/>
      <c r="B938" s="21"/>
      <c r="C938" s="21"/>
      <c r="G938" s="21"/>
      <c r="H938" s="21"/>
      <c r="J938" s="21"/>
      <c r="K938" s="21"/>
      <c r="L938" s="21"/>
      <c r="M938" s="21"/>
      <c r="N938" s="21"/>
    </row>
    <row r="939" spans="1:14">
      <c r="A939" s="21"/>
      <c r="B939" s="21"/>
      <c r="C939" s="21"/>
      <c r="G939" s="21"/>
      <c r="H939" s="21"/>
      <c r="J939" s="21"/>
      <c r="K939" s="21"/>
      <c r="L939" s="21"/>
      <c r="M939" s="21"/>
      <c r="N939" s="21"/>
    </row>
    <row r="940" spans="1:14">
      <c r="A940" s="21"/>
      <c r="B940" s="21"/>
      <c r="C940" s="21"/>
      <c r="G940" s="21"/>
      <c r="H940" s="21"/>
      <c r="J940" s="21"/>
      <c r="K940" s="21"/>
      <c r="L940" s="21"/>
      <c r="M940" s="21"/>
      <c r="N940" s="21"/>
    </row>
    <row r="941" spans="1:14">
      <c r="A941" s="21"/>
      <c r="B941" s="21"/>
      <c r="C941" s="21"/>
      <c r="G941" s="21"/>
      <c r="H941" s="21"/>
      <c r="J941" s="21"/>
      <c r="K941" s="21"/>
      <c r="L941" s="21"/>
      <c r="M941" s="21"/>
      <c r="N941" s="21"/>
    </row>
    <row r="942" spans="1:14">
      <c r="A942" s="21"/>
      <c r="B942" s="21"/>
      <c r="C942" s="21"/>
      <c r="G942" s="21"/>
      <c r="H942" s="21"/>
      <c r="J942" s="21"/>
      <c r="K942" s="21"/>
      <c r="L942" s="21"/>
      <c r="M942" s="21"/>
      <c r="N942" s="21"/>
    </row>
    <row r="943" spans="1:14">
      <c r="A943" s="21"/>
      <c r="B943" s="21"/>
      <c r="C943" s="21"/>
      <c r="G943" s="21"/>
      <c r="H943" s="21"/>
      <c r="J943" s="21"/>
      <c r="K943" s="21"/>
      <c r="L943" s="21"/>
      <c r="M943" s="21"/>
      <c r="N943" s="21"/>
    </row>
    <row r="944" spans="1:14">
      <c r="A944" s="21"/>
      <c r="B944" s="21"/>
      <c r="C944" s="21"/>
      <c r="G944" s="21"/>
      <c r="H944" s="21"/>
      <c r="J944" s="21"/>
      <c r="K944" s="21"/>
      <c r="L944" s="21"/>
      <c r="M944" s="21"/>
      <c r="N944" s="21"/>
    </row>
    <row r="945" spans="1:14">
      <c r="A945" s="21"/>
      <c r="B945" s="21"/>
      <c r="C945" s="21"/>
      <c r="G945" s="21"/>
      <c r="H945" s="21"/>
      <c r="J945" s="21"/>
      <c r="K945" s="21"/>
      <c r="L945" s="21"/>
      <c r="M945" s="21"/>
      <c r="N945" s="21"/>
    </row>
    <row r="946" spans="1:14">
      <c r="A946" s="21"/>
      <c r="B946" s="21"/>
      <c r="C946" s="21"/>
      <c r="G946" s="21"/>
      <c r="H946" s="21"/>
      <c r="J946" s="21"/>
      <c r="K946" s="21"/>
      <c r="L946" s="21"/>
      <c r="M946" s="21"/>
      <c r="N946" s="21"/>
    </row>
    <row r="947" spans="1:14">
      <c r="A947" s="21"/>
      <c r="B947" s="21"/>
      <c r="C947" s="21"/>
      <c r="G947" s="21"/>
      <c r="H947" s="21"/>
      <c r="J947" s="21"/>
      <c r="K947" s="21"/>
      <c r="L947" s="21"/>
      <c r="M947" s="21"/>
      <c r="N947" s="21"/>
    </row>
    <row r="948" spans="1:14">
      <c r="A948" s="21"/>
      <c r="B948" s="21"/>
      <c r="C948" s="21"/>
      <c r="G948" s="21"/>
      <c r="H948" s="21"/>
      <c r="J948" s="21"/>
      <c r="K948" s="21"/>
      <c r="L948" s="21"/>
      <c r="M948" s="21"/>
      <c r="N948" s="21"/>
    </row>
    <row r="949" spans="1:14">
      <c r="A949" s="21"/>
      <c r="B949" s="21"/>
      <c r="C949" s="21"/>
      <c r="G949" s="21"/>
      <c r="H949" s="21"/>
      <c r="J949" s="21"/>
      <c r="K949" s="21"/>
      <c r="L949" s="21"/>
      <c r="M949" s="21"/>
      <c r="N949" s="21"/>
    </row>
    <row r="950" spans="1:14">
      <c r="A950" s="21"/>
      <c r="B950" s="21"/>
      <c r="C950" s="21"/>
      <c r="G950" s="21"/>
      <c r="H950" s="21"/>
      <c r="J950" s="21"/>
      <c r="K950" s="21"/>
      <c r="L950" s="21"/>
      <c r="M950" s="21"/>
      <c r="N950" s="21"/>
    </row>
    <row r="951" spans="1:14">
      <c r="A951" s="21"/>
      <c r="B951" s="21"/>
      <c r="C951" s="21"/>
      <c r="G951" s="21"/>
      <c r="H951" s="21"/>
      <c r="J951" s="21"/>
      <c r="K951" s="21"/>
      <c r="L951" s="21"/>
      <c r="M951" s="21"/>
      <c r="N951" s="21"/>
    </row>
    <row r="952" spans="1:14">
      <c r="A952" s="21"/>
      <c r="B952" s="21"/>
      <c r="C952" s="21"/>
      <c r="G952" s="21"/>
      <c r="H952" s="21"/>
      <c r="J952" s="21"/>
      <c r="K952" s="21"/>
      <c r="L952" s="21"/>
      <c r="M952" s="21"/>
      <c r="N952" s="21"/>
    </row>
    <row r="953" spans="1:14">
      <c r="A953" s="21"/>
      <c r="B953" s="21"/>
      <c r="C953" s="21"/>
      <c r="G953" s="21"/>
      <c r="H953" s="21"/>
      <c r="J953" s="21"/>
      <c r="K953" s="21"/>
      <c r="L953" s="21"/>
      <c r="M953" s="21"/>
      <c r="N953" s="21"/>
    </row>
    <row r="954" spans="1:14">
      <c r="A954" s="21"/>
      <c r="B954" s="21"/>
      <c r="C954" s="21"/>
      <c r="G954" s="21"/>
      <c r="H954" s="21"/>
      <c r="J954" s="21"/>
      <c r="K954" s="21"/>
      <c r="L954" s="21"/>
      <c r="M954" s="21"/>
      <c r="N954" s="21"/>
    </row>
    <row r="955" spans="1:14">
      <c r="A955" s="21"/>
      <c r="B955" s="21"/>
      <c r="C955" s="21"/>
      <c r="G955" s="21"/>
      <c r="H955" s="21"/>
      <c r="J955" s="21"/>
      <c r="K955" s="21"/>
      <c r="L955" s="21"/>
      <c r="M955" s="21"/>
      <c r="N955" s="21"/>
    </row>
    <row r="956" spans="1:14">
      <c r="A956" s="21"/>
      <c r="B956" s="21"/>
      <c r="C956" s="21"/>
      <c r="G956" s="21"/>
      <c r="H956" s="21"/>
      <c r="J956" s="21"/>
      <c r="K956" s="21"/>
      <c r="L956" s="21"/>
      <c r="M956" s="21"/>
      <c r="N956" s="21"/>
    </row>
    <row r="957" spans="1:14">
      <c r="A957" s="21"/>
      <c r="B957" s="21"/>
      <c r="C957" s="21"/>
      <c r="G957" s="21"/>
      <c r="H957" s="21"/>
      <c r="J957" s="21"/>
      <c r="K957" s="21"/>
      <c r="L957" s="21"/>
      <c r="M957" s="21"/>
      <c r="N957" s="21"/>
    </row>
    <row r="958" spans="1:14">
      <c r="A958" s="21"/>
      <c r="B958" s="21"/>
      <c r="C958" s="21"/>
      <c r="G958" s="21"/>
      <c r="H958" s="21"/>
      <c r="J958" s="21"/>
      <c r="K958" s="21"/>
      <c r="L958" s="21"/>
      <c r="M958" s="21"/>
      <c r="N958" s="21"/>
    </row>
    <row r="959" spans="1:14">
      <c r="A959" s="21"/>
      <c r="B959" s="21"/>
      <c r="C959" s="21"/>
      <c r="G959" s="21"/>
      <c r="H959" s="21"/>
      <c r="J959" s="21"/>
      <c r="K959" s="21"/>
      <c r="L959" s="21"/>
      <c r="M959" s="21"/>
      <c r="N959" s="21"/>
    </row>
    <row r="960" spans="1:14">
      <c r="A960" s="21"/>
      <c r="B960" s="21"/>
      <c r="C960" s="21"/>
      <c r="G960" s="21"/>
      <c r="H960" s="21"/>
      <c r="J960" s="21"/>
      <c r="K960" s="21"/>
      <c r="L960" s="21"/>
      <c r="M960" s="21"/>
      <c r="N960" s="21"/>
    </row>
    <row r="961" spans="1:14">
      <c r="A961" s="21"/>
      <c r="B961" s="21"/>
      <c r="C961" s="21"/>
      <c r="G961" s="21"/>
      <c r="H961" s="21"/>
      <c r="J961" s="21"/>
      <c r="K961" s="21"/>
      <c r="L961" s="21"/>
      <c r="M961" s="21"/>
      <c r="N961" s="21"/>
    </row>
    <row r="962" spans="1:14">
      <c r="A962" s="21"/>
      <c r="B962" s="21"/>
      <c r="C962" s="21"/>
      <c r="G962" s="21"/>
      <c r="H962" s="21"/>
      <c r="J962" s="21"/>
      <c r="K962" s="21"/>
      <c r="L962" s="21"/>
      <c r="M962" s="21"/>
      <c r="N962" s="21"/>
    </row>
    <row r="963" spans="1:14">
      <c r="A963" s="21"/>
      <c r="B963" s="21"/>
      <c r="C963" s="21"/>
      <c r="G963" s="21"/>
      <c r="H963" s="21"/>
      <c r="J963" s="21"/>
      <c r="K963" s="21"/>
      <c r="L963" s="21"/>
      <c r="M963" s="21"/>
      <c r="N963" s="21"/>
    </row>
    <row r="964" spans="1:14">
      <c r="A964" s="21"/>
      <c r="B964" s="21"/>
      <c r="C964" s="21"/>
      <c r="G964" s="21"/>
      <c r="H964" s="21"/>
      <c r="J964" s="21"/>
      <c r="K964" s="21"/>
      <c r="L964" s="21"/>
      <c r="M964" s="21"/>
      <c r="N964" s="21"/>
    </row>
    <row r="965" spans="1:14">
      <c r="A965" s="21"/>
      <c r="B965" s="21"/>
      <c r="C965" s="21"/>
      <c r="G965" s="21"/>
      <c r="H965" s="21"/>
      <c r="J965" s="21"/>
      <c r="K965" s="21"/>
      <c r="L965" s="21"/>
      <c r="M965" s="21"/>
      <c r="N965" s="21"/>
    </row>
    <row r="966" spans="1:14">
      <c r="A966" s="21"/>
      <c r="B966" s="21"/>
      <c r="C966" s="21"/>
      <c r="G966" s="21"/>
      <c r="H966" s="21"/>
      <c r="J966" s="21"/>
      <c r="K966" s="21"/>
      <c r="L966" s="21"/>
      <c r="M966" s="21"/>
      <c r="N966" s="21"/>
    </row>
    <row r="967" spans="1:14">
      <c r="A967" s="21"/>
      <c r="B967" s="21"/>
      <c r="C967" s="21"/>
      <c r="G967" s="21"/>
      <c r="H967" s="21"/>
      <c r="J967" s="21"/>
      <c r="K967" s="21"/>
      <c r="L967" s="21"/>
      <c r="M967" s="21"/>
      <c r="N967" s="21"/>
    </row>
    <row r="968" spans="1:14">
      <c r="A968" s="21"/>
      <c r="B968" s="21"/>
      <c r="C968" s="21"/>
      <c r="G968" s="21"/>
      <c r="H968" s="21"/>
      <c r="J968" s="21"/>
      <c r="K968" s="21"/>
      <c r="L968" s="21"/>
      <c r="M968" s="21"/>
      <c r="N968" s="21"/>
    </row>
    <row r="969" spans="1:14">
      <c r="A969" s="21"/>
      <c r="B969" s="21"/>
      <c r="C969" s="21"/>
      <c r="G969" s="21"/>
      <c r="H969" s="21"/>
      <c r="J969" s="21"/>
      <c r="K969" s="21"/>
      <c r="L969" s="21"/>
      <c r="M969" s="21"/>
      <c r="N969" s="21"/>
    </row>
    <row r="970" spans="1:14">
      <c r="A970" s="21"/>
      <c r="B970" s="21"/>
      <c r="C970" s="21"/>
      <c r="G970" s="21"/>
      <c r="H970" s="21"/>
      <c r="J970" s="21"/>
      <c r="K970" s="21"/>
      <c r="L970" s="21"/>
      <c r="M970" s="21"/>
      <c r="N970" s="21"/>
    </row>
    <row r="971" spans="1:14">
      <c r="A971" s="21"/>
      <c r="B971" s="21"/>
      <c r="C971" s="21"/>
      <c r="G971" s="21"/>
      <c r="H971" s="21"/>
      <c r="J971" s="21"/>
      <c r="K971" s="21"/>
      <c r="L971" s="21"/>
      <c r="M971" s="21"/>
      <c r="N971" s="21"/>
    </row>
    <row r="972" spans="1:14">
      <c r="A972" s="21"/>
      <c r="B972" s="21"/>
      <c r="C972" s="21"/>
      <c r="G972" s="21"/>
      <c r="H972" s="21"/>
      <c r="J972" s="21"/>
      <c r="K972" s="21"/>
      <c r="L972" s="21"/>
      <c r="M972" s="21"/>
      <c r="N972" s="21"/>
    </row>
    <row r="973" spans="1:14">
      <c r="A973" s="21"/>
      <c r="B973" s="21"/>
      <c r="C973" s="21"/>
      <c r="G973" s="21"/>
      <c r="H973" s="21"/>
      <c r="J973" s="21"/>
      <c r="K973" s="21"/>
      <c r="L973" s="21"/>
      <c r="M973" s="21"/>
      <c r="N973" s="21"/>
    </row>
    <row r="974" spans="1:14">
      <c r="A974" s="21"/>
      <c r="B974" s="21"/>
      <c r="C974" s="21"/>
      <c r="G974" s="21"/>
      <c r="H974" s="21"/>
      <c r="J974" s="21"/>
      <c r="K974" s="21"/>
      <c r="L974" s="21"/>
      <c r="M974" s="21"/>
      <c r="N974" s="21"/>
    </row>
    <row r="975" spans="1:14">
      <c r="A975" s="21"/>
      <c r="B975" s="21"/>
      <c r="C975" s="21"/>
      <c r="G975" s="21"/>
      <c r="H975" s="21"/>
      <c r="J975" s="21"/>
      <c r="K975" s="21"/>
      <c r="L975" s="21"/>
      <c r="M975" s="21"/>
      <c r="N975" s="21"/>
    </row>
    <row r="976" spans="1:14">
      <c r="A976" s="21"/>
      <c r="B976" s="21"/>
      <c r="C976" s="21"/>
      <c r="G976" s="21"/>
      <c r="H976" s="21"/>
      <c r="J976" s="21"/>
      <c r="K976" s="21"/>
      <c r="L976" s="21"/>
      <c r="M976" s="21"/>
      <c r="N976" s="21"/>
    </row>
    <row r="977" spans="1:14">
      <c r="A977" s="21"/>
      <c r="B977" s="21"/>
      <c r="C977" s="21"/>
      <c r="G977" s="21"/>
      <c r="H977" s="21"/>
      <c r="J977" s="21"/>
      <c r="K977" s="21"/>
      <c r="L977" s="21"/>
      <c r="M977" s="21"/>
      <c r="N977" s="21"/>
    </row>
    <row r="978" spans="1:14">
      <c r="A978" s="21"/>
      <c r="B978" s="21"/>
      <c r="C978" s="21"/>
      <c r="G978" s="21"/>
      <c r="H978" s="21"/>
      <c r="J978" s="21"/>
      <c r="K978" s="21"/>
      <c r="L978" s="21"/>
      <c r="M978" s="21"/>
      <c r="N978" s="21"/>
    </row>
    <row r="979" spans="1:14">
      <c r="A979" s="21"/>
      <c r="B979" s="21"/>
      <c r="C979" s="21"/>
      <c r="G979" s="21"/>
      <c r="H979" s="21"/>
      <c r="J979" s="21"/>
      <c r="K979" s="21"/>
      <c r="L979" s="21"/>
      <c r="M979" s="21"/>
      <c r="N979" s="21"/>
    </row>
    <row r="980" spans="1:14">
      <c r="A980" s="21"/>
      <c r="B980" s="21"/>
      <c r="C980" s="21"/>
      <c r="G980" s="21"/>
      <c r="H980" s="21"/>
      <c r="J980" s="21"/>
      <c r="K980" s="21"/>
      <c r="L980" s="21"/>
      <c r="M980" s="21"/>
      <c r="N980" s="21"/>
    </row>
    <row r="981" spans="1:14">
      <c r="A981" s="21"/>
      <c r="B981" s="21"/>
      <c r="C981" s="21"/>
      <c r="G981" s="21"/>
      <c r="H981" s="21"/>
      <c r="J981" s="21"/>
      <c r="K981" s="21"/>
      <c r="L981" s="21"/>
      <c r="M981" s="21"/>
      <c r="N981" s="21"/>
    </row>
    <row r="982" spans="1:14">
      <c r="A982" s="21"/>
      <c r="B982" s="21"/>
      <c r="C982" s="21"/>
      <c r="G982" s="21"/>
      <c r="H982" s="21"/>
      <c r="J982" s="21"/>
      <c r="K982" s="21"/>
      <c r="L982" s="21"/>
      <c r="M982" s="21"/>
      <c r="N982" s="21"/>
    </row>
    <row r="983" spans="1:14">
      <c r="A983" s="21"/>
      <c r="B983" s="21"/>
      <c r="C983" s="21"/>
      <c r="G983" s="21"/>
      <c r="H983" s="21"/>
      <c r="J983" s="21"/>
      <c r="K983" s="21"/>
      <c r="L983" s="21"/>
      <c r="M983" s="21"/>
      <c r="N983" s="21"/>
    </row>
    <row r="984" spans="1:14">
      <c r="A984" s="21"/>
      <c r="B984" s="21"/>
      <c r="C984" s="21"/>
      <c r="G984" s="21"/>
      <c r="H984" s="21"/>
      <c r="J984" s="21"/>
      <c r="K984" s="21"/>
      <c r="L984" s="21"/>
      <c r="M984" s="21"/>
      <c r="N984" s="21"/>
    </row>
    <row r="985" spans="1:14">
      <c r="A985" s="21"/>
      <c r="B985" s="21"/>
      <c r="C985" s="21"/>
      <c r="G985" s="21"/>
      <c r="H985" s="21"/>
      <c r="J985" s="21"/>
      <c r="K985" s="21"/>
      <c r="L985" s="21"/>
      <c r="M985" s="21"/>
      <c r="N985" s="21"/>
    </row>
    <row r="986" spans="1:14">
      <c r="A986" s="21"/>
      <c r="B986" s="21"/>
      <c r="C986" s="21"/>
      <c r="G986" s="21"/>
      <c r="H986" s="21"/>
      <c r="J986" s="21"/>
      <c r="K986" s="21"/>
      <c r="L986" s="21"/>
      <c r="M986" s="21"/>
      <c r="N986" s="21"/>
    </row>
    <row r="987" spans="1:14">
      <c r="A987" s="21"/>
      <c r="B987" s="21"/>
      <c r="C987" s="21"/>
      <c r="G987" s="21"/>
      <c r="H987" s="21"/>
      <c r="J987" s="21"/>
      <c r="K987" s="21"/>
      <c r="L987" s="21"/>
      <c r="M987" s="21"/>
      <c r="N987" s="21"/>
    </row>
    <row r="988" spans="1:14">
      <c r="A988" s="21"/>
      <c r="B988" s="21"/>
      <c r="C988" s="21"/>
      <c r="G988" s="21"/>
      <c r="H988" s="21"/>
      <c r="J988" s="21"/>
      <c r="K988" s="21"/>
      <c r="L988" s="21"/>
      <c r="M988" s="21"/>
      <c r="N988" s="21"/>
    </row>
    <row r="989" spans="1:14">
      <c r="A989" s="21"/>
      <c r="B989" s="21"/>
      <c r="C989" s="21"/>
      <c r="G989" s="21"/>
      <c r="H989" s="21"/>
      <c r="J989" s="21"/>
      <c r="K989" s="21"/>
      <c r="L989" s="21"/>
      <c r="M989" s="21"/>
      <c r="N989" s="21"/>
    </row>
    <row r="990" spans="1:14">
      <c r="A990" s="21"/>
      <c r="B990" s="21"/>
      <c r="C990" s="21"/>
      <c r="G990" s="21"/>
      <c r="H990" s="21"/>
      <c r="J990" s="21"/>
      <c r="K990" s="21"/>
      <c r="L990" s="21"/>
      <c r="M990" s="21"/>
      <c r="N990" s="21"/>
    </row>
    <row r="991" spans="1:14">
      <c r="A991" s="21"/>
      <c r="B991" s="21"/>
      <c r="C991" s="21"/>
      <c r="G991" s="21"/>
      <c r="H991" s="21"/>
      <c r="J991" s="21"/>
      <c r="K991" s="21"/>
      <c r="L991" s="21"/>
      <c r="M991" s="21"/>
      <c r="N991" s="21"/>
    </row>
    <row r="992" spans="1:14">
      <c r="A992" s="21"/>
      <c r="B992" s="21"/>
      <c r="C992" s="21"/>
      <c r="G992" s="21"/>
      <c r="H992" s="21"/>
      <c r="J992" s="21"/>
      <c r="K992" s="21"/>
      <c r="L992" s="21"/>
      <c r="M992" s="21"/>
      <c r="N992" s="21"/>
    </row>
    <row r="993" spans="1:14">
      <c r="A993" s="21"/>
      <c r="B993" s="21"/>
      <c r="C993" s="21"/>
      <c r="G993" s="21"/>
      <c r="H993" s="21"/>
      <c r="J993" s="21"/>
      <c r="K993" s="21"/>
      <c r="L993" s="21"/>
      <c r="M993" s="21"/>
      <c r="N993" s="21"/>
    </row>
    <row r="994" spans="1:14">
      <c r="A994" s="21"/>
      <c r="B994" s="21"/>
      <c r="C994" s="21"/>
      <c r="G994" s="21"/>
      <c r="H994" s="21"/>
      <c r="J994" s="21"/>
      <c r="K994" s="21"/>
      <c r="L994" s="21"/>
      <c r="M994" s="21"/>
      <c r="N994" s="21"/>
    </row>
    <row r="995" spans="1:14">
      <c r="A995" s="21"/>
      <c r="B995" s="21"/>
      <c r="C995" s="21"/>
      <c r="G995" s="21"/>
      <c r="H995" s="21"/>
      <c r="J995" s="21"/>
      <c r="K995" s="21"/>
      <c r="L995" s="21"/>
      <c r="M995" s="21"/>
      <c r="N995" s="21"/>
    </row>
    <row r="996" spans="1:14">
      <c r="A996" s="21"/>
      <c r="B996" s="21"/>
      <c r="C996" s="21"/>
      <c r="G996" s="21"/>
      <c r="H996" s="21"/>
      <c r="J996" s="21"/>
      <c r="K996" s="21"/>
      <c r="L996" s="21"/>
      <c r="M996" s="21"/>
      <c r="N996" s="21"/>
    </row>
    <row r="997" spans="1:14">
      <c r="A997" s="21"/>
      <c r="B997" s="21"/>
      <c r="C997" s="21"/>
      <c r="G997" s="21"/>
      <c r="H997" s="21"/>
      <c r="J997" s="21"/>
      <c r="K997" s="21"/>
      <c r="L997" s="21"/>
      <c r="M997" s="21"/>
      <c r="N997" s="21"/>
    </row>
    <row r="998" spans="1:14">
      <c r="A998" s="21"/>
      <c r="B998" s="21"/>
      <c r="C998" s="21"/>
      <c r="G998" s="21"/>
      <c r="H998" s="21"/>
      <c r="J998" s="21"/>
      <c r="K998" s="21"/>
      <c r="L998" s="21"/>
      <c r="M998" s="21"/>
      <c r="N998" s="21"/>
    </row>
    <row r="999" spans="1:14">
      <c r="A999" s="21"/>
      <c r="B999" s="21"/>
      <c r="C999" s="21"/>
      <c r="G999" s="21"/>
      <c r="H999" s="21"/>
      <c r="J999" s="21"/>
      <c r="K999" s="21"/>
      <c r="L999" s="21"/>
      <c r="M999" s="21"/>
      <c r="N999" s="21"/>
    </row>
    <row r="1000" spans="1:14">
      <c r="A1000" s="21"/>
      <c r="B1000" s="21"/>
      <c r="C1000" s="21"/>
      <c r="G1000" s="21"/>
      <c r="H1000" s="21"/>
      <c r="J1000" s="21"/>
      <c r="K1000" s="21"/>
      <c r="L1000" s="21"/>
      <c r="M1000" s="21"/>
      <c r="N1000" s="21"/>
    </row>
    <row r="1001" spans="1:14">
      <c r="A1001" s="21"/>
      <c r="B1001" s="21"/>
      <c r="C1001" s="21"/>
      <c r="G1001" s="21"/>
      <c r="H1001" s="21"/>
      <c r="J1001" s="21"/>
      <c r="K1001" s="21"/>
      <c r="L1001" s="21"/>
      <c r="M1001" s="21"/>
      <c r="N1001" s="21"/>
    </row>
    <row r="1002" spans="1:14">
      <c r="A1002" s="21"/>
      <c r="B1002" s="21"/>
      <c r="C1002" s="21"/>
      <c r="G1002" s="21"/>
      <c r="H1002" s="21"/>
      <c r="J1002" s="21"/>
      <c r="K1002" s="21"/>
      <c r="L1002" s="21"/>
      <c r="M1002" s="21"/>
      <c r="N1002" s="21"/>
    </row>
    <row r="1003" spans="1:14">
      <c r="A1003" s="21"/>
      <c r="B1003" s="21"/>
      <c r="C1003" s="21"/>
      <c r="G1003" s="21"/>
      <c r="H1003" s="21"/>
      <c r="J1003" s="21"/>
      <c r="K1003" s="21"/>
      <c r="L1003" s="21"/>
      <c r="M1003" s="21"/>
      <c r="N1003" s="21"/>
    </row>
    <row r="1004" spans="1:14">
      <c r="A1004" s="21"/>
      <c r="B1004" s="21"/>
      <c r="C1004" s="21"/>
      <c r="G1004" s="21"/>
      <c r="H1004" s="21"/>
      <c r="J1004" s="21"/>
      <c r="K1004" s="21"/>
      <c r="L1004" s="21"/>
      <c r="M1004" s="21"/>
      <c r="N1004" s="21"/>
    </row>
    <row r="1005" spans="1:14">
      <c r="A1005" s="21"/>
      <c r="B1005" s="21"/>
      <c r="C1005" s="21"/>
      <c r="G1005" s="21"/>
      <c r="H1005" s="21"/>
      <c r="J1005" s="21"/>
      <c r="K1005" s="21"/>
      <c r="L1005" s="21"/>
      <c r="M1005" s="21"/>
      <c r="N1005" s="21"/>
    </row>
    <row r="1006" spans="1:14">
      <c r="A1006" s="21"/>
      <c r="B1006" s="21"/>
      <c r="C1006" s="21"/>
      <c r="G1006" s="21"/>
      <c r="H1006" s="21"/>
      <c r="J1006" s="21"/>
      <c r="K1006" s="21"/>
      <c r="L1006" s="21"/>
      <c r="M1006" s="21"/>
      <c r="N1006" s="21"/>
    </row>
    <row r="1007" spans="1:14">
      <c r="A1007" s="21"/>
      <c r="B1007" s="21"/>
      <c r="C1007" s="21"/>
      <c r="G1007" s="21"/>
      <c r="H1007" s="21"/>
      <c r="J1007" s="21"/>
      <c r="K1007" s="21"/>
      <c r="L1007" s="21"/>
      <c r="M1007" s="21"/>
      <c r="N1007" s="21"/>
    </row>
    <row r="1008" spans="1:14">
      <c r="A1008" s="21"/>
      <c r="B1008" s="21"/>
      <c r="C1008" s="21"/>
      <c r="G1008" s="21"/>
      <c r="H1008" s="21"/>
      <c r="J1008" s="21"/>
      <c r="K1008" s="21"/>
      <c r="L1008" s="21"/>
      <c r="M1008" s="21"/>
      <c r="N1008" s="21"/>
    </row>
    <row r="1009" spans="1:14">
      <c r="A1009" s="21"/>
      <c r="B1009" s="21"/>
      <c r="C1009" s="21"/>
      <c r="G1009" s="21"/>
      <c r="H1009" s="21"/>
      <c r="J1009" s="21"/>
      <c r="K1009" s="21"/>
      <c r="L1009" s="21"/>
      <c r="M1009" s="21"/>
      <c r="N1009" s="21"/>
    </row>
    <row r="1010" spans="1:14">
      <c r="A1010" s="21"/>
      <c r="B1010" s="21"/>
      <c r="C1010" s="21"/>
      <c r="G1010" s="21"/>
      <c r="H1010" s="21"/>
      <c r="J1010" s="21"/>
      <c r="K1010" s="21"/>
      <c r="L1010" s="21"/>
      <c r="M1010" s="21"/>
      <c r="N1010" s="21"/>
    </row>
    <row r="1011" spans="1:14">
      <c r="A1011" s="21"/>
      <c r="B1011" s="21"/>
      <c r="C1011" s="21"/>
      <c r="G1011" s="21"/>
      <c r="H1011" s="21"/>
      <c r="J1011" s="21"/>
      <c r="K1011" s="21"/>
      <c r="L1011" s="21"/>
      <c r="M1011" s="21"/>
      <c r="N1011" s="21"/>
    </row>
    <row r="1012" spans="1:14">
      <c r="A1012" s="21"/>
      <c r="B1012" s="21"/>
      <c r="C1012" s="21"/>
      <c r="G1012" s="21"/>
      <c r="H1012" s="21"/>
      <c r="J1012" s="21"/>
      <c r="K1012" s="21"/>
      <c r="L1012" s="21"/>
      <c r="M1012" s="21"/>
      <c r="N1012" s="21"/>
    </row>
    <row r="1013" spans="1:14">
      <c r="A1013" s="21"/>
      <c r="B1013" s="21"/>
      <c r="C1013" s="21"/>
      <c r="G1013" s="21"/>
      <c r="H1013" s="21"/>
      <c r="J1013" s="21"/>
      <c r="K1013" s="21"/>
      <c r="L1013" s="21"/>
      <c r="M1013" s="21"/>
      <c r="N1013" s="21"/>
    </row>
    <row r="1014" spans="1:14">
      <c r="A1014" s="21"/>
      <c r="B1014" s="21"/>
      <c r="C1014" s="21"/>
      <c r="G1014" s="21"/>
      <c r="H1014" s="21"/>
      <c r="J1014" s="21"/>
      <c r="K1014" s="21"/>
      <c r="L1014" s="21"/>
      <c r="M1014" s="21"/>
      <c r="N1014" s="21"/>
    </row>
    <row r="1015" spans="1:14">
      <c r="A1015" s="21"/>
      <c r="B1015" s="21"/>
      <c r="C1015" s="21"/>
      <c r="G1015" s="21"/>
      <c r="H1015" s="21"/>
      <c r="J1015" s="21"/>
      <c r="K1015" s="21"/>
      <c r="L1015" s="21"/>
      <c r="M1015" s="21"/>
      <c r="N1015" s="21"/>
    </row>
    <row r="1016" spans="1:14">
      <c r="A1016" s="21"/>
      <c r="B1016" s="21"/>
      <c r="C1016" s="21"/>
      <c r="G1016" s="21"/>
      <c r="H1016" s="21"/>
      <c r="J1016" s="21"/>
      <c r="K1016" s="21"/>
      <c r="L1016" s="21"/>
      <c r="M1016" s="21"/>
      <c r="N1016" s="21"/>
    </row>
    <row r="1017" spans="1:14">
      <c r="A1017" s="21"/>
      <c r="B1017" s="21"/>
      <c r="C1017" s="21"/>
      <c r="G1017" s="21"/>
      <c r="H1017" s="21"/>
      <c r="J1017" s="21"/>
      <c r="K1017" s="21"/>
      <c r="L1017" s="21"/>
      <c r="M1017" s="21"/>
      <c r="N1017" s="21"/>
    </row>
    <row r="1018" spans="1:14">
      <c r="A1018" s="21"/>
      <c r="B1018" s="21"/>
      <c r="C1018" s="21"/>
      <c r="G1018" s="21"/>
      <c r="H1018" s="21"/>
      <c r="J1018" s="21"/>
      <c r="K1018" s="21"/>
      <c r="L1018" s="21"/>
      <c r="M1018" s="21"/>
      <c r="N1018" s="21"/>
    </row>
    <row r="1019" spans="1:14">
      <c r="A1019" s="21"/>
      <c r="B1019" s="21"/>
      <c r="C1019" s="21"/>
      <c r="G1019" s="21"/>
      <c r="H1019" s="21"/>
      <c r="J1019" s="21"/>
      <c r="K1019" s="21"/>
      <c r="L1019" s="21"/>
      <c r="M1019" s="21"/>
      <c r="N1019" s="21"/>
    </row>
    <row r="1020" spans="1:14">
      <c r="A1020" s="21"/>
      <c r="B1020" s="21"/>
      <c r="C1020" s="21"/>
      <c r="G1020" s="21"/>
      <c r="H1020" s="21"/>
      <c r="J1020" s="21"/>
      <c r="K1020" s="21"/>
      <c r="L1020" s="21"/>
      <c r="M1020" s="21"/>
      <c r="N1020" s="21"/>
    </row>
    <row r="1021" spans="1:14">
      <c r="A1021" s="21"/>
      <c r="B1021" s="21"/>
      <c r="C1021" s="21"/>
      <c r="G1021" s="21"/>
      <c r="H1021" s="21"/>
      <c r="J1021" s="21"/>
      <c r="K1021" s="21"/>
      <c r="L1021" s="21"/>
      <c r="M1021" s="21"/>
      <c r="N1021" s="21"/>
    </row>
    <row r="1022" spans="1:14">
      <c r="A1022" s="21"/>
      <c r="B1022" s="21"/>
      <c r="C1022" s="21"/>
      <c r="G1022" s="21"/>
      <c r="H1022" s="21"/>
      <c r="J1022" s="21"/>
      <c r="K1022" s="21"/>
      <c r="L1022" s="21"/>
      <c r="M1022" s="21"/>
      <c r="N1022" s="21"/>
    </row>
    <row r="1023" spans="1:14">
      <c r="A1023" s="21"/>
      <c r="B1023" s="21"/>
      <c r="C1023" s="21"/>
      <c r="G1023" s="21"/>
      <c r="H1023" s="21"/>
      <c r="J1023" s="21"/>
      <c r="K1023" s="21"/>
      <c r="L1023" s="21"/>
      <c r="M1023" s="21"/>
      <c r="N1023" s="21"/>
    </row>
    <row r="1024" spans="1:14">
      <c r="A1024" s="21"/>
      <c r="B1024" s="21"/>
      <c r="C1024" s="21"/>
      <c r="G1024" s="21"/>
      <c r="H1024" s="21"/>
      <c r="J1024" s="21"/>
      <c r="K1024" s="21"/>
      <c r="L1024" s="21"/>
      <c r="M1024" s="21"/>
      <c r="N1024" s="21"/>
    </row>
    <row r="1025" spans="1:14">
      <c r="A1025" s="21"/>
      <c r="B1025" s="21"/>
      <c r="C1025" s="21"/>
      <c r="G1025" s="21"/>
      <c r="H1025" s="21"/>
      <c r="J1025" s="21"/>
      <c r="K1025" s="21"/>
      <c r="L1025" s="21"/>
      <c r="M1025" s="21"/>
      <c r="N1025" s="21"/>
    </row>
    <row r="1026" spans="1:14">
      <c r="A1026" s="21"/>
      <c r="B1026" s="21"/>
      <c r="C1026" s="21"/>
      <c r="G1026" s="21"/>
      <c r="H1026" s="21"/>
      <c r="J1026" s="21"/>
      <c r="K1026" s="21"/>
      <c r="L1026" s="21"/>
      <c r="M1026" s="21"/>
      <c r="N1026" s="21"/>
    </row>
    <row r="1027" spans="1:14">
      <c r="A1027" s="21"/>
      <c r="B1027" s="21"/>
      <c r="C1027" s="21"/>
      <c r="G1027" s="21"/>
      <c r="H1027" s="21"/>
      <c r="J1027" s="21"/>
      <c r="K1027" s="21"/>
      <c r="L1027" s="21"/>
      <c r="M1027" s="21"/>
      <c r="N1027" s="21"/>
    </row>
    <row r="1028" spans="1:14">
      <c r="A1028" s="21"/>
      <c r="B1028" s="21"/>
      <c r="C1028" s="21"/>
      <c r="G1028" s="21"/>
      <c r="H1028" s="21"/>
      <c r="J1028" s="21"/>
      <c r="K1028" s="21"/>
      <c r="L1028" s="21"/>
      <c r="M1028" s="21"/>
      <c r="N1028" s="21"/>
    </row>
    <row r="1029" spans="1:14">
      <c r="A1029" s="21"/>
      <c r="B1029" s="21"/>
      <c r="C1029" s="21"/>
      <c r="G1029" s="21"/>
      <c r="H1029" s="21"/>
      <c r="J1029" s="21"/>
      <c r="K1029" s="21"/>
      <c r="L1029" s="21"/>
      <c r="M1029" s="21"/>
      <c r="N1029" s="21"/>
    </row>
    <row r="1030" spans="1:14">
      <c r="A1030" s="21"/>
      <c r="B1030" s="21"/>
      <c r="C1030" s="21"/>
      <c r="G1030" s="21"/>
      <c r="H1030" s="21"/>
      <c r="J1030" s="21"/>
      <c r="K1030" s="21"/>
      <c r="L1030" s="21"/>
      <c r="M1030" s="21"/>
      <c r="N1030" s="21"/>
    </row>
    <row r="1031" spans="1:14">
      <c r="A1031" s="21"/>
      <c r="B1031" s="21"/>
      <c r="C1031" s="21"/>
      <c r="G1031" s="21"/>
      <c r="H1031" s="21"/>
      <c r="J1031" s="21"/>
      <c r="K1031" s="21"/>
      <c r="L1031" s="21"/>
      <c r="M1031" s="21"/>
      <c r="N1031" s="21"/>
    </row>
    <row r="1032" spans="1:14">
      <c r="A1032" s="21"/>
      <c r="B1032" s="21"/>
      <c r="C1032" s="21"/>
      <c r="G1032" s="21"/>
      <c r="H1032" s="21"/>
      <c r="J1032" s="21"/>
      <c r="K1032" s="21"/>
      <c r="L1032" s="21"/>
      <c r="M1032" s="21"/>
      <c r="N1032" s="21"/>
    </row>
    <row r="1033" spans="1:14">
      <c r="A1033" s="21"/>
      <c r="B1033" s="21"/>
      <c r="C1033" s="21"/>
      <c r="G1033" s="21"/>
      <c r="H1033" s="21"/>
      <c r="J1033" s="21"/>
      <c r="K1033" s="21"/>
      <c r="L1033" s="21"/>
      <c r="M1033" s="21"/>
      <c r="N1033" s="21"/>
    </row>
    <row r="1034" spans="1:14">
      <c r="A1034" s="21"/>
      <c r="B1034" s="21"/>
      <c r="C1034" s="21"/>
      <c r="G1034" s="21"/>
      <c r="H1034" s="21"/>
      <c r="J1034" s="21"/>
      <c r="K1034" s="21"/>
      <c r="L1034" s="21"/>
      <c r="M1034" s="21"/>
      <c r="N1034" s="21"/>
    </row>
    <row r="1035" spans="1:14">
      <c r="A1035" s="21"/>
      <c r="B1035" s="21"/>
      <c r="C1035" s="21"/>
      <c r="G1035" s="21"/>
      <c r="H1035" s="21"/>
      <c r="J1035" s="21"/>
      <c r="K1035" s="21"/>
      <c r="L1035" s="21"/>
      <c r="M1035" s="21"/>
      <c r="N1035" s="21"/>
    </row>
    <row r="1036" spans="1:14">
      <c r="A1036" s="21"/>
      <c r="B1036" s="21"/>
      <c r="C1036" s="21"/>
      <c r="G1036" s="21"/>
      <c r="H1036" s="21"/>
      <c r="J1036" s="21"/>
      <c r="K1036" s="21"/>
      <c r="L1036" s="21"/>
      <c r="M1036" s="21"/>
      <c r="N1036" s="21"/>
    </row>
    <row r="1037" spans="1:14">
      <c r="A1037" s="21"/>
      <c r="B1037" s="21"/>
      <c r="C1037" s="21"/>
      <c r="G1037" s="21"/>
      <c r="H1037" s="21"/>
      <c r="J1037" s="21"/>
      <c r="K1037" s="21"/>
      <c r="L1037" s="21"/>
      <c r="M1037" s="21"/>
      <c r="N1037" s="21"/>
    </row>
    <row r="1038" spans="1:14">
      <c r="A1038" s="21"/>
      <c r="B1038" s="21"/>
      <c r="C1038" s="21"/>
      <c r="G1038" s="21"/>
      <c r="H1038" s="21"/>
      <c r="J1038" s="21"/>
      <c r="K1038" s="21"/>
      <c r="L1038" s="21"/>
      <c r="M1038" s="21"/>
      <c r="N1038" s="21"/>
    </row>
    <row r="1039" spans="1:14">
      <c r="A1039" s="21"/>
      <c r="B1039" s="21"/>
      <c r="C1039" s="21"/>
      <c r="G1039" s="21"/>
      <c r="H1039" s="21"/>
      <c r="J1039" s="21"/>
      <c r="K1039" s="21"/>
      <c r="L1039" s="21"/>
      <c r="M1039" s="21"/>
      <c r="N1039" s="21"/>
    </row>
    <row r="1040" spans="1:14">
      <c r="A1040" s="21"/>
      <c r="B1040" s="21"/>
      <c r="C1040" s="21"/>
      <c r="G1040" s="21"/>
      <c r="H1040" s="21"/>
      <c r="J1040" s="21"/>
      <c r="K1040" s="21"/>
      <c r="L1040" s="21"/>
      <c r="M1040" s="21"/>
      <c r="N1040" s="21"/>
    </row>
    <row r="1041" spans="1:14">
      <c r="A1041" s="21"/>
      <c r="B1041" s="21"/>
      <c r="C1041" s="21"/>
      <c r="G1041" s="21"/>
      <c r="H1041" s="21"/>
      <c r="J1041" s="21"/>
      <c r="K1041" s="21"/>
      <c r="L1041" s="21"/>
      <c r="M1041" s="21"/>
      <c r="N1041" s="21"/>
    </row>
    <row r="1042" spans="1:14">
      <c r="A1042" s="21"/>
      <c r="B1042" s="21"/>
      <c r="C1042" s="21"/>
      <c r="G1042" s="21"/>
      <c r="H1042" s="21"/>
      <c r="J1042" s="21"/>
      <c r="K1042" s="21"/>
      <c r="L1042" s="21"/>
      <c r="M1042" s="21"/>
      <c r="N1042" s="21"/>
    </row>
    <row r="1043" spans="1:14">
      <c r="A1043" s="21"/>
      <c r="B1043" s="21"/>
      <c r="C1043" s="21"/>
      <c r="G1043" s="21"/>
      <c r="H1043" s="21"/>
      <c r="J1043" s="21"/>
      <c r="K1043" s="21"/>
      <c r="L1043" s="21"/>
      <c r="M1043" s="21"/>
      <c r="N1043" s="21"/>
    </row>
    <row r="1044" spans="1:14">
      <c r="A1044" s="21"/>
      <c r="B1044" s="21"/>
      <c r="C1044" s="21"/>
      <c r="G1044" s="21"/>
      <c r="H1044" s="21"/>
      <c r="J1044" s="21"/>
      <c r="K1044" s="21"/>
      <c r="L1044" s="21"/>
      <c r="M1044" s="21"/>
      <c r="N1044" s="21"/>
    </row>
    <row r="1045" spans="1:14">
      <c r="A1045" s="21"/>
      <c r="B1045" s="21"/>
      <c r="C1045" s="21"/>
      <c r="G1045" s="21"/>
      <c r="H1045" s="21"/>
      <c r="J1045" s="21"/>
      <c r="K1045" s="21"/>
      <c r="L1045" s="21"/>
      <c r="M1045" s="21"/>
      <c r="N1045" s="21"/>
    </row>
    <row r="1046" spans="1:14">
      <c r="A1046" s="21"/>
      <c r="B1046" s="21"/>
      <c r="C1046" s="21"/>
      <c r="G1046" s="21"/>
      <c r="H1046" s="21"/>
      <c r="J1046" s="21"/>
      <c r="K1046" s="21"/>
      <c r="L1046" s="21"/>
      <c r="M1046" s="21"/>
      <c r="N1046" s="21"/>
    </row>
    <row r="1047" spans="1:14">
      <c r="A1047" s="21"/>
      <c r="B1047" s="21"/>
      <c r="C1047" s="21"/>
      <c r="G1047" s="21"/>
      <c r="H1047" s="21"/>
      <c r="J1047" s="21"/>
      <c r="K1047" s="21"/>
      <c r="L1047" s="21"/>
      <c r="M1047" s="21"/>
      <c r="N1047" s="21"/>
    </row>
    <row r="1048" spans="1:14">
      <c r="A1048" s="21"/>
      <c r="B1048" s="21"/>
      <c r="C1048" s="21"/>
      <c r="G1048" s="21"/>
      <c r="H1048" s="21"/>
      <c r="J1048" s="21"/>
      <c r="K1048" s="21"/>
      <c r="L1048" s="21"/>
      <c r="M1048" s="21"/>
      <c r="N1048" s="21"/>
    </row>
    <row r="1049" spans="1:14">
      <c r="A1049" s="21"/>
      <c r="B1049" s="21"/>
      <c r="C1049" s="21"/>
      <c r="G1049" s="21"/>
      <c r="H1049" s="21"/>
      <c r="J1049" s="21"/>
      <c r="K1049" s="21"/>
      <c r="L1049" s="21"/>
      <c r="M1049" s="21"/>
      <c r="N1049" s="21"/>
    </row>
    <row r="1050" spans="1:14">
      <c r="A1050" s="21"/>
      <c r="B1050" s="21"/>
      <c r="C1050" s="21"/>
      <c r="G1050" s="21"/>
      <c r="H1050" s="21"/>
      <c r="J1050" s="21"/>
      <c r="K1050" s="21"/>
      <c r="L1050" s="21"/>
      <c r="M1050" s="21"/>
      <c r="N1050" s="21"/>
    </row>
    <row r="1051" spans="1:14">
      <c r="A1051" s="21"/>
      <c r="B1051" s="21"/>
      <c r="C1051" s="21"/>
      <c r="G1051" s="21"/>
      <c r="H1051" s="21"/>
      <c r="J1051" s="21"/>
      <c r="K1051" s="21"/>
      <c r="L1051" s="21"/>
      <c r="M1051" s="21"/>
      <c r="N1051" s="21"/>
    </row>
    <row r="1052" spans="1:14">
      <c r="A1052" s="21"/>
      <c r="B1052" s="21"/>
      <c r="C1052" s="21"/>
      <c r="G1052" s="21"/>
      <c r="H1052" s="21"/>
      <c r="J1052" s="21"/>
      <c r="K1052" s="21"/>
      <c r="L1052" s="21"/>
      <c r="M1052" s="21"/>
      <c r="N1052" s="21"/>
    </row>
    <row r="1053" spans="1:14">
      <c r="A1053" s="21"/>
      <c r="B1053" s="21"/>
      <c r="C1053" s="21"/>
      <c r="G1053" s="21"/>
      <c r="H1053" s="21"/>
      <c r="J1053" s="21"/>
      <c r="K1053" s="21"/>
      <c r="L1053" s="21"/>
      <c r="M1053" s="21"/>
      <c r="N1053" s="21"/>
    </row>
    <row r="1054" spans="1:14">
      <c r="A1054" s="21"/>
      <c r="B1054" s="21"/>
      <c r="C1054" s="21"/>
      <c r="G1054" s="21"/>
      <c r="H1054" s="21"/>
      <c r="J1054" s="21"/>
      <c r="K1054" s="21"/>
      <c r="L1054" s="21"/>
      <c r="M1054" s="21"/>
      <c r="N1054" s="21"/>
    </row>
    <row r="1055" spans="1:14">
      <c r="A1055" s="21"/>
      <c r="B1055" s="21"/>
      <c r="C1055" s="21"/>
      <c r="G1055" s="21"/>
      <c r="H1055" s="21"/>
      <c r="J1055" s="21"/>
      <c r="K1055" s="21"/>
      <c r="L1055" s="21"/>
      <c r="M1055" s="21"/>
      <c r="N1055" s="21"/>
    </row>
    <row r="1056" spans="1:14">
      <c r="A1056" s="21"/>
      <c r="B1056" s="21"/>
      <c r="C1056" s="21"/>
      <c r="G1056" s="21"/>
      <c r="H1056" s="21"/>
      <c r="J1056" s="21"/>
      <c r="K1056" s="21"/>
      <c r="L1056" s="21"/>
      <c r="M1056" s="21"/>
      <c r="N1056" s="21"/>
    </row>
    <row r="1057" spans="1:14">
      <c r="A1057" s="21"/>
      <c r="B1057" s="21"/>
      <c r="C1057" s="21"/>
      <c r="G1057" s="21"/>
      <c r="H1057" s="21"/>
      <c r="J1057" s="21"/>
      <c r="K1057" s="21"/>
      <c r="L1057" s="21"/>
      <c r="M1057" s="21"/>
      <c r="N1057" s="21"/>
    </row>
    <row r="1058" spans="1:14">
      <c r="A1058" s="21"/>
      <c r="B1058" s="21"/>
      <c r="C1058" s="21"/>
      <c r="G1058" s="21"/>
      <c r="H1058" s="21"/>
      <c r="J1058" s="21"/>
      <c r="K1058" s="21"/>
      <c r="L1058" s="21"/>
      <c r="M1058" s="21"/>
      <c r="N1058" s="21"/>
    </row>
    <row r="1059" spans="1:14">
      <c r="A1059" s="21"/>
      <c r="B1059" s="21"/>
      <c r="C1059" s="21"/>
      <c r="G1059" s="21"/>
      <c r="H1059" s="21"/>
      <c r="J1059" s="21"/>
      <c r="K1059" s="21"/>
      <c r="L1059" s="21"/>
      <c r="M1059" s="21"/>
      <c r="N1059" s="21"/>
    </row>
    <row r="1060" spans="1:14">
      <c r="A1060" s="21"/>
      <c r="B1060" s="21"/>
      <c r="C1060" s="21"/>
      <c r="G1060" s="21"/>
      <c r="H1060" s="21"/>
      <c r="J1060" s="21"/>
      <c r="K1060" s="21"/>
      <c r="L1060" s="21"/>
      <c r="M1060" s="21"/>
      <c r="N1060" s="21"/>
    </row>
    <row r="1061" spans="1:14">
      <c r="A1061" s="21"/>
      <c r="B1061" s="21"/>
      <c r="C1061" s="21"/>
      <c r="G1061" s="21"/>
      <c r="H1061" s="21"/>
      <c r="J1061" s="21"/>
      <c r="K1061" s="21"/>
      <c r="L1061" s="21"/>
      <c r="M1061" s="21"/>
      <c r="N1061" s="21"/>
    </row>
    <row r="1062" spans="1:14">
      <c r="A1062" s="21"/>
      <c r="B1062" s="21"/>
      <c r="C1062" s="21"/>
      <c r="G1062" s="21"/>
      <c r="H1062" s="21"/>
      <c r="J1062" s="21"/>
      <c r="K1062" s="21"/>
      <c r="L1062" s="21"/>
      <c r="M1062" s="21"/>
      <c r="N1062" s="21"/>
    </row>
    <row r="1063" spans="1:14">
      <c r="A1063" s="21"/>
      <c r="B1063" s="21"/>
      <c r="C1063" s="21"/>
      <c r="G1063" s="21"/>
      <c r="H1063" s="21"/>
      <c r="J1063" s="21"/>
      <c r="K1063" s="21"/>
      <c r="L1063" s="21"/>
      <c r="M1063" s="21"/>
      <c r="N1063" s="21"/>
    </row>
    <row r="1064" spans="1:14">
      <c r="A1064" s="21"/>
      <c r="B1064" s="21"/>
      <c r="C1064" s="21"/>
      <c r="G1064" s="21"/>
      <c r="H1064" s="21"/>
      <c r="J1064" s="21"/>
      <c r="K1064" s="21"/>
      <c r="L1064" s="21"/>
      <c r="M1064" s="21"/>
      <c r="N1064" s="21"/>
    </row>
    <row r="1065" spans="1:14">
      <c r="A1065" s="21"/>
      <c r="B1065" s="21"/>
      <c r="C1065" s="21"/>
      <c r="G1065" s="21"/>
      <c r="H1065" s="21"/>
      <c r="J1065" s="21"/>
      <c r="K1065" s="21"/>
      <c r="L1065" s="21"/>
      <c r="M1065" s="21"/>
      <c r="N1065" s="21"/>
    </row>
    <row r="1066" spans="1:14">
      <c r="A1066" s="21"/>
      <c r="B1066" s="21"/>
      <c r="C1066" s="21"/>
      <c r="G1066" s="21"/>
      <c r="H1066" s="21"/>
      <c r="J1066" s="21"/>
      <c r="K1066" s="21"/>
      <c r="L1066" s="21"/>
      <c r="M1066" s="21"/>
      <c r="N1066" s="21"/>
    </row>
    <row r="1067" spans="1:14">
      <c r="A1067" s="21"/>
      <c r="B1067" s="21"/>
      <c r="C1067" s="21"/>
      <c r="G1067" s="21"/>
      <c r="H1067" s="21"/>
      <c r="J1067" s="21"/>
      <c r="K1067" s="21"/>
      <c r="L1067" s="21"/>
      <c r="M1067" s="21"/>
      <c r="N1067" s="21"/>
    </row>
    <row r="1068" spans="1:14">
      <c r="A1068" s="21"/>
      <c r="B1068" s="21"/>
      <c r="C1068" s="21"/>
      <c r="G1068" s="21"/>
      <c r="H1068" s="21"/>
      <c r="J1068" s="21"/>
      <c r="K1068" s="21"/>
      <c r="L1068" s="21"/>
      <c r="M1068" s="21"/>
      <c r="N1068" s="21"/>
    </row>
    <row r="1069" spans="1:14">
      <c r="A1069" s="21"/>
      <c r="B1069" s="21"/>
      <c r="C1069" s="21"/>
      <c r="G1069" s="21"/>
      <c r="H1069" s="21"/>
      <c r="J1069" s="21"/>
      <c r="K1069" s="21"/>
      <c r="L1069" s="21"/>
      <c r="M1069" s="21"/>
      <c r="N1069" s="21"/>
    </row>
    <row r="1070" spans="1:14">
      <c r="A1070" s="21"/>
      <c r="B1070" s="21"/>
      <c r="C1070" s="21"/>
      <c r="G1070" s="21"/>
      <c r="H1070" s="21"/>
      <c r="J1070" s="21"/>
      <c r="K1070" s="21"/>
      <c r="L1070" s="21"/>
      <c r="M1070" s="21"/>
      <c r="N1070" s="21"/>
    </row>
    <row r="1071" spans="1:14">
      <c r="A1071" s="21"/>
      <c r="B1071" s="21"/>
      <c r="C1071" s="21"/>
      <c r="G1071" s="21"/>
      <c r="H1071" s="21"/>
      <c r="J1071" s="21"/>
      <c r="K1071" s="21"/>
      <c r="L1071" s="21"/>
      <c r="M1071" s="21"/>
      <c r="N1071" s="21"/>
    </row>
    <row r="1072" spans="1:14">
      <c r="A1072" s="21"/>
      <c r="B1072" s="21"/>
      <c r="C1072" s="21"/>
      <c r="G1072" s="21"/>
      <c r="H1072" s="21"/>
      <c r="J1072" s="21"/>
      <c r="K1072" s="21"/>
      <c r="L1072" s="21"/>
      <c r="M1072" s="21"/>
      <c r="N1072" s="21"/>
    </row>
    <row r="1073" spans="1:14">
      <c r="A1073" s="21"/>
      <c r="B1073" s="21"/>
      <c r="C1073" s="21"/>
      <c r="G1073" s="21"/>
      <c r="H1073" s="21"/>
      <c r="J1073" s="21"/>
      <c r="K1073" s="21"/>
      <c r="L1073" s="21"/>
      <c r="M1073" s="21"/>
      <c r="N1073" s="21"/>
    </row>
    <row r="1074" spans="1:14">
      <c r="A1074" s="21"/>
      <c r="B1074" s="21"/>
      <c r="C1074" s="21"/>
      <c r="G1074" s="21"/>
      <c r="H1074" s="21"/>
      <c r="J1074" s="21"/>
      <c r="K1074" s="21"/>
      <c r="L1074" s="21"/>
      <c r="M1074" s="21"/>
      <c r="N1074" s="21"/>
    </row>
    <row r="1075" spans="1:14">
      <c r="A1075" s="21"/>
      <c r="B1075" s="21"/>
      <c r="C1075" s="21"/>
      <c r="G1075" s="21"/>
      <c r="H1075" s="21"/>
      <c r="J1075" s="21"/>
      <c r="K1075" s="21"/>
      <c r="L1075" s="21"/>
      <c r="M1075" s="21"/>
      <c r="N1075" s="2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股價資料</vt:lpstr>
      <vt:lpstr>除昔時資料</vt:lpstr>
      <vt:lpstr>資料</vt:lpstr>
      <vt:lpstr>總表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嘉榤</dc:creator>
  <cp:lastModifiedBy>嘉榤</cp:lastModifiedBy>
  <dcterms:created xsi:type="dcterms:W3CDTF">2024-06-28T08:00:04Z</dcterms:created>
  <dcterms:modified xsi:type="dcterms:W3CDTF">2024-06-28T08:05:24Z</dcterms:modified>
</cp:coreProperties>
</file>