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raham/Code/asystem/src/max_mad/_fedora/"/>
    </mc:Choice>
  </mc:AlternateContent>
  <xr:revisionPtr revIDLastSave="0" documentId="13_ncr:1_{C64902B3-4B19-7147-8AD9-D0019728BA2C}" xr6:coauthVersionLast="47" xr6:coauthVersionMax="47" xr10:uidLastSave="{00000000-0000-0000-0000-000000000000}"/>
  <bookViews>
    <workbookView xWindow="7060" yWindow="500" windowWidth="35700" windowHeight="24640" activeTab="1" xr2:uid="{29B6FCDA-2052-C242-834F-5F308DA013F5}"/>
  </bookViews>
  <sheets>
    <sheet name="Drives" sheetId="1" r:id="rId1"/>
    <sheet name="Partitions" sheetId="2" r:id="rId2"/>
  </sheets>
  <definedNames>
    <definedName name="_xlnm._FilterDatabase" localSheetId="0" hidden="1">Drives!$B$5:$T$40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7" i="1" l="1"/>
  <c r="O27" i="1"/>
  <c r="P22" i="1"/>
  <c r="O22" i="1"/>
  <c r="P8" i="1"/>
  <c r="L40" i="1"/>
  <c r="P40" i="1" s="1"/>
  <c r="K40" i="1"/>
  <c r="O40" i="1" s="1"/>
  <c r="L36" i="1"/>
  <c r="P36" i="1" s="1"/>
  <c r="K36" i="1"/>
  <c r="O36" i="1" s="1"/>
  <c r="L27" i="1"/>
  <c r="K27" i="1"/>
  <c r="L22" i="1"/>
  <c r="K22" i="1"/>
  <c r="L16" i="1"/>
  <c r="P16" i="1" s="1"/>
  <c r="K16" i="1"/>
  <c r="O16" i="1" s="1"/>
  <c r="K11" i="1"/>
  <c r="O11" i="1" s="1"/>
  <c r="K8" i="1"/>
  <c r="O8" i="1" s="1"/>
  <c r="F10" i="2"/>
  <c r="F6" i="2"/>
  <c r="E12" i="2"/>
  <c r="F12" i="2"/>
  <c r="C13" i="2"/>
  <c r="D13" i="2"/>
  <c r="E13" i="2"/>
  <c r="E15" i="2" s="1"/>
  <c r="F4" i="2"/>
  <c r="F13" i="2" s="1"/>
  <c r="F15" i="2" s="1"/>
  <c r="L11" i="1"/>
  <c r="P11" i="1" s="1"/>
  <c r="D11" i="2"/>
  <c r="D12" i="2" s="1"/>
  <c r="C11" i="2"/>
  <c r="C12" i="2" s="1"/>
  <c r="E14" i="2"/>
  <c r="D14" i="2"/>
  <c r="C14" i="2"/>
  <c r="L8" i="1"/>
  <c r="T8" i="1"/>
  <c r="T11" i="1"/>
  <c r="T16" i="1"/>
  <c r="T27" i="1"/>
  <c r="T40" i="1"/>
  <c r="T22" i="1"/>
  <c r="O6" i="1" l="1"/>
  <c r="P6" i="1"/>
  <c r="N27" i="1"/>
  <c r="M16" i="1"/>
  <c r="M22" i="1"/>
  <c r="D15" i="2"/>
  <c r="C15" i="2"/>
  <c r="Q27" i="1"/>
  <c r="R11" i="1"/>
  <c r="Q36" i="1"/>
  <c r="N8" i="1"/>
  <c r="N36" i="1"/>
  <c r="M36" i="1"/>
  <c r="Q16" i="1"/>
  <c r="N40" i="1"/>
  <c r="M11" i="1"/>
  <c r="K6" i="1"/>
  <c r="M40" i="1"/>
  <c r="T6" i="1"/>
  <c r="N11" i="1"/>
  <c r="M8" i="1"/>
  <c r="Q40" i="1"/>
  <c r="Q8" i="1"/>
  <c r="Q22" i="1"/>
  <c r="T36" i="1"/>
  <c r="R22" i="1"/>
  <c r="R8" i="1"/>
  <c r="R16" i="1"/>
  <c r="R40" i="1"/>
  <c r="N16" i="1" l="1"/>
  <c r="N22" i="1"/>
  <c r="L6" i="1"/>
  <c r="Q6" i="1" s="1"/>
  <c r="M27" i="1"/>
  <c r="Q11" i="1"/>
  <c r="R27" i="1"/>
  <c r="R36" i="1"/>
  <c r="N6" i="1"/>
  <c r="R6" i="1" l="1"/>
  <c r="M6" i="1"/>
</calcChain>
</file>

<file path=xl/sharedStrings.xml><?xml version="1.0" encoding="utf-8"?>
<sst xmlns="http://schemas.openxmlformats.org/spreadsheetml/2006/main" count="143" uniqueCount="81">
  <si>
    <t>Total</t>
  </si>
  <si>
    <t>Future</t>
  </si>
  <si>
    <t>Current</t>
  </si>
  <si>
    <t>Cost</t>
  </si>
  <si>
    <t>SATA</t>
  </si>
  <si>
    <t>NVMe</t>
  </si>
  <si>
    <t>Interface</t>
  </si>
  <si>
    <t>Drive</t>
  </si>
  <si>
    <t>Mount</t>
  </si>
  <si>
    <t>/share/40</t>
  </si>
  <si>
    <t>/share/41</t>
  </si>
  <si>
    <t>/backup</t>
  </si>
  <si>
    <t>/share/30</t>
  </si>
  <si>
    <t>/share/31</t>
  </si>
  <si>
    <t>/share/20</t>
  </si>
  <si>
    <t>/share/10</t>
  </si>
  <si>
    <t>/share/11</t>
  </si>
  <si>
    <t>/share/12</t>
  </si>
  <si>
    <t>backup_04</t>
  </si>
  <si>
    <t>backup_05</t>
  </si>
  <si>
    <t>backup_06</t>
  </si>
  <si>
    <t>backup_07</t>
  </si>
  <si>
    <t>share_08</t>
  </si>
  <si>
    <t>share_09</t>
  </si>
  <si>
    <t>share_01</t>
  </si>
  <si>
    <t>share_02</t>
  </si>
  <si>
    <t>share_03</t>
  </si>
  <si>
    <t>share_04</t>
  </si>
  <si>
    <t>share_05</t>
  </si>
  <si>
    <t>share_06</t>
  </si>
  <si>
    <t>share_07</t>
  </si>
  <si>
    <t>share_10</t>
  </si>
  <si>
    <t>macmini-mad (M2 Pro)</t>
  </si>
  <si>
    <t>Totals</t>
  </si>
  <si>
    <t>Backup</t>
  </si>
  <si>
    <t>Primary</t>
  </si>
  <si>
    <t>Line Item</t>
  </si>
  <si>
    <t>raspbpi-jen (Pi 3)</t>
  </si>
  <si>
    <t>raspbpi-jil (Pi 4)</t>
  </si>
  <si>
    <t>macmini-may (2014)</t>
  </si>
  <si>
    <t>macmini-max (2014)</t>
  </si>
  <si>
    <t>fwkdesk-kit (Ryzen 395)</t>
  </si>
  <si>
    <t>Index</t>
  </si>
  <si>
    <t>Line Items</t>
  </si>
  <si>
    <t>Host</t>
  </si>
  <si>
    <t>Margin</t>
  </si>
  <si>
    <t>Label</t>
  </si>
  <si>
    <t>Volumes</t>
  </si>
  <si>
    <t>Metadata</t>
  </si>
  <si>
    <t>macmini-may</t>
  </si>
  <si>
    <t>macmini-max</t>
  </si>
  <si>
    <t>macmini-mad</t>
  </si>
  <si>
    <t>MACOS</t>
  </si>
  <si>
    <t>BOOT</t>
  </si>
  <si>
    <t>SWAP</t>
  </si>
  <si>
    <t>/</t>
  </si>
  <si>
    <t>/var</t>
  </si>
  <si>
    <t>/tmp</t>
  </si>
  <si>
    <t>/home</t>
  </si>
  <si>
    <t>Free</t>
  </si>
  <si>
    <t>/share/xx</t>
  </si>
  <si>
    <t>/share/21</t>
  </si>
  <si>
    <t>/share/42</t>
  </si>
  <si>
    <t>Useable</t>
  </si>
  <si>
    <t>Allocated</t>
  </si>
  <si>
    <t>SYSTEM</t>
  </si>
  <si>
    <t>share_11</t>
  </si>
  <si>
    <t>share_12</t>
  </si>
  <si>
    <t>/share/32</t>
  </si>
  <si>
    <t>/share/81</t>
  </si>
  <si>
    <t>/share/90</t>
  </si>
  <si>
    <t>share_13</t>
  </si>
  <si>
    <t>share_14</t>
  </si>
  <si>
    <t>macmini-meg (2014)</t>
  </si>
  <si>
    <t>USB2 / SATA</t>
  </si>
  <si>
    <t>USB3 / SATA</t>
  </si>
  <si>
    <t>USB3 / NVMe</t>
  </si>
  <si>
    <t>USB3.1 / NVMe</t>
  </si>
  <si>
    <t>USB3.1 / SATA</t>
  </si>
  <si>
    <t>USB3.1 Hub / NVMe</t>
  </si>
  <si>
    <t>macmini-meg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</si>
</sst>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&quot;$&quot;#,##0.00"/>
    <numFmt numFmtId="165" formatCode="0.0\ &quot;TB&quot;"/>
    <numFmt numFmtId="166" formatCode="00"/>
    <numFmt numFmtId="167" formatCode="0.0"/>
    <numFmt numFmtId="168" formatCode="0.0\ &quot;GB&quot;"/>
  </numFmts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2">
    <xf numFmtId="0" fontId="0" fillId="0" borderId="0" xfId="0"/>
    <xf numFmtId="0" fontId="3" fillId="0" borderId="0" xfId="0" applyFont="1" applyAlignment="1">
      <alignment horizontal="right" vertical="center"/>
    </xf>
    <xf numFmtId="164" fontId="3" fillId="0" borderId="0" xfId="1" applyNumberFormat="1" applyFont="1" applyAlignment="1">
      <alignment horizontal="right" vertical="center"/>
    </xf>
    <xf numFmtId="44" fontId="3" fillId="0" borderId="0" xfId="1" applyFont="1" applyAlignment="1">
      <alignment horizontal="right" vertical="center"/>
    </xf>
    <xf numFmtId="166" fontId="3" fillId="0" borderId="0" xfId="1" applyNumberFormat="1" applyFont="1" applyAlignment="1">
      <alignment horizontal="right" vertical="center"/>
    </xf>
    <xf numFmtId="10" fontId="3" fillId="0" borderId="0" xfId="0" applyNumberFormat="1" applyFont="1" applyAlignment="1">
      <alignment horizontal="right" vertical="center"/>
    </xf>
    <xf numFmtId="164" fontId="3" fillId="3" borderId="1" xfId="1" applyNumberFormat="1" applyFont="1" applyFill="1" applyBorder="1" applyAlignment="1">
      <alignment vertical="center"/>
    </xf>
    <xf numFmtId="164" fontId="3" fillId="5" borderId="1" xfId="1" applyNumberFormat="1" applyFont="1" applyFill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165" fontId="3" fillId="2" borderId="1" xfId="0" applyNumberFormat="1" applyFont="1" applyFill="1" applyBorder="1" applyAlignment="1">
      <alignment horizontal="right" vertical="center"/>
    </xf>
    <xf numFmtId="165" fontId="3" fillId="3" borderId="1" xfId="0" applyNumberFormat="1" applyFont="1" applyFill="1" applyBorder="1" applyAlignment="1">
      <alignment horizontal="right" vertical="center"/>
    </xf>
    <xf numFmtId="165" fontId="3" fillId="3" borderId="1" xfId="1" applyNumberFormat="1" applyFont="1" applyFill="1" applyBorder="1" applyAlignment="1">
      <alignment horizontal="right" vertical="center"/>
    </xf>
    <xf numFmtId="165" fontId="3" fillId="5" borderId="1" xfId="0" applyNumberFormat="1" applyFont="1" applyFill="1" applyBorder="1" applyAlignment="1">
      <alignment horizontal="right" vertical="center"/>
    </xf>
    <xf numFmtId="164" fontId="3" fillId="2" borderId="1" xfId="1" applyNumberFormat="1" applyFont="1" applyFill="1" applyBorder="1" applyAlignment="1">
      <alignment horizontal="right" vertical="center"/>
    </xf>
    <xf numFmtId="164" fontId="3" fillId="5" borderId="1" xfId="1" applyNumberFormat="1" applyFont="1" applyFill="1" applyBorder="1" applyAlignment="1">
      <alignment horizontal="right" vertical="center"/>
    </xf>
    <xf numFmtId="164" fontId="3" fillId="3" borderId="1" xfId="1" applyNumberFormat="1" applyFont="1" applyFill="1" applyBorder="1" applyAlignment="1">
      <alignment horizontal="right" vertical="center"/>
    </xf>
    <xf numFmtId="164" fontId="3" fillId="0" borderId="0" xfId="1" applyNumberFormat="1" applyFont="1" applyBorder="1" applyAlignment="1">
      <alignment horizontal="right" vertical="center"/>
    </xf>
    <xf numFmtId="0" fontId="3" fillId="5" borderId="1" xfId="0" applyFont="1" applyFill="1" applyBorder="1" applyAlignment="1">
      <alignment horizontal="center" vertical="center"/>
    </xf>
    <xf numFmtId="37" fontId="3" fillId="5" borderId="1" xfId="1" applyNumberFormat="1" applyFont="1" applyFill="1" applyBorder="1" applyAlignment="1">
      <alignment horizontal="center" vertical="center"/>
    </xf>
    <xf numFmtId="167" fontId="3" fillId="0" borderId="0" xfId="0" applyNumberFormat="1" applyFont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left" vertical="center"/>
    </xf>
    <xf numFmtId="1" fontId="3" fillId="5" borderId="1" xfId="0" applyNumberFormat="1" applyFont="1" applyFill="1" applyBorder="1" applyAlignment="1">
      <alignment horizontal="center" vertical="center"/>
    </xf>
    <xf numFmtId="1" fontId="3" fillId="3" borderId="1" xfId="1" applyNumberFormat="1" applyFont="1" applyFill="1" applyBorder="1" applyAlignment="1">
      <alignment horizontal="center" vertical="center"/>
    </xf>
    <xf numFmtId="1" fontId="3" fillId="5" borderId="1" xfId="1" applyNumberFormat="1" applyFont="1" applyFill="1" applyBorder="1" applyAlignment="1">
      <alignment horizontal="center" vertical="center"/>
    </xf>
    <xf numFmtId="0" fontId="4" fillId="4" borderId="1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1" applyNumberFormat="1" applyFont="1" applyFill="1" applyBorder="1" applyAlignment="1">
      <alignment horizontal="left" vertical="center"/>
    </xf>
    <xf numFmtId="0" fontId="3" fillId="3" borderId="1" xfId="1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5" borderId="1" xfId="1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164" fontId="3" fillId="5" borderId="2" xfId="1" applyNumberFormat="1" applyFont="1" applyFill="1" applyBorder="1" applyAlignment="1">
      <alignment vertical="center"/>
    </xf>
    <xf numFmtId="0" fontId="3" fillId="0" borderId="5" xfId="0" applyFont="1" applyBorder="1"/>
    <xf numFmtId="0" fontId="3" fillId="0" borderId="0" xfId="0" applyFont="1"/>
    <xf numFmtId="0" fontId="5" fillId="0" borderId="0" xfId="0" applyFont="1"/>
    <xf numFmtId="0" fontId="6" fillId="4" borderId="1" xfId="0" applyFont="1" applyFill="1" applyBorder="1"/>
    <xf numFmtId="168" fontId="5" fillId="2" borderId="1" xfId="0" applyNumberFormat="1" applyFont="1" applyFill="1" applyBorder="1"/>
    <xf numFmtId="168" fontId="5" fillId="3" borderId="1" xfId="0" applyNumberFormat="1" applyFont="1" applyFill="1" applyBorder="1"/>
    <xf numFmtId="0" fontId="6" fillId="5" borderId="1" xfId="0" applyFont="1" applyFill="1" applyBorder="1"/>
    <xf numFmtId="168" fontId="5" fillId="5" borderId="1" xfId="0" applyNumberFormat="1" applyFont="1" applyFill="1" applyBorder="1"/>
    <xf numFmtId="0" fontId="6" fillId="4" borderId="1" xfId="0" applyFont="1" applyFill="1" applyBorder="1" applyAlignment="1">
      <alignment horizontal="center"/>
    </xf>
    <xf numFmtId="164" fontId="3" fillId="0" borderId="0" xfId="1" applyNumberFormat="1" applyFont="1" applyFill="1" applyAlignment="1">
      <alignment horizontal="right" vertical="center"/>
    </xf>
    <xf numFmtId="44" fontId="3" fillId="0" borderId="0" xfId="1" applyFont="1" applyFill="1" applyAlignment="1">
      <alignment horizontal="right" vertical="center"/>
    </xf>
    <xf numFmtId="166" fontId="3" fillId="0" borderId="0" xfId="1" applyNumberFormat="1" applyFont="1" applyFill="1" applyAlignment="1">
      <alignment horizontal="right" vertical="center"/>
    </xf>
    <xf numFmtId="0" fontId="3" fillId="6" borderId="1" xfId="0" applyFont="1" applyFill="1" applyBorder="1" applyAlignment="1">
      <alignment horizontal="left" vertical="center"/>
    </xf>
    <xf numFmtId="1" fontId="3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left" vertical="center"/>
    </xf>
    <xf numFmtId="165" fontId="3" fillId="6" borderId="1" xfId="0" applyNumberFormat="1" applyFont="1" applyFill="1" applyBorder="1" applyAlignment="1">
      <alignment horizontal="right" vertical="center"/>
    </xf>
    <xf numFmtId="164" fontId="3" fillId="6" borderId="1" xfId="1" applyNumberFormat="1" applyFont="1" applyFill="1" applyBorder="1" applyAlignment="1">
      <alignment horizontal="right" vertical="center"/>
    </xf>
    <xf numFmtId="1" fontId="3" fillId="6" borderId="1" xfId="1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1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" fontId="4" fillId="4" borderId="2" xfId="0" applyNumberFormat="1" applyFont="1" applyFill="1" applyBorder="1" applyAlignment="1">
      <alignment horizontal="center" vertical="center"/>
    </xf>
    <xf numFmtId="1" fontId="4" fillId="4" borderId="4" xfId="0" applyNumberFormat="1" applyFont="1" applyFill="1" applyBorder="1" applyAlignment="1">
      <alignment horizontal="center" vertical="center"/>
    </xf>
    <xf numFmtId="1" fontId="4" fillId="4" borderId="3" xfId="0" applyNumberFormat="1" applyFont="1" applyFill="1" applyBorder="1" applyAlignment="1">
      <alignment horizontal="center" vertical="center"/>
    </xf>
    <xf numFmtId="165" fontId="3" fillId="6" borderId="1" xfId="1" applyNumberFormat="1" applyFont="1" applyFill="1" applyBorder="1" applyAlignment="1">
      <alignment horizontal="right" vertical="center"/>
    </xf>
  </cellXfs>
  <cellStyles count="2">
    <cellStyle name="Currency" xfId="1" builtinId="4"/>
    <cellStyle name="Normal" xfId="0" builtinId="0"/>
  </cellStyles>
  <dxfs count="1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CE059-8904-924D-91B8-DE4031CAA294}">
  <dimension ref="B2:BH44"/>
  <sheetViews>
    <sheetView showGridLines="0" workbookViewId="0">
      <selection activeCell="J23" sqref="J23"/>
    </sheetView>
  </sheetViews>
  <sheetFormatPr baseColWidth="10" defaultRowHeight="21" customHeight="1" x14ac:dyDescent="0.2"/>
  <cols>
    <col min="1" max="1" width="4.6640625" style="1" customWidth="1"/>
    <col min="2" max="2" width="23.1640625" style="8" bestFit="1" customWidth="1"/>
    <col min="3" max="3" width="12" style="22" customWidth="1"/>
    <col min="4" max="5" width="14" style="8" customWidth="1"/>
    <col min="6" max="6" width="21.33203125" style="8" customWidth="1"/>
    <col min="7" max="18" width="13.6640625" style="1" customWidth="1"/>
    <col min="19" max="20" width="13.6640625" style="2" customWidth="1"/>
    <col min="21" max="21" width="11.1640625" style="1" bestFit="1" customWidth="1"/>
    <col min="22" max="23" width="8.5" style="1" bestFit="1" customWidth="1"/>
    <col min="24" max="24" width="7.33203125" style="1" bestFit="1" customWidth="1"/>
    <col min="25" max="25" width="7" style="1" bestFit="1" customWidth="1"/>
    <col min="26" max="26" width="13.33203125" style="1" bestFit="1" customWidth="1"/>
    <col min="27" max="27" width="9.6640625" style="1" bestFit="1" customWidth="1"/>
    <col min="28" max="28" width="11.33203125" style="1" bestFit="1" customWidth="1"/>
    <col min="29" max="29" width="8.5" style="1" bestFit="1" customWidth="1"/>
    <col min="30" max="30" width="7.33203125" style="1" bestFit="1" customWidth="1"/>
    <col min="31" max="31" width="6.33203125" style="2" bestFit="1" customWidth="1"/>
    <col min="32" max="32" width="13.33203125" style="3" bestFit="1" customWidth="1"/>
    <col min="33" max="33" width="9.6640625" style="3" bestFit="1" customWidth="1"/>
    <col min="34" max="34" width="11.33203125" style="3" bestFit="1" customWidth="1"/>
    <col min="35" max="35" width="8.5" style="1" bestFit="1" customWidth="1"/>
    <col min="36" max="36" width="7.33203125" style="1" bestFit="1" customWidth="1"/>
    <col min="37" max="37" width="8.6640625" style="2" bestFit="1" customWidth="1"/>
    <col min="38" max="38" width="18.33203125" style="3" bestFit="1" customWidth="1"/>
    <col min="39" max="39" width="9.6640625" style="3" bestFit="1" customWidth="1"/>
    <col min="40" max="40" width="11.33203125" style="4" bestFit="1" customWidth="1"/>
    <col min="41" max="41" width="8.5" style="3" bestFit="1" customWidth="1"/>
    <col min="42" max="42" width="7.33203125" style="1" bestFit="1" customWidth="1"/>
    <col min="43" max="43" width="6.33203125" style="2" bestFit="1" customWidth="1"/>
    <col min="44" max="44" width="13.33203125" style="3" bestFit="1" customWidth="1"/>
    <col min="45" max="45" width="9.6640625" style="3" bestFit="1" customWidth="1"/>
    <col min="46" max="46" width="11.33203125" style="4" bestFit="1" customWidth="1"/>
    <col min="47" max="47" width="8.5" style="3" bestFit="1" customWidth="1"/>
    <col min="48" max="48" width="8.1640625" style="3" bestFit="1" customWidth="1"/>
    <col min="49" max="49" width="10.33203125" style="2" bestFit="1" customWidth="1"/>
    <col min="50" max="50" width="17.1640625" style="3" bestFit="1" customWidth="1"/>
    <col min="51" max="51" width="9.6640625" style="3" bestFit="1" customWidth="1"/>
    <col min="52" max="52" width="11.33203125" style="3" bestFit="1" customWidth="1"/>
    <col min="53" max="53" width="8.5" style="3" bestFit="1" customWidth="1"/>
    <col min="54" max="54" width="7.33203125" style="3" bestFit="1" customWidth="1"/>
    <col min="55" max="55" width="10.33203125" style="3" bestFit="1" customWidth="1"/>
    <col min="56" max="56" width="13.33203125" style="3" bestFit="1" customWidth="1"/>
    <col min="57" max="57" width="8.5" style="1" bestFit="1" customWidth="1"/>
    <col min="58" max="58" width="8.1640625" style="1" bestFit="1" customWidth="1"/>
    <col min="59" max="59" width="9.33203125" style="1" bestFit="1" customWidth="1"/>
    <col min="60" max="16384" width="10.83203125" style="1"/>
  </cols>
  <sheetData>
    <row r="2" spans="2:60" ht="21" customHeight="1" x14ac:dyDescent="0.2">
      <c r="C2" s="53" t="s">
        <v>43</v>
      </c>
      <c r="D2" s="53"/>
      <c r="E2" s="53"/>
      <c r="F2" s="53"/>
      <c r="G2" s="53"/>
      <c r="H2" s="53"/>
      <c r="I2" s="53"/>
      <c r="J2" s="53"/>
      <c r="K2" s="53" t="s">
        <v>33</v>
      </c>
      <c r="L2" s="53"/>
      <c r="M2" s="53"/>
      <c r="N2" s="53"/>
      <c r="O2" s="53"/>
      <c r="P2" s="53"/>
      <c r="Q2" s="53"/>
      <c r="R2" s="53"/>
      <c r="S2" s="53"/>
      <c r="T2" s="53"/>
    </row>
    <row r="3" spans="2:60" ht="21" customHeight="1" x14ac:dyDescent="0.2">
      <c r="C3" s="58" t="s">
        <v>7</v>
      </c>
      <c r="D3" s="59"/>
      <c r="E3" s="59"/>
      <c r="F3" s="60"/>
      <c r="G3" s="55" t="s">
        <v>47</v>
      </c>
      <c r="H3" s="56"/>
      <c r="I3" s="56"/>
      <c r="J3" s="56"/>
      <c r="K3" s="56"/>
      <c r="L3" s="56"/>
      <c r="M3" s="56"/>
      <c r="N3" s="56"/>
      <c r="O3" s="56"/>
      <c r="P3" s="56"/>
      <c r="Q3" s="56"/>
      <c r="R3" s="57"/>
      <c r="S3" s="54" t="s">
        <v>3</v>
      </c>
      <c r="T3" s="54"/>
    </row>
    <row r="4" spans="2:60" ht="21" customHeight="1" x14ac:dyDescent="0.2">
      <c r="C4" s="58" t="s">
        <v>48</v>
      </c>
      <c r="D4" s="59"/>
      <c r="E4" s="59"/>
      <c r="F4" s="60"/>
      <c r="G4" s="58" t="s">
        <v>2</v>
      </c>
      <c r="H4" s="60"/>
      <c r="I4" s="53" t="s">
        <v>1</v>
      </c>
      <c r="J4" s="53"/>
      <c r="K4" s="53" t="s">
        <v>2</v>
      </c>
      <c r="L4" s="53"/>
      <c r="M4" s="53"/>
      <c r="N4" s="53"/>
      <c r="O4" s="55" t="s">
        <v>1</v>
      </c>
      <c r="P4" s="56"/>
      <c r="Q4" s="56"/>
      <c r="R4" s="56"/>
      <c r="S4" s="56"/>
      <c r="T4" s="57"/>
    </row>
    <row r="5" spans="2:60" ht="21" customHeight="1" x14ac:dyDescent="0.2">
      <c r="B5" s="21" t="s">
        <v>44</v>
      </c>
      <c r="C5" s="21" t="s">
        <v>42</v>
      </c>
      <c r="D5" s="21" t="s">
        <v>8</v>
      </c>
      <c r="E5" s="21" t="s">
        <v>46</v>
      </c>
      <c r="F5" s="26" t="s">
        <v>6</v>
      </c>
      <c r="G5" s="21" t="s">
        <v>35</v>
      </c>
      <c r="H5" s="21" t="s">
        <v>34</v>
      </c>
      <c r="I5" s="21" t="s">
        <v>35</v>
      </c>
      <c r="J5" s="21" t="s">
        <v>34</v>
      </c>
      <c r="K5" s="21" t="s">
        <v>35</v>
      </c>
      <c r="L5" s="21" t="s">
        <v>34</v>
      </c>
      <c r="M5" s="21" t="s">
        <v>45</v>
      </c>
      <c r="N5" s="21" t="s">
        <v>0</v>
      </c>
      <c r="O5" s="21" t="s">
        <v>35</v>
      </c>
      <c r="P5" s="21" t="s">
        <v>34</v>
      </c>
      <c r="Q5" s="21" t="s">
        <v>45</v>
      </c>
      <c r="R5" s="21" t="s">
        <v>0</v>
      </c>
      <c r="S5" s="26" t="s">
        <v>36</v>
      </c>
      <c r="T5" s="26" t="s">
        <v>0</v>
      </c>
    </row>
    <row r="6" spans="2:60" s="9" customFormat="1" ht="21" customHeight="1" x14ac:dyDescent="0.2">
      <c r="B6" s="32"/>
      <c r="C6" s="23">
        <v>100</v>
      </c>
      <c r="D6" s="18"/>
      <c r="E6" s="18"/>
      <c r="F6" s="18"/>
      <c r="G6" s="13"/>
      <c r="H6" s="13"/>
      <c r="I6" s="13"/>
      <c r="J6" s="13"/>
      <c r="K6" s="13">
        <f>SUM(K7:K40)</f>
        <v>25.300000000000004</v>
      </c>
      <c r="L6" s="13">
        <f>SUM(L7:L40)</f>
        <v>44.5</v>
      </c>
      <c r="M6" s="13">
        <f>L6-K6</f>
        <v>19.199999999999996</v>
      </c>
      <c r="N6" s="13">
        <f>SUM(N7:N40)</f>
        <v>69.800000000000011</v>
      </c>
      <c r="O6" s="13">
        <f>SUM(O7:O40)</f>
        <v>47.1</v>
      </c>
      <c r="P6" s="13">
        <f>SUM(P7:P40)</f>
        <v>52.5</v>
      </c>
      <c r="Q6" s="13">
        <f>P6-O6</f>
        <v>5.3999999999999986</v>
      </c>
      <c r="R6" s="13">
        <f>O6+P6</f>
        <v>99.6</v>
      </c>
      <c r="S6" s="33"/>
      <c r="T6" s="7">
        <f>SUM(S7:S40)</f>
        <v>6157</v>
      </c>
    </row>
    <row r="7" spans="2:60" ht="21" customHeight="1" x14ac:dyDescent="0.2">
      <c r="B7" s="46" t="s">
        <v>37</v>
      </c>
      <c r="C7" s="47">
        <v>101</v>
      </c>
      <c r="D7" s="46" t="s">
        <v>70</v>
      </c>
      <c r="E7" s="46" t="s">
        <v>67</v>
      </c>
      <c r="F7" s="48" t="s">
        <v>74</v>
      </c>
      <c r="G7" s="49"/>
      <c r="H7" s="49">
        <v>0.1</v>
      </c>
      <c r="I7" s="49"/>
      <c r="J7" s="49"/>
      <c r="K7" s="49"/>
      <c r="L7" s="49"/>
      <c r="M7" s="49"/>
      <c r="N7" s="49"/>
      <c r="O7" s="49"/>
      <c r="P7" s="49"/>
      <c r="Q7" s="49"/>
      <c r="R7" s="49"/>
      <c r="S7" s="50"/>
      <c r="T7" s="50"/>
      <c r="V7" s="9"/>
      <c r="W7" s="9"/>
      <c r="X7" s="9"/>
      <c r="Y7" s="9"/>
      <c r="Z7" s="9"/>
      <c r="BF7" s="20"/>
      <c r="BH7" s="5"/>
    </row>
    <row r="8" spans="2:60" ht="21" customHeight="1" x14ac:dyDescent="0.2">
      <c r="B8" s="32" t="s">
        <v>37</v>
      </c>
      <c r="C8" s="23">
        <v>102</v>
      </c>
      <c r="D8" s="18"/>
      <c r="E8" s="18"/>
      <c r="F8" s="18"/>
      <c r="G8" s="18"/>
      <c r="H8" s="18"/>
      <c r="I8" s="18"/>
      <c r="J8" s="18"/>
      <c r="K8" s="13">
        <f>SUM(G7:G7)</f>
        <v>0</v>
      </c>
      <c r="L8" s="13">
        <f>SUM(H7:H7)</f>
        <v>0.1</v>
      </c>
      <c r="M8" s="13">
        <f>L8-K8</f>
        <v>0.1</v>
      </c>
      <c r="N8" s="13">
        <f>K8+L8</f>
        <v>0.1</v>
      </c>
      <c r="O8" s="13">
        <f>K8+SUM(I7)</f>
        <v>0</v>
      </c>
      <c r="P8" s="13">
        <f>L8+SUM(J7)</f>
        <v>0.1</v>
      </c>
      <c r="Q8" s="13">
        <f>P8-O8</f>
        <v>0.1</v>
      </c>
      <c r="R8" s="13">
        <f>O8+P8</f>
        <v>0.1</v>
      </c>
      <c r="S8" s="15"/>
      <c r="T8" s="15">
        <f>SUM(S7:S7)</f>
        <v>0</v>
      </c>
      <c r="V8" s="9"/>
      <c r="W8" s="9"/>
      <c r="X8" s="9"/>
      <c r="Y8" s="9"/>
      <c r="Z8" s="9"/>
      <c r="BF8" s="9"/>
      <c r="BH8" s="5"/>
    </row>
    <row r="9" spans="2:60" ht="21" customHeight="1" x14ac:dyDescent="0.2">
      <c r="B9" s="46" t="s">
        <v>38</v>
      </c>
      <c r="C9" s="47">
        <v>103</v>
      </c>
      <c r="D9" s="46" t="s">
        <v>69</v>
      </c>
      <c r="E9" s="46" t="s">
        <v>71</v>
      </c>
      <c r="F9" s="48" t="s">
        <v>75</v>
      </c>
      <c r="G9" s="49"/>
      <c r="H9" s="49">
        <v>2</v>
      </c>
      <c r="I9" s="49"/>
      <c r="J9" s="49"/>
      <c r="K9" s="49"/>
      <c r="L9" s="49"/>
      <c r="M9" s="49"/>
      <c r="N9" s="49"/>
      <c r="O9" s="49"/>
      <c r="P9" s="49"/>
      <c r="Q9" s="49"/>
      <c r="R9" s="49"/>
      <c r="S9" s="50"/>
      <c r="T9" s="50"/>
      <c r="V9" s="9"/>
      <c r="W9" s="9"/>
      <c r="X9" s="9"/>
      <c r="Y9" s="9"/>
      <c r="Z9" s="9"/>
    </row>
    <row r="10" spans="2:60" ht="21" customHeight="1" x14ac:dyDescent="0.2">
      <c r="B10" s="46" t="s">
        <v>38</v>
      </c>
      <c r="C10" s="47">
        <v>104</v>
      </c>
      <c r="D10" s="46" t="s">
        <v>69</v>
      </c>
      <c r="E10" s="46" t="s">
        <v>72</v>
      </c>
      <c r="F10" s="48" t="s">
        <v>75</v>
      </c>
      <c r="G10" s="49"/>
      <c r="H10" s="49">
        <v>2</v>
      </c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50"/>
      <c r="T10" s="50"/>
      <c r="V10" s="9"/>
      <c r="W10" s="9"/>
      <c r="X10" s="9"/>
      <c r="Y10" s="9"/>
      <c r="Z10" s="9"/>
    </row>
    <row r="11" spans="2:60" ht="21" customHeight="1" x14ac:dyDescent="0.2">
      <c r="B11" s="32" t="s">
        <v>38</v>
      </c>
      <c r="C11" s="23">
        <v>105</v>
      </c>
      <c r="D11" s="18"/>
      <c r="E11" s="18"/>
      <c r="F11" s="18"/>
      <c r="G11" s="18"/>
      <c r="H11" s="18"/>
      <c r="I11" s="18"/>
      <c r="J11" s="18"/>
      <c r="K11" s="13">
        <f>SUM(G9:G10)</f>
        <v>0</v>
      </c>
      <c r="L11" s="13">
        <f>SUM(H9:H10)</f>
        <v>4</v>
      </c>
      <c r="M11" s="13">
        <f>L11-K11</f>
        <v>4</v>
      </c>
      <c r="N11" s="13">
        <f>K11+L11</f>
        <v>4</v>
      </c>
      <c r="O11" s="13">
        <f>K11+SUM(I9:I10)</f>
        <v>0</v>
      </c>
      <c r="P11" s="13">
        <f>L11+SUM(J9:J10)</f>
        <v>4</v>
      </c>
      <c r="Q11" s="13">
        <f>P11-O11</f>
        <v>4</v>
      </c>
      <c r="R11" s="13">
        <f>O11+P11</f>
        <v>4</v>
      </c>
      <c r="S11" s="15"/>
      <c r="T11" s="15">
        <f>SUM(S9:S10)</f>
        <v>0</v>
      </c>
      <c r="V11" s="9"/>
      <c r="W11" s="9"/>
      <c r="X11" s="9"/>
      <c r="Y11" s="9"/>
      <c r="Z11" s="9"/>
    </row>
    <row r="12" spans="2:60" ht="21" customHeight="1" x14ac:dyDescent="0.2">
      <c r="B12" s="27" t="s">
        <v>73</v>
      </c>
      <c r="C12" s="52">
        <v>106</v>
      </c>
      <c r="D12" s="27" t="s">
        <v>9</v>
      </c>
      <c r="E12" s="28" t="s">
        <v>24</v>
      </c>
      <c r="F12" s="28" t="s">
        <v>5</v>
      </c>
      <c r="G12" s="10">
        <v>1.3</v>
      </c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4"/>
      <c r="T12" s="14"/>
      <c r="V12" s="9"/>
      <c r="W12" s="9"/>
      <c r="X12" s="9"/>
      <c r="Y12" s="9"/>
      <c r="Z12" s="9"/>
    </row>
    <row r="13" spans="2:60" ht="21" customHeight="1" x14ac:dyDescent="0.2">
      <c r="B13" s="27" t="s">
        <v>73</v>
      </c>
      <c r="C13" s="52">
        <v>107</v>
      </c>
      <c r="D13" s="27" t="s">
        <v>10</v>
      </c>
      <c r="E13" s="28" t="s">
        <v>25</v>
      </c>
      <c r="F13" s="28" t="s">
        <v>4</v>
      </c>
      <c r="G13" s="10">
        <v>3.6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4"/>
      <c r="T13" s="14"/>
      <c r="V13" s="9"/>
      <c r="W13" s="9"/>
      <c r="X13" s="9"/>
      <c r="Y13" s="9"/>
      <c r="Z13" s="9"/>
    </row>
    <row r="14" spans="2:60" ht="21" customHeight="1" x14ac:dyDescent="0.2">
      <c r="B14" s="27" t="s">
        <v>73</v>
      </c>
      <c r="C14" s="52">
        <v>108</v>
      </c>
      <c r="D14" s="27" t="s">
        <v>62</v>
      </c>
      <c r="E14" s="28" t="s">
        <v>66</v>
      </c>
      <c r="F14" s="28" t="s">
        <v>75</v>
      </c>
      <c r="G14" s="10">
        <v>0.5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4"/>
      <c r="T14" s="14"/>
      <c r="V14" s="9"/>
      <c r="W14" s="9"/>
      <c r="X14" s="9"/>
      <c r="Y14" s="9"/>
      <c r="Z14" s="9"/>
    </row>
    <row r="15" spans="2:60" ht="21" customHeight="1" x14ac:dyDescent="0.2">
      <c r="B15" s="27" t="s">
        <v>73</v>
      </c>
      <c r="C15" s="52">
        <v>109</v>
      </c>
      <c r="D15" s="27" t="s">
        <v>11</v>
      </c>
      <c r="E15" s="27" t="s">
        <v>18</v>
      </c>
      <c r="F15" s="28" t="s">
        <v>75</v>
      </c>
      <c r="G15" s="10"/>
      <c r="H15" s="10">
        <v>5.5</v>
      </c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4"/>
      <c r="T15" s="14"/>
      <c r="AE15" s="1"/>
      <c r="AF15" s="1"/>
      <c r="AG15" s="1"/>
      <c r="AH15" s="1"/>
      <c r="AK15" s="1"/>
      <c r="AL15" s="1"/>
      <c r="AM15" s="1"/>
      <c r="AN15" s="1"/>
      <c r="AO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</row>
    <row r="16" spans="2:60" ht="21" customHeight="1" x14ac:dyDescent="0.2">
      <c r="B16" s="32" t="s">
        <v>73</v>
      </c>
      <c r="C16" s="23">
        <v>110</v>
      </c>
      <c r="D16" s="18"/>
      <c r="E16" s="18"/>
      <c r="F16" s="18"/>
      <c r="G16" s="18"/>
      <c r="H16" s="18"/>
      <c r="I16" s="18"/>
      <c r="J16" s="18"/>
      <c r="K16" s="13">
        <f>SUM(G12:G15)</f>
        <v>5.4</v>
      </c>
      <c r="L16" s="13">
        <f>SUM(H12:H15)</f>
        <v>5.5</v>
      </c>
      <c r="M16" s="13">
        <f>L16-K16</f>
        <v>9.9999999999999645E-2</v>
      </c>
      <c r="N16" s="13">
        <f>K16+L16</f>
        <v>10.9</v>
      </c>
      <c r="O16" s="13">
        <f>K16+SUM(I12:I15)</f>
        <v>5.4</v>
      </c>
      <c r="P16" s="13">
        <f>L16+SUM(J12:J15)</f>
        <v>5.5</v>
      </c>
      <c r="Q16" s="13">
        <f>P16-O16</f>
        <v>9.9999999999999645E-2</v>
      </c>
      <c r="R16" s="13">
        <f>O16+P16</f>
        <v>10.9</v>
      </c>
      <c r="S16" s="15"/>
      <c r="T16" s="15">
        <f>SUM(S12:S15)</f>
        <v>0</v>
      </c>
      <c r="AE16" s="1"/>
      <c r="AF16" s="1"/>
      <c r="AG16" s="1"/>
      <c r="AH16" s="1"/>
      <c r="AK16" s="1"/>
      <c r="AL16" s="1"/>
      <c r="AM16" s="1"/>
      <c r="AN16" s="1"/>
      <c r="AO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</row>
    <row r="17" spans="2:56" ht="21" customHeight="1" x14ac:dyDescent="0.2">
      <c r="B17" s="46" t="s">
        <v>39</v>
      </c>
      <c r="C17" s="51">
        <v>111</v>
      </c>
      <c r="D17" s="48" t="s">
        <v>12</v>
      </c>
      <c r="E17" s="48" t="s">
        <v>27</v>
      </c>
      <c r="F17" s="48" t="s">
        <v>5</v>
      </c>
      <c r="G17" s="49">
        <v>3.1</v>
      </c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50"/>
      <c r="T17" s="50"/>
      <c r="AE17" s="1"/>
      <c r="AF17" s="1"/>
      <c r="AG17" s="1"/>
      <c r="AH17" s="1"/>
      <c r="AK17" s="1"/>
      <c r="AL17" s="1"/>
      <c r="AM17" s="1"/>
      <c r="AN17" s="1"/>
      <c r="AO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</row>
    <row r="18" spans="2:56" ht="21" customHeight="1" x14ac:dyDescent="0.2">
      <c r="B18" s="46" t="s">
        <v>39</v>
      </c>
      <c r="C18" s="51">
        <v>112</v>
      </c>
      <c r="D18" s="48" t="s">
        <v>13</v>
      </c>
      <c r="E18" s="48" t="s">
        <v>28</v>
      </c>
      <c r="F18" s="48" t="s">
        <v>4</v>
      </c>
      <c r="G18" s="49">
        <v>3.6</v>
      </c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50"/>
      <c r="T18" s="50"/>
      <c r="AE18" s="1"/>
      <c r="AF18" s="1"/>
      <c r="AG18" s="1"/>
      <c r="AH18" s="1"/>
      <c r="AK18" s="1"/>
      <c r="AL18" s="1"/>
      <c r="AM18" s="1"/>
      <c r="AN18" s="1"/>
      <c r="AO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</row>
    <row r="19" spans="2:56" ht="21" customHeight="1" x14ac:dyDescent="0.2">
      <c r="B19" s="46" t="s">
        <v>39</v>
      </c>
      <c r="C19" s="51">
        <v>113</v>
      </c>
      <c r="D19" s="48" t="s">
        <v>68</v>
      </c>
      <c r="E19" s="48" t="s">
        <v>26</v>
      </c>
      <c r="F19" s="48" t="s">
        <v>75</v>
      </c>
      <c r="G19" s="49">
        <v>0.5</v>
      </c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50"/>
      <c r="T19" s="50"/>
    </row>
    <row r="20" spans="2:56" ht="21" customHeight="1" x14ac:dyDescent="0.2">
      <c r="B20" s="30" t="s">
        <v>39</v>
      </c>
      <c r="C20" s="24">
        <v>114</v>
      </c>
      <c r="D20" s="29"/>
      <c r="E20" s="30"/>
      <c r="F20" s="29" t="s">
        <v>76</v>
      </c>
      <c r="G20" s="11"/>
      <c r="H20" s="11"/>
      <c r="I20" s="11">
        <v>1.8</v>
      </c>
      <c r="J20" s="11"/>
      <c r="K20" s="11"/>
      <c r="L20" s="11"/>
      <c r="M20" s="11"/>
      <c r="N20" s="11"/>
      <c r="O20" s="11"/>
      <c r="P20" s="11"/>
      <c r="Q20" s="11"/>
      <c r="R20" s="11"/>
      <c r="S20" s="16">
        <v>171</v>
      </c>
      <c r="T20" s="16"/>
    </row>
    <row r="21" spans="2:56" ht="21" customHeight="1" x14ac:dyDescent="0.2">
      <c r="B21" s="46" t="s">
        <v>39</v>
      </c>
      <c r="C21" s="51">
        <v>115</v>
      </c>
      <c r="D21" s="48" t="s">
        <v>11</v>
      </c>
      <c r="E21" s="46" t="s">
        <v>19</v>
      </c>
      <c r="F21" s="48" t="s">
        <v>75</v>
      </c>
      <c r="G21" s="49"/>
      <c r="H21" s="49">
        <v>9.1</v>
      </c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50"/>
      <c r="T21" s="50"/>
    </row>
    <row r="22" spans="2:56" ht="21" customHeight="1" x14ac:dyDescent="0.2">
      <c r="B22" s="32" t="s">
        <v>39</v>
      </c>
      <c r="C22" s="25">
        <v>116</v>
      </c>
      <c r="D22" s="31"/>
      <c r="E22" s="31"/>
      <c r="F22" s="31"/>
      <c r="G22" s="19"/>
      <c r="H22" s="19"/>
      <c r="I22" s="19"/>
      <c r="J22" s="19"/>
      <c r="K22" s="13">
        <f>SUM(G17:G21)</f>
        <v>7.2</v>
      </c>
      <c r="L22" s="13">
        <f>SUM(H17:H21)</f>
        <v>9.1</v>
      </c>
      <c r="M22" s="13">
        <f>L22-K22</f>
        <v>1.8999999999999995</v>
      </c>
      <c r="N22" s="13">
        <f>K22+L22</f>
        <v>16.3</v>
      </c>
      <c r="O22" s="13">
        <f>K22+SUM(I17:I21)</f>
        <v>9</v>
      </c>
      <c r="P22" s="13">
        <f>L22+SUM(J17:J21)</f>
        <v>9.1</v>
      </c>
      <c r="Q22" s="13">
        <f>P22-O22</f>
        <v>9.9999999999999645E-2</v>
      </c>
      <c r="R22" s="13">
        <f>O22+P22</f>
        <v>18.100000000000001</v>
      </c>
      <c r="S22" s="15"/>
      <c r="T22" s="15">
        <f>SUM(S17:S21)</f>
        <v>171</v>
      </c>
      <c r="AE22" s="43"/>
      <c r="AF22" s="44"/>
      <c r="AG22" s="44"/>
      <c r="AH22" s="44"/>
      <c r="AK22" s="43"/>
      <c r="AL22" s="44"/>
      <c r="AM22" s="44"/>
      <c r="AN22" s="45"/>
      <c r="AO22" s="44"/>
      <c r="AQ22" s="43"/>
      <c r="AR22" s="44"/>
      <c r="AS22" s="44"/>
      <c r="AT22" s="45"/>
      <c r="AU22" s="44"/>
      <c r="AV22" s="44"/>
      <c r="AW22" s="43"/>
      <c r="AX22" s="44"/>
      <c r="AY22" s="44"/>
      <c r="AZ22" s="44"/>
      <c r="BA22" s="44"/>
      <c r="BB22" s="44"/>
      <c r="BC22" s="44"/>
      <c r="BD22" s="44"/>
    </row>
    <row r="23" spans="2:56" ht="21" customHeight="1" x14ac:dyDescent="0.2">
      <c r="B23" s="46" t="s">
        <v>40</v>
      </c>
      <c r="C23" s="51">
        <v>117</v>
      </c>
      <c r="D23" s="48" t="s">
        <v>14</v>
      </c>
      <c r="E23" s="48" t="s">
        <v>29</v>
      </c>
      <c r="F23" s="48" t="s">
        <v>5</v>
      </c>
      <c r="G23" s="49">
        <v>1.3</v>
      </c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50"/>
      <c r="T23" s="50"/>
      <c r="AE23" s="43"/>
      <c r="AF23" s="44"/>
      <c r="AG23" s="44"/>
      <c r="AH23" s="44"/>
      <c r="AK23" s="43"/>
      <c r="AL23" s="44"/>
      <c r="AM23" s="44"/>
      <c r="AN23" s="45"/>
      <c r="AO23" s="44"/>
      <c r="AQ23" s="43"/>
      <c r="AR23" s="44"/>
      <c r="AS23" s="44"/>
      <c r="AT23" s="45"/>
      <c r="AU23" s="44"/>
      <c r="AV23" s="44"/>
      <c r="AW23" s="43"/>
      <c r="AX23" s="44"/>
      <c r="AY23" s="44"/>
      <c r="AZ23" s="44"/>
      <c r="BA23" s="44"/>
      <c r="BB23" s="44"/>
      <c r="BC23" s="44"/>
      <c r="BD23" s="44"/>
    </row>
    <row r="24" spans="2:56" ht="21" customHeight="1" x14ac:dyDescent="0.2">
      <c r="B24" s="46" t="s">
        <v>40</v>
      </c>
      <c r="C24" s="51">
        <v>118</v>
      </c>
      <c r="D24" s="48" t="s">
        <v>61</v>
      </c>
      <c r="E24" s="48" t="s">
        <v>30</v>
      </c>
      <c r="F24" s="48" t="s">
        <v>4</v>
      </c>
      <c r="G24" s="49">
        <v>0.5</v>
      </c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50"/>
      <c r="T24" s="50"/>
      <c r="AE24" s="43"/>
      <c r="AF24" s="44"/>
      <c r="AG24" s="44"/>
      <c r="AH24" s="44"/>
      <c r="AK24" s="43"/>
      <c r="AL24" s="44"/>
      <c r="AM24" s="44"/>
      <c r="AN24" s="45"/>
      <c r="AO24" s="44"/>
      <c r="AQ24" s="43"/>
      <c r="AR24" s="44"/>
      <c r="AS24" s="44"/>
      <c r="AT24" s="45"/>
      <c r="AU24" s="44"/>
      <c r="AV24" s="44"/>
      <c r="AW24" s="43"/>
      <c r="AX24" s="44"/>
      <c r="AY24" s="44"/>
      <c r="AZ24" s="44"/>
      <c r="BA24" s="44"/>
      <c r="BB24" s="44"/>
      <c r="BC24" s="44"/>
      <c r="BD24" s="44"/>
    </row>
    <row r="25" spans="2:56" ht="21" customHeight="1" x14ac:dyDescent="0.2">
      <c r="B25" s="30" t="s">
        <v>40</v>
      </c>
      <c r="C25" s="24">
        <v>119</v>
      </c>
      <c r="D25" s="29"/>
      <c r="E25" s="29"/>
      <c r="F25" s="29" t="s">
        <v>76</v>
      </c>
      <c r="G25" s="11"/>
      <c r="H25" s="11"/>
      <c r="I25" s="11">
        <v>1.8</v>
      </c>
      <c r="J25" s="11"/>
      <c r="K25" s="11"/>
      <c r="L25" s="11"/>
      <c r="M25" s="11"/>
      <c r="N25" s="11"/>
      <c r="O25" s="11"/>
      <c r="P25" s="11"/>
      <c r="Q25" s="11"/>
      <c r="R25" s="11"/>
      <c r="S25" s="16">
        <v>171</v>
      </c>
      <c r="T25" s="16"/>
      <c r="AE25" s="43"/>
      <c r="AF25" s="44"/>
      <c r="AG25" s="44"/>
      <c r="AH25" s="44"/>
      <c r="AK25" s="43"/>
      <c r="AL25" s="44"/>
      <c r="AM25" s="44"/>
      <c r="AN25" s="45"/>
      <c r="AO25" s="44"/>
      <c r="AQ25" s="43"/>
      <c r="AR25" s="44"/>
      <c r="AS25" s="44"/>
      <c r="AT25" s="45"/>
      <c r="AU25" s="44"/>
      <c r="AV25" s="44"/>
      <c r="AW25" s="43"/>
      <c r="AX25" s="44"/>
      <c r="AY25" s="44"/>
      <c r="AZ25" s="44"/>
      <c r="BA25" s="44"/>
      <c r="BB25" s="44"/>
      <c r="BC25" s="44"/>
      <c r="BD25" s="44"/>
    </row>
    <row r="26" spans="2:56" ht="21" customHeight="1" x14ac:dyDescent="0.2">
      <c r="B26" s="46" t="s">
        <v>40</v>
      </c>
      <c r="C26" s="51">
        <v>120</v>
      </c>
      <c r="D26" s="48" t="s">
        <v>11</v>
      </c>
      <c r="E26" s="46" t="s">
        <v>20</v>
      </c>
      <c r="F26" s="48" t="s">
        <v>75</v>
      </c>
      <c r="G26" s="49"/>
      <c r="H26" s="49">
        <v>4</v>
      </c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50"/>
      <c r="T26" s="50"/>
      <c r="AE26" s="43"/>
      <c r="AF26" s="44"/>
      <c r="AG26" s="44"/>
      <c r="AH26" s="44"/>
      <c r="AK26" s="43"/>
      <c r="AL26" s="44"/>
      <c r="AM26" s="44"/>
      <c r="AN26" s="45"/>
      <c r="AO26" s="44"/>
      <c r="AQ26" s="43"/>
      <c r="AR26" s="44"/>
      <c r="AS26" s="44"/>
      <c r="AT26" s="45"/>
      <c r="AU26" s="44"/>
      <c r="AV26" s="44"/>
      <c r="AW26" s="43"/>
      <c r="AX26" s="44"/>
      <c r="AY26" s="44"/>
      <c r="AZ26" s="44"/>
      <c r="BA26" s="44"/>
      <c r="BB26" s="44"/>
      <c r="BC26" s="44"/>
      <c r="BD26" s="44"/>
    </row>
    <row r="27" spans="2:56" ht="21" customHeight="1" x14ac:dyDescent="0.2">
      <c r="B27" s="32" t="s">
        <v>40</v>
      </c>
      <c r="C27" s="25">
        <v>121</v>
      </c>
      <c r="D27" s="31"/>
      <c r="E27" s="31"/>
      <c r="F27" s="31"/>
      <c r="G27" s="19"/>
      <c r="H27" s="19"/>
      <c r="I27" s="19"/>
      <c r="J27" s="19"/>
      <c r="K27" s="13">
        <f>SUM(G23:G26)</f>
        <v>1.8</v>
      </c>
      <c r="L27" s="13">
        <f>SUM(H23:H26)</f>
        <v>4</v>
      </c>
      <c r="M27" s="13">
        <f>L27-K27</f>
        <v>2.2000000000000002</v>
      </c>
      <c r="N27" s="13">
        <f>K27+L27</f>
        <v>5.8</v>
      </c>
      <c r="O27" s="13">
        <f>K27+SUM(I23:I26)</f>
        <v>3.6</v>
      </c>
      <c r="P27" s="13">
        <f>L27+SUM(J23:J26)</f>
        <v>4</v>
      </c>
      <c r="Q27" s="13">
        <f>P27-O27</f>
        <v>0.39999999999999991</v>
      </c>
      <c r="R27" s="13">
        <f t="shared" ref="R27" si="0">O27+P27</f>
        <v>7.6</v>
      </c>
      <c r="S27" s="15"/>
      <c r="T27" s="15">
        <f>SUM(S23:S26)</f>
        <v>171</v>
      </c>
      <c r="AE27" s="43"/>
      <c r="AF27" s="44"/>
      <c r="AG27" s="44"/>
      <c r="AH27" s="44"/>
      <c r="AK27" s="43"/>
      <c r="AL27" s="44"/>
      <c r="AM27" s="44"/>
      <c r="AN27" s="45"/>
      <c r="AO27" s="44"/>
      <c r="AQ27" s="43"/>
      <c r="AR27" s="44"/>
      <c r="AS27" s="44"/>
      <c r="AT27" s="45"/>
      <c r="AU27" s="44"/>
      <c r="AV27" s="44"/>
      <c r="AW27" s="43"/>
      <c r="AX27" s="44"/>
      <c r="AY27" s="44"/>
      <c r="AZ27" s="44"/>
      <c r="BA27" s="44"/>
      <c r="BB27" s="44"/>
      <c r="BC27" s="44"/>
      <c r="BD27" s="44"/>
    </row>
    <row r="28" spans="2:56" ht="21" customHeight="1" x14ac:dyDescent="0.2">
      <c r="B28" s="46" t="s">
        <v>32</v>
      </c>
      <c r="C28" s="51">
        <v>122</v>
      </c>
      <c r="D28" s="48"/>
      <c r="E28" s="48"/>
      <c r="F28" s="48" t="s">
        <v>5</v>
      </c>
      <c r="G28" s="49">
        <v>0</v>
      </c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50"/>
      <c r="T28" s="50"/>
      <c r="AE28" s="43"/>
      <c r="AF28" s="44"/>
      <c r="AG28" s="44"/>
      <c r="AH28" s="44"/>
      <c r="AK28" s="43"/>
      <c r="AL28" s="44"/>
      <c r="AM28" s="44"/>
      <c r="AN28" s="45"/>
      <c r="AO28" s="44"/>
      <c r="AQ28" s="43"/>
      <c r="AR28" s="44"/>
      <c r="AS28" s="44"/>
      <c r="AT28" s="45"/>
      <c r="AU28" s="44"/>
      <c r="AV28" s="44"/>
      <c r="AW28" s="43"/>
      <c r="AX28" s="44"/>
      <c r="AY28" s="44"/>
      <c r="AZ28" s="44"/>
      <c r="BA28" s="44"/>
      <c r="BB28" s="44"/>
      <c r="BC28" s="44"/>
      <c r="BD28" s="44"/>
    </row>
    <row r="29" spans="2:56" ht="21" customHeight="1" x14ac:dyDescent="0.2">
      <c r="B29" s="46" t="s">
        <v>32</v>
      </c>
      <c r="C29" s="51">
        <v>123</v>
      </c>
      <c r="D29" s="48" t="s">
        <v>15</v>
      </c>
      <c r="E29" s="48" t="s">
        <v>22</v>
      </c>
      <c r="F29" s="48" t="s">
        <v>77</v>
      </c>
      <c r="G29" s="49">
        <v>3.7</v>
      </c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50"/>
      <c r="T29" s="50"/>
      <c r="AE29" s="43"/>
      <c r="AF29" s="44"/>
      <c r="AG29" s="44"/>
      <c r="AH29" s="44"/>
      <c r="AK29" s="43"/>
      <c r="AL29" s="44"/>
      <c r="AM29" s="44"/>
      <c r="AN29" s="45"/>
      <c r="AO29" s="44"/>
      <c r="AQ29" s="43"/>
      <c r="AR29" s="44"/>
      <c r="AS29" s="44"/>
      <c r="AT29" s="45"/>
      <c r="AU29" s="44"/>
      <c r="AV29" s="44"/>
      <c r="AW29" s="43"/>
      <c r="AX29" s="44"/>
      <c r="AY29" s="44"/>
      <c r="AZ29" s="44"/>
      <c r="BA29" s="44"/>
      <c r="BB29" s="44"/>
      <c r="BC29" s="44"/>
      <c r="BD29" s="44"/>
    </row>
    <row r="30" spans="2:56" ht="21" customHeight="1" x14ac:dyDescent="0.2">
      <c r="B30" s="46" t="s">
        <v>32</v>
      </c>
      <c r="C30" s="51">
        <v>124</v>
      </c>
      <c r="D30" s="48" t="s">
        <v>16</v>
      </c>
      <c r="E30" s="48" t="s">
        <v>23</v>
      </c>
      <c r="F30" s="48" t="s">
        <v>78</v>
      </c>
      <c r="G30" s="49">
        <v>3.6</v>
      </c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50"/>
      <c r="T30" s="50"/>
      <c r="AE30" s="43"/>
      <c r="AF30" s="44"/>
      <c r="AG30" s="44"/>
      <c r="AH30" s="44"/>
      <c r="AK30" s="43"/>
      <c r="AL30" s="44"/>
      <c r="AM30" s="44"/>
      <c r="AN30" s="45"/>
      <c r="AO30" s="44"/>
      <c r="AQ30" s="43"/>
      <c r="AR30" s="44"/>
      <c r="AS30" s="44"/>
      <c r="AT30" s="45"/>
      <c r="AU30" s="44"/>
      <c r="AV30" s="44"/>
      <c r="AW30" s="43"/>
      <c r="AX30" s="44"/>
      <c r="AY30" s="44"/>
      <c r="AZ30" s="44"/>
      <c r="BA30" s="44"/>
      <c r="BB30" s="44"/>
      <c r="BC30" s="44"/>
      <c r="BD30" s="44"/>
    </row>
    <row r="31" spans="2:56" ht="21" customHeight="1" x14ac:dyDescent="0.2">
      <c r="B31" s="46" t="s">
        <v>32</v>
      </c>
      <c r="C31" s="51">
        <v>125</v>
      </c>
      <c r="D31" s="48" t="s">
        <v>17</v>
      </c>
      <c r="E31" s="46" t="s">
        <v>31</v>
      </c>
      <c r="F31" s="48" t="s">
        <v>77</v>
      </c>
      <c r="G31" s="49">
        <v>3.6</v>
      </c>
      <c r="H31" s="61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50"/>
      <c r="T31" s="50"/>
      <c r="AE31" s="43"/>
      <c r="AF31" s="44"/>
      <c r="AG31" s="44"/>
      <c r="AH31" s="44"/>
      <c r="AK31" s="43"/>
      <c r="AL31" s="44"/>
      <c r="AM31" s="44"/>
      <c r="AN31" s="45"/>
      <c r="AO31" s="44"/>
      <c r="AQ31" s="43"/>
      <c r="AR31" s="44"/>
      <c r="AS31" s="44"/>
      <c r="AT31" s="45"/>
      <c r="AU31" s="44"/>
      <c r="AV31" s="44"/>
      <c r="AW31" s="43"/>
      <c r="AX31" s="44"/>
      <c r="AY31" s="44"/>
      <c r="AZ31" s="44"/>
      <c r="BA31" s="44"/>
      <c r="BB31" s="44"/>
      <c r="BC31" s="44"/>
      <c r="BD31" s="44"/>
    </row>
    <row r="32" spans="2:56" ht="21" customHeight="1" x14ac:dyDescent="0.2">
      <c r="B32" s="30" t="s">
        <v>32</v>
      </c>
      <c r="C32" s="24">
        <v>126</v>
      </c>
      <c r="D32" s="29"/>
      <c r="E32" s="30"/>
      <c r="F32" s="29" t="s">
        <v>79</v>
      </c>
      <c r="G32" s="12"/>
      <c r="H32" s="12"/>
      <c r="I32" s="11">
        <v>3.6</v>
      </c>
      <c r="J32" s="11"/>
      <c r="K32" s="11"/>
      <c r="L32" s="11"/>
      <c r="M32" s="11"/>
      <c r="N32" s="11"/>
      <c r="O32" s="11"/>
      <c r="P32" s="11"/>
      <c r="Q32" s="11"/>
      <c r="R32" s="11"/>
      <c r="S32" s="16">
        <v>350</v>
      </c>
      <c r="T32" s="16"/>
      <c r="AE32" s="43"/>
      <c r="AF32" s="44"/>
      <c r="AG32" s="44"/>
      <c r="AH32" s="44"/>
      <c r="AK32" s="43"/>
      <c r="AL32" s="44"/>
      <c r="AM32" s="44"/>
      <c r="AN32" s="45"/>
      <c r="AO32" s="44"/>
      <c r="AQ32" s="43"/>
      <c r="AR32" s="44"/>
      <c r="AS32" s="44"/>
      <c r="AT32" s="45"/>
      <c r="AU32" s="44"/>
      <c r="AV32" s="44"/>
      <c r="AW32" s="43"/>
      <c r="AX32" s="44"/>
      <c r="AY32" s="44"/>
      <c r="AZ32" s="44"/>
      <c r="BA32" s="44"/>
      <c r="BB32" s="44"/>
      <c r="BC32" s="44"/>
      <c r="BD32" s="44"/>
    </row>
    <row r="33" spans="2:56" ht="21" customHeight="1" x14ac:dyDescent="0.2">
      <c r="B33" s="30" t="s">
        <v>32</v>
      </c>
      <c r="C33" s="24">
        <v>126</v>
      </c>
      <c r="D33" s="29"/>
      <c r="E33" s="30"/>
      <c r="F33" s="29" t="s">
        <v>79</v>
      </c>
      <c r="G33" s="12"/>
      <c r="H33" s="12"/>
      <c r="I33" s="11">
        <v>3.6</v>
      </c>
      <c r="J33" s="11"/>
      <c r="K33" s="11"/>
      <c r="L33" s="11"/>
      <c r="M33" s="11"/>
      <c r="N33" s="11"/>
      <c r="O33" s="11"/>
      <c r="P33" s="11"/>
      <c r="Q33" s="11"/>
      <c r="R33" s="11"/>
      <c r="S33" s="16">
        <v>350</v>
      </c>
      <c r="T33" s="16"/>
      <c r="AE33" s="43"/>
      <c r="AF33" s="44"/>
      <c r="AG33" s="44"/>
      <c r="AH33" s="44"/>
      <c r="AK33" s="43"/>
      <c r="AL33" s="44"/>
      <c r="AM33" s="44"/>
      <c r="AN33" s="45"/>
      <c r="AO33" s="44"/>
      <c r="AQ33" s="43"/>
      <c r="AR33" s="44"/>
      <c r="AS33" s="44"/>
      <c r="AT33" s="45"/>
      <c r="AU33" s="44"/>
      <c r="AV33" s="44"/>
      <c r="AW33" s="43"/>
      <c r="AX33" s="44"/>
      <c r="AY33" s="44"/>
      <c r="AZ33" s="44"/>
      <c r="BA33" s="44"/>
      <c r="BB33" s="44"/>
      <c r="BC33" s="44"/>
      <c r="BD33" s="44"/>
    </row>
    <row r="34" spans="2:56" ht="21" customHeight="1" x14ac:dyDescent="0.2">
      <c r="B34" s="30" t="s">
        <v>32</v>
      </c>
      <c r="C34" s="24">
        <v>126</v>
      </c>
      <c r="D34" s="29"/>
      <c r="E34" s="30"/>
      <c r="F34" s="29" t="s">
        <v>79</v>
      </c>
      <c r="G34" s="12"/>
      <c r="H34" s="12"/>
      <c r="I34" s="11">
        <v>3.6</v>
      </c>
      <c r="J34" s="11"/>
      <c r="K34" s="11"/>
      <c r="L34" s="11"/>
      <c r="M34" s="11"/>
      <c r="N34" s="11"/>
      <c r="O34" s="11"/>
      <c r="P34" s="11"/>
      <c r="Q34" s="11"/>
      <c r="R34" s="11"/>
      <c r="S34" s="16">
        <v>350</v>
      </c>
      <c r="T34" s="16"/>
      <c r="AE34" s="43"/>
      <c r="AF34" s="44"/>
      <c r="AG34" s="44"/>
      <c r="AH34" s="44"/>
      <c r="AK34" s="43"/>
      <c r="AL34" s="44"/>
      <c r="AM34" s="44"/>
      <c r="AN34" s="45"/>
      <c r="AO34" s="44"/>
      <c r="AQ34" s="43"/>
      <c r="AR34" s="44"/>
      <c r="AS34" s="44"/>
      <c r="AT34" s="45"/>
      <c r="AU34" s="44"/>
      <c r="AV34" s="44"/>
      <c r="AW34" s="43"/>
      <c r="AX34" s="44"/>
      <c r="AY34" s="44"/>
      <c r="AZ34" s="44"/>
      <c r="BA34" s="44"/>
      <c r="BB34" s="44"/>
      <c r="BC34" s="44"/>
      <c r="BD34" s="44"/>
    </row>
    <row r="35" spans="2:56" ht="21" customHeight="1" x14ac:dyDescent="0.2">
      <c r="B35" s="46" t="s">
        <v>32</v>
      </c>
      <c r="C35" s="51">
        <v>127</v>
      </c>
      <c r="D35" s="48" t="s">
        <v>11</v>
      </c>
      <c r="E35" s="46" t="s">
        <v>21</v>
      </c>
      <c r="F35" s="48" t="s">
        <v>75</v>
      </c>
      <c r="G35" s="49"/>
      <c r="H35" s="49">
        <v>21.8</v>
      </c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50"/>
      <c r="T35" s="50"/>
    </row>
    <row r="36" spans="2:56" ht="21" customHeight="1" x14ac:dyDescent="0.2">
      <c r="B36" s="32" t="s">
        <v>32</v>
      </c>
      <c r="C36" s="25">
        <v>128</v>
      </c>
      <c r="D36" s="31"/>
      <c r="E36" s="31"/>
      <c r="F36" s="31"/>
      <c r="G36" s="19"/>
      <c r="H36" s="19"/>
      <c r="I36" s="19"/>
      <c r="J36" s="19"/>
      <c r="K36" s="13">
        <f>SUM(G28:G35)</f>
        <v>10.9</v>
      </c>
      <c r="L36" s="13">
        <f>SUM(H28:H35)</f>
        <v>21.8</v>
      </c>
      <c r="M36" s="13">
        <f>L36-K36</f>
        <v>10.9</v>
      </c>
      <c r="N36" s="13">
        <f>K36+L36</f>
        <v>32.700000000000003</v>
      </c>
      <c r="O36" s="13">
        <f>K36+SUM(I28:I35)</f>
        <v>21.700000000000003</v>
      </c>
      <c r="P36" s="13">
        <f>L36+SUM(J28:J35)</f>
        <v>21.8</v>
      </c>
      <c r="Q36" s="13">
        <f>P36-O36</f>
        <v>9.9999999999997868E-2</v>
      </c>
      <c r="R36" s="13">
        <f>O36+P36</f>
        <v>43.5</v>
      </c>
      <c r="S36" s="15"/>
      <c r="T36" s="15">
        <f>SUM(S28:S35)</f>
        <v>1050</v>
      </c>
    </row>
    <row r="37" spans="2:56" ht="21" customHeight="1" x14ac:dyDescent="0.2">
      <c r="B37" s="30" t="s">
        <v>41</v>
      </c>
      <c r="C37" s="24">
        <v>129</v>
      </c>
      <c r="D37" s="29"/>
      <c r="E37" s="30"/>
      <c r="F37" s="29" t="s">
        <v>5</v>
      </c>
      <c r="G37" s="11"/>
      <c r="H37" s="11"/>
      <c r="I37" s="11">
        <v>3.7</v>
      </c>
      <c r="J37" s="11"/>
      <c r="K37" s="11"/>
      <c r="L37" s="11"/>
      <c r="M37" s="11"/>
      <c r="N37" s="11"/>
      <c r="O37" s="11"/>
      <c r="P37" s="11"/>
      <c r="Q37" s="11"/>
      <c r="R37" s="11"/>
      <c r="S37" s="6">
        <v>4100</v>
      </c>
      <c r="T37" s="16"/>
    </row>
    <row r="38" spans="2:56" ht="21" customHeight="1" x14ac:dyDescent="0.2">
      <c r="B38" s="30" t="s">
        <v>41</v>
      </c>
      <c r="C38" s="24">
        <v>130</v>
      </c>
      <c r="D38" s="29"/>
      <c r="E38" s="30"/>
      <c r="F38" s="29" t="s">
        <v>5</v>
      </c>
      <c r="G38" s="11"/>
      <c r="H38" s="11"/>
      <c r="I38" s="11">
        <v>3.7</v>
      </c>
      <c r="J38" s="11"/>
      <c r="K38" s="11"/>
      <c r="L38" s="11"/>
      <c r="M38" s="11"/>
      <c r="N38" s="11"/>
      <c r="O38" s="11"/>
      <c r="P38" s="11"/>
      <c r="Q38" s="11"/>
      <c r="R38" s="11"/>
      <c r="S38" s="16">
        <v>372</v>
      </c>
      <c r="T38" s="16"/>
    </row>
    <row r="39" spans="2:56" ht="21" customHeight="1" x14ac:dyDescent="0.2">
      <c r="B39" s="30" t="s">
        <v>41</v>
      </c>
      <c r="C39" s="24">
        <v>131</v>
      </c>
      <c r="D39" s="29"/>
      <c r="E39" s="30"/>
      <c r="F39" s="29" t="s">
        <v>78</v>
      </c>
      <c r="G39" s="11"/>
      <c r="H39" s="11"/>
      <c r="I39" s="11"/>
      <c r="J39" s="11">
        <v>8</v>
      </c>
      <c r="K39" s="11"/>
      <c r="L39" s="11"/>
      <c r="M39" s="11"/>
      <c r="N39" s="11"/>
      <c r="O39" s="11"/>
      <c r="P39" s="11"/>
      <c r="Q39" s="11"/>
      <c r="R39" s="11"/>
      <c r="S39" s="6">
        <v>293</v>
      </c>
      <c r="T39" s="16"/>
    </row>
    <row r="40" spans="2:56" ht="21" customHeight="1" x14ac:dyDescent="0.2">
      <c r="B40" s="32" t="s">
        <v>41</v>
      </c>
      <c r="C40" s="25">
        <v>132</v>
      </c>
      <c r="D40" s="31"/>
      <c r="E40" s="31"/>
      <c r="F40" s="31"/>
      <c r="G40" s="19"/>
      <c r="H40" s="19"/>
      <c r="I40" s="19"/>
      <c r="J40" s="19"/>
      <c r="K40" s="13">
        <f>SUM(G37:G39)</f>
        <v>0</v>
      </c>
      <c r="L40" s="13">
        <f>SUM(H37:H39)</f>
        <v>0</v>
      </c>
      <c r="M40" s="13">
        <f>L40-K40</f>
        <v>0</v>
      </c>
      <c r="N40" s="13">
        <f>K40+L40</f>
        <v>0</v>
      </c>
      <c r="O40" s="13">
        <f>K40+SUM(I37:I39)</f>
        <v>7.4</v>
      </c>
      <c r="P40" s="13">
        <f>L40+SUM(J37:J39)</f>
        <v>8</v>
      </c>
      <c r="Q40" s="13">
        <f>P40-O40</f>
        <v>0.59999999999999964</v>
      </c>
      <c r="R40" s="13">
        <f>O40+P40</f>
        <v>15.4</v>
      </c>
      <c r="S40" s="15"/>
      <c r="T40" s="15">
        <f>SUM(S37:S39)</f>
        <v>4765</v>
      </c>
    </row>
    <row r="41" spans="2:56" ht="21" customHeight="1" x14ac:dyDescent="0.2">
      <c r="S41" s="17"/>
      <c r="T41" s="17"/>
    </row>
    <row r="42" spans="2:56" ht="21" customHeight="1" x14ac:dyDescent="0.2">
      <c r="S42" s="17"/>
      <c r="T42" s="17"/>
    </row>
    <row r="43" spans="2:56" ht="21" customHeight="1" x14ac:dyDescent="0.2">
      <c r="S43" s="17"/>
      <c r="T43" s="17"/>
    </row>
    <row r="44" spans="2:56" ht="21" customHeight="1" x14ac:dyDescent="0.2">
      <c r="S44" s="17"/>
      <c r="T44" s="17"/>
    </row>
  </sheetData>
  <autoFilter ref="B5:T40" xr:uid="{743CE059-8904-924D-91B8-DE4031CAA294}">
    <filterColumn colId="17" showButton="0"/>
    <sortState xmlns:xlrd2="http://schemas.microsoft.com/office/spreadsheetml/2017/richdata2" ref="B6:T40">
      <sortCondition ref="C5:C40"/>
    </sortState>
  </autoFilter>
  <mergeCells count="10">
    <mergeCell ref="K4:N4"/>
    <mergeCell ref="K2:T2"/>
    <mergeCell ref="S3:T3"/>
    <mergeCell ref="O4:T4"/>
    <mergeCell ref="G3:R3"/>
    <mergeCell ref="C2:J2"/>
    <mergeCell ref="C4:F4"/>
    <mergeCell ref="C3:F3"/>
    <mergeCell ref="G4:H4"/>
    <mergeCell ref="I4:J4"/>
  </mergeCells>
  <phoneticPr fontId="2" type="noConversion"/>
  <conditionalFormatting sqref="E1 E5:E1048576">
    <cfRule type="duplicateValues" dxfId="9" priority="12"/>
  </conditionalFormatting>
  <conditionalFormatting sqref="M6 Q6:Q40">
    <cfRule type="expression" dxfId="8" priority="1" stopIfTrue="1">
      <formula>M6&lt;0</formula>
    </cfRule>
  </conditionalFormatting>
  <conditionalFormatting sqref="M8">
    <cfRule type="expression" dxfId="7" priority="2" stopIfTrue="1">
      <formula>M8&lt;0</formula>
    </cfRule>
  </conditionalFormatting>
  <conditionalFormatting sqref="M11">
    <cfRule type="expression" dxfId="6" priority="3" stopIfTrue="1">
      <formula>M11&lt;0</formula>
    </cfRule>
  </conditionalFormatting>
  <conditionalFormatting sqref="M16">
    <cfRule type="expression" dxfId="5" priority="4" stopIfTrue="1">
      <formula>M16&lt;0</formula>
    </cfRule>
  </conditionalFormatting>
  <conditionalFormatting sqref="M22">
    <cfRule type="expression" dxfId="4" priority="5" stopIfTrue="1">
      <formula>M22&lt;0</formula>
    </cfRule>
  </conditionalFormatting>
  <conditionalFormatting sqref="M27">
    <cfRule type="expression" dxfId="3" priority="6" stopIfTrue="1">
      <formula>M27&lt;0</formula>
    </cfRule>
  </conditionalFormatting>
  <conditionalFormatting sqref="M36">
    <cfRule type="expression" dxfId="2" priority="7" stopIfTrue="1">
      <formula>M36&lt;0</formula>
    </cfRule>
  </conditionalFormatting>
  <conditionalFormatting sqref="M40">
    <cfRule type="expression" dxfId="1" priority="8" stopIfTrue="1">
      <formula>M40&lt;0</formula>
    </cfRule>
  </conditionalFormatting>
  <pageMargins left="0.7" right="0.7" top="0.75" bottom="0.75" header="0.3" footer="0.3"/>
  <pageSetup paperSize="9" orientation="portrait" horizontalDpi="0" verticalDpi="0"/>
  <ignoredErrors>
    <ignoredError sqref="M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7C8C9-1F85-584D-A8D1-A8A3C747C121}">
  <dimension ref="A1:F15"/>
  <sheetViews>
    <sheetView showGridLines="0" tabSelected="1" workbookViewId="0">
      <selection activeCell="E10" sqref="E10"/>
    </sheetView>
  </sheetViews>
  <sheetFormatPr baseColWidth="10" defaultColWidth="17.83203125" defaultRowHeight="16" x14ac:dyDescent="0.2"/>
  <cols>
    <col min="1" max="1" width="4.6640625" style="35" customWidth="1"/>
    <col min="2" max="6" width="18.5" style="35" customWidth="1"/>
    <col min="7" max="16384" width="17.83203125" style="35"/>
  </cols>
  <sheetData>
    <row r="1" spans="1:6" x14ac:dyDescent="0.2">
      <c r="A1" s="34"/>
    </row>
    <row r="2" spans="1:6" x14ac:dyDescent="0.2">
      <c r="B2" s="36"/>
      <c r="C2" s="42" t="s">
        <v>80</v>
      </c>
      <c r="D2" s="42" t="s">
        <v>49</v>
      </c>
      <c r="E2" s="42" t="s">
        <v>50</v>
      </c>
      <c r="F2" s="42" t="s">
        <v>51</v>
      </c>
    </row>
    <row r="3" spans="1:6" x14ac:dyDescent="0.2">
      <c r="B3" s="37" t="s">
        <v>52</v>
      </c>
      <c r="C3" s="38"/>
      <c r="D3" s="38"/>
      <c r="E3" s="39"/>
      <c r="F3" s="38">
        <v>62</v>
      </c>
    </row>
    <row r="4" spans="1:6" x14ac:dyDescent="0.2">
      <c r="B4" s="37" t="s">
        <v>53</v>
      </c>
      <c r="C4" s="38">
        <v>0.5</v>
      </c>
      <c r="D4" s="38">
        <v>0.5</v>
      </c>
      <c r="E4" s="39">
        <v>1.6</v>
      </c>
      <c r="F4" s="38">
        <f>0.525+1.1</f>
        <v>1.625</v>
      </c>
    </row>
    <row r="5" spans="1:6" x14ac:dyDescent="0.2">
      <c r="B5" s="37" t="s">
        <v>54</v>
      </c>
      <c r="C5" s="38">
        <v>1</v>
      </c>
      <c r="D5" s="38">
        <v>1</v>
      </c>
      <c r="E5" s="39">
        <v>1</v>
      </c>
      <c r="F5" s="38">
        <v>0</v>
      </c>
    </row>
    <row r="6" spans="1:6" x14ac:dyDescent="0.2">
      <c r="B6" s="37" t="s">
        <v>65</v>
      </c>
      <c r="C6" s="38">
        <v>0</v>
      </c>
      <c r="D6" s="38">
        <v>0</v>
      </c>
      <c r="E6" s="39">
        <v>0</v>
      </c>
      <c r="F6" s="38">
        <f>2.3+5+0.03+0.128</f>
        <v>7.4580000000000002</v>
      </c>
    </row>
    <row r="7" spans="1:6" x14ac:dyDescent="0.2">
      <c r="B7" s="37" t="s">
        <v>55</v>
      </c>
      <c r="C7" s="38">
        <v>25</v>
      </c>
      <c r="D7" s="38">
        <v>25</v>
      </c>
      <c r="E7" s="39">
        <v>25</v>
      </c>
      <c r="F7" s="38">
        <v>25</v>
      </c>
    </row>
    <row r="8" spans="1:6" x14ac:dyDescent="0.2">
      <c r="B8" s="37" t="s">
        <v>56</v>
      </c>
      <c r="C8" s="38">
        <v>30</v>
      </c>
      <c r="D8" s="38">
        <v>30</v>
      </c>
      <c r="E8" s="39">
        <v>30</v>
      </c>
      <c r="F8" s="38">
        <v>30</v>
      </c>
    </row>
    <row r="9" spans="1:6" x14ac:dyDescent="0.2">
      <c r="B9" s="37" t="s">
        <v>57</v>
      </c>
      <c r="C9" s="38">
        <v>20</v>
      </c>
      <c r="D9" s="38">
        <v>20</v>
      </c>
      <c r="E9" s="39">
        <v>1</v>
      </c>
      <c r="F9" s="38">
        <v>0</v>
      </c>
    </row>
    <row r="10" spans="1:6" x14ac:dyDescent="0.2">
      <c r="B10" s="37" t="s">
        <v>58</v>
      </c>
      <c r="C10" s="38">
        <v>412</v>
      </c>
      <c r="D10" s="38">
        <v>412</v>
      </c>
      <c r="E10" s="39">
        <v>335</v>
      </c>
      <c r="F10" s="38">
        <f>390-25-30</f>
        <v>335</v>
      </c>
    </row>
    <row r="11" spans="1:6" x14ac:dyDescent="0.2">
      <c r="B11" s="37" t="s">
        <v>60</v>
      </c>
      <c r="C11" s="38">
        <f>1.3*1024</f>
        <v>1331.2</v>
      </c>
      <c r="D11" s="38">
        <f>3.1*1024</f>
        <v>3174.4</v>
      </c>
      <c r="E11" s="39">
        <v>1400</v>
      </c>
      <c r="F11" s="38">
        <v>0</v>
      </c>
    </row>
    <row r="12" spans="1:6" x14ac:dyDescent="0.2">
      <c r="B12" s="40" t="s">
        <v>63</v>
      </c>
      <c r="C12" s="41">
        <f>SUM(C7:C11)</f>
        <v>1818.2</v>
      </c>
      <c r="D12" s="41">
        <f t="shared" ref="D12:F12" si="0">SUM(D7:D11)</f>
        <v>3661.4</v>
      </c>
      <c r="E12" s="41">
        <f t="shared" si="0"/>
        <v>1791</v>
      </c>
      <c r="F12" s="41">
        <f t="shared" si="0"/>
        <v>390</v>
      </c>
    </row>
    <row r="13" spans="1:6" x14ac:dyDescent="0.2">
      <c r="B13" s="40" t="s">
        <v>64</v>
      </c>
      <c r="C13" s="41">
        <f>SUM(C3:C11)</f>
        <v>1819.7</v>
      </c>
      <c r="D13" s="41">
        <f>SUM(D3:D11)</f>
        <v>3662.9</v>
      </c>
      <c r="E13" s="41">
        <f>SUM(E3:E11)</f>
        <v>1793.6</v>
      </c>
      <c r="F13" s="41">
        <f>SUM(F3:F11)</f>
        <v>461.08299999999997</v>
      </c>
    </row>
    <row r="14" spans="1:6" x14ac:dyDescent="0.2">
      <c r="B14" s="40" t="s">
        <v>0</v>
      </c>
      <c r="C14" s="41">
        <f>1.8*1024</f>
        <v>1843.2</v>
      </c>
      <c r="D14" s="41">
        <f>3.6*1024</f>
        <v>3686.4</v>
      </c>
      <c r="E14" s="41">
        <f>1.8*1024</f>
        <v>1843.2</v>
      </c>
      <c r="F14" s="41">
        <v>465</v>
      </c>
    </row>
    <row r="15" spans="1:6" x14ac:dyDescent="0.2">
      <c r="B15" s="40" t="s">
        <v>59</v>
      </c>
      <c r="C15" s="41">
        <f>C14-C13</f>
        <v>23.5</v>
      </c>
      <c r="D15" s="41">
        <f t="shared" ref="D15:F15" si="1">D14-D13</f>
        <v>23.5</v>
      </c>
      <c r="E15" s="41">
        <f t="shared" si="1"/>
        <v>49.600000000000136</v>
      </c>
      <c r="F15" s="41">
        <f t="shared" si="1"/>
        <v>3.91700000000003</v>
      </c>
    </row>
  </sheetData>
  <conditionalFormatting sqref="C15:F15">
    <cfRule type="expression" dxfId="0" priority="1">
      <formula>C15&lt;0</formula>
    </cfRule>
  </conditionalFormatting>
  <pageMargins left="0.7" right="0.7" top="0.75" bottom="0.75" header="0.3" footer="0.3"/>
  <ignoredErrors>
    <ignoredError sqref="D14" formula="1"/>
    <ignoredError sqref="E12:F12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5 4 5 2 5 2 3 - 2 6 7 5 - 4 6 5 5 - 9 7 a 4 - f b d 8 6 7 c 6 f 1 9 8 "   x m l n s = " h t t p : / / s c h e m a s . m i c r o s o f t . c o m / D a t a M a s h u p " > A A A A A M E C A A B Q S w M E F A A A C A g A u 1 Y U W 9 k M / K G l A A A A 9 g A A A B I A A A B D b 2 5 m a W c v U G F j a 2 F n Z S 5 4 b W y F j 0 s O g j A Y h K 9 C u q c P N E r I T 1 m 4 l c S E a N w 2 t U I j F E O L 5 W 4 u P J J X E K O o O 5 c z 8 0 0 y c 7 / e I B u a O r i o z u r W p I h h i g J l Z H v Q p k x R 7 4 5 h j D I O G y F P o l T B C B u b D F a n q H L u n B D i v c d + h t u u J B G l j O z z d S E r 1 Y h Q G + u E k Q p 9 W o f / L c R h 9 x r D I 8 z m C 8 y W M a Z A J h N y b b 5 A N O 5 9 p j 8 m r P r a 9 Z 3 i y o T b A s g k g b w / 8 A d Q S w M E F A A A C A g A u 1 Y U W y i K R 7 g O A A A A E Q A A A B M A A A B G b 3 J t d W x h c y 9 T Z W N 0 a W 9 u M S 5 t K 0 5 N L s n M z 1 M I h t C G 1 g B Q S w M E F A A A C A g A u 1 Y U W w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C 7 V h R b 2 Q z 8 o a U A A A D 2 A A A A E g A A A A A A A A A A A A A A p I E A A A A A Q 2 9 u Z m l n L 1 B h Y 2 t h Z 2 U u e G 1 s U E s B A h Q D F A A A C A g A u 1 Y U W y i K R 7 g O A A A A E Q A A A B M A A A A A A A A A A A A A A K S B 1 Q A A A E Z v c m 1 1 b G F z L 1 N l Y 3 R p b 2 4 x L m 1 Q S w E C F A M U A A A I C A C 7 V h R b D 8 r p q 6 Q A A A D p A A A A E w A A A A A A A A A A A A A A p I E U A Q A A W 0 N v b n R l b n R f V H l w Z X N d L n h t b F B L B Q Y A A A A A A w A D A M I A A A D p A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M A Q A A A A A A A K o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G Q A A A B K g k R D T E a J P B s k U + L 3 8 c O j U I D t x k 2 Y H M 3 g X 3 6 N M d n n w 9 c j 6 9 B X 5 8 m d i i g / F U C B C d 1 k V E G n r V 2 y z H R d I x + J a O 1 u q J K M E 3 O o s o V 0 b v c u Q D U V v S e f H J G 0 w K Z y i k L t z y Y x M e s 1 7 g C l < / D a t a M a s h u p > 
</file>

<file path=customXml/itemProps1.xml><?xml version="1.0" encoding="utf-8"?>
<ds:datastoreItem xmlns:ds="http://schemas.openxmlformats.org/officeDocument/2006/customXml" ds:itemID="{8B82245B-AB3D-814D-AD2B-81BCC4D197E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Drives</vt:lpstr>
      <vt:lpstr>Partitions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2025-08-13T08:31:17Z</dcterms:created>
  <dcterms:modified xsi:type="dcterms:W3CDTF">2025-10-09T12:53:34Z</dcterms:modified>
</cp:coreProperties>
</file>