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EC6DA7F-E48E-BE43-B133-7BCFD196F7DF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272" i="1" l="1"/>
  <c r="AK271" i="1"/>
  <c r="AK270" i="1"/>
  <c r="AK269" i="1"/>
  <c r="AK268" i="1"/>
  <c r="AK28" i="1"/>
  <c r="AK26" i="1"/>
  <c r="AR28" i="1"/>
  <c r="AR27" i="1"/>
  <c r="AR26" i="1"/>
  <c r="AK27" i="1"/>
  <c r="AR269" i="1"/>
  <c r="AJ342" i="1"/>
  <c r="AJ339" i="1"/>
  <c r="AJ338" i="1"/>
  <c r="AJ337" i="1"/>
  <c r="AJ333" i="1"/>
  <c r="AJ332" i="1"/>
  <c r="AJ331" i="1"/>
  <c r="AJ289" i="1"/>
  <c r="AJ280" i="1"/>
  <c r="AJ272" i="1"/>
  <c r="AJ271" i="1"/>
  <c r="AJ270" i="1"/>
  <c r="AJ269" i="1"/>
  <c r="AJ268" i="1"/>
  <c r="AJ216" i="1"/>
  <c r="AJ215" i="1"/>
  <c r="AJ214" i="1"/>
  <c r="AJ212" i="1"/>
  <c r="AJ211" i="1"/>
  <c r="AJ210" i="1"/>
  <c r="AJ192" i="1"/>
  <c r="AJ191" i="1"/>
  <c r="AJ187" i="1"/>
  <c r="AJ186" i="1"/>
  <c r="AJ185" i="1"/>
  <c r="AJ162" i="1"/>
  <c r="AJ109" i="1"/>
  <c r="AJ108" i="1"/>
  <c r="AJ107" i="1"/>
  <c r="AJ91" i="1"/>
  <c r="AJ90" i="1"/>
  <c r="AJ89" i="1"/>
  <c r="AJ87" i="1"/>
  <c r="AJ85" i="1"/>
  <c r="AJ84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52" i="1"/>
  <c r="AJ41" i="1"/>
  <c r="AJ36" i="1"/>
  <c r="AJ35" i="1"/>
  <c r="AJ34" i="1"/>
  <c r="AJ33" i="1"/>
  <c r="AJ32" i="1"/>
  <c r="AJ31" i="1"/>
  <c r="AJ30" i="1"/>
  <c r="AJ28" i="1"/>
  <c r="AJ27" i="1"/>
  <c r="AJ26" i="1"/>
  <c r="AJ5" i="1"/>
  <c r="BJ28" i="1"/>
  <c r="AY28" i="1"/>
  <c r="AW28" i="1" s="1"/>
  <c r="AV28" i="1" s="1"/>
  <c r="F28" i="1"/>
  <c r="BJ27" i="1"/>
  <c r="AY27" i="1"/>
  <c r="F27" i="1"/>
  <c r="AY26" i="1"/>
  <c r="AW26" i="1" s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K280" i="1"/>
  <c r="AK91" i="1"/>
  <c r="AK90" i="1"/>
  <c r="AK89" i="1"/>
  <c r="AK87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52" i="1"/>
  <c r="AK41" i="1"/>
  <c r="AK36" i="1"/>
  <c r="AK35" i="1"/>
  <c r="AK34" i="1"/>
  <c r="AK33" i="1"/>
  <c r="AK32" i="1"/>
  <c r="AK31" i="1"/>
  <c r="AK30" i="1"/>
  <c r="AK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F192" i="1"/>
  <c r="BJ191" i="1"/>
  <c r="AT191" i="1"/>
  <c r="AL191" i="1"/>
  <c r="R191" i="1"/>
  <c r="S191" i="1" s="1"/>
  <c r="F191" i="1"/>
  <c r="BJ190" i="1"/>
  <c r="R190" i="1"/>
  <c r="S190" i="1" s="1"/>
  <c r="F190" i="1"/>
  <c r="BJ187" i="1"/>
  <c r="F187" i="1"/>
  <c r="BJ186" i="1"/>
  <c r="F186" i="1"/>
  <c r="BJ185" i="1"/>
  <c r="AT185" i="1"/>
  <c r="AL185" i="1"/>
  <c r="R185" i="1"/>
  <c r="S185" i="1" s="1"/>
  <c r="F185" i="1"/>
  <c r="BJ184" i="1"/>
  <c r="F184" i="1"/>
  <c r="BJ216" i="1"/>
  <c r="F216" i="1"/>
  <c r="BJ215" i="1"/>
  <c r="F215" i="1"/>
  <c r="BJ214" i="1"/>
  <c r="AT214" i="1"/>
  <c r="AL214" i="1"/>
  <c r="R214" i="1"/>
  <c r="J214" i="1"/>
  <c r="F214" i="1"/>
  <c r="B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F339" i="1"/>
  <c r="F338" i="1"/>
  <c r="AT337" i="1"/>
  <c r="AL337" i="1"/>
  <c r="F337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T331" i="1"/>
  <c r="AL331" i="1"/>
  <c r="AT342" i="1"/>
  <c r="AL342" i="1"/>
  <c r="AT162" i="1"/>
  <c r="AL162" i="1"/>
  <c r="AL210" i="1"/>
  <c r="AT210" i="1"/>
  <c r="R210" i="1"/>
  <c r="J210" i="1"/>
  <c r="R209" i="1"/>
  <c r="R173" i="1"/>
  <c r="S173" i="1" s="1"/>
  <c r="R172" i="1"/>
  <c r="S172" i="1" s="1"/>
  <c r="R130" i="1"/>
  <c r="S130" i="1" s="1"/>
  <c r="R129" i="1"/>
  <c r="S129" i="1" s="1"/>
  <c r="R152" i="1"/>
  <c r="S152" i="1" s="1"/>
  <c r="R150" i="1"/>
  <c r="S150" i="1" s="1"/>
  <c r="R179" i="1"/>
  <c r="S179" i="1" s="1"/>
  <c r="R178" i="1"/>
  <c r="S178" i="1" s="1"/>
  <c r="R177" i="1"/>
  <c r="S177" i="1" s="1"/>
  <c r="T335" i="1"/>
  <c r="T329" i="1"/>
  <c r="T189" i="1"/>
  <c r="T183" i="1"/>
  <c r="T161" i="1"/>
  <c r="AT220" i="1"/>
  <c r="AT218" i="1"/>
  <c r="T387" i="1"/>
  <c r="T334" i="1"/>
  <c r="T328" i="1"/>
  <c r="T160" i="1"/>
  <c r="T188" i="1"/>
  <c r="T182" i="1"/>
  <c r="S317" i="1"/>
  <c r="S315" i="1"/>
  <c r="R207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T153" i="1"/>
  <c r="AT348" i="1"/>
  <c r="AT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</calcChain>
</file>

<file path=xl/sharedStrings.xml><?xml version="1.0" encoding="utf-8"?>
<sst xmlns="http://schemas.openxmlformats.org/spreadsheetml/2006/main" count="6822" uniqueCount="1371">
  <si>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</si>
  <si>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</si>
  <si>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</si>
  <si>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</si>
  <si>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</si>
  <si>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</si>
  <si>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</si>
  <si>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</si>
  <si>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</si>
  <si>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</si>
  <si>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</si>
  <si>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</si>
  <si>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</si>
  <si>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</si>
  <si>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</si>
  <si>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</si>
  <si>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</si>
  <si>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</si>
  <si>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</si>
  <si>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</si>
  <si>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</si>
  <si>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</si>
  <si>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</si>
  <si>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</si>
  <si>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</si>
  <si>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</si>
  <si>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</si>
  <si>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</si>
  <si>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</si>
  <si>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</si>
  <si>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</si>
  <si>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</si>
  <si>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</si>
  <si>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</si>
  <si>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</si>
  <si>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</si>
  <si>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</si>
  <si>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</si>
  <si>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</si>
  <si>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</si>
  <si>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</si>
  <si>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</si>
  <si>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</si>
  <si>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</si>
  <si>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</si>
  <si>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</si>
  <si>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</si>
  <si>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</si>
  <si>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</si>
  <si>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</si>
  <si>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</si>
  <si>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</si>
  <si>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</si>
  <si>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</si>
  <si>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</si>
  <si>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</si>
  <si>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</si>
  <si>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</si>
  <si>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</si>
  <si>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</si>
  <si>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</si>
  <si>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</si>
  <si>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</si>
  <si>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</si>
  <si>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</si>
  <si>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</si>
  <si>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</si>
  <si>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</si>
  <si>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</si>
  <si>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</si>
  <si>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</si>
  <si>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</si>
  <si>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</si>
  <si>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</si>
  <si>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</si>
  <si>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</si>
  <si>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</si>
  <si>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</si>
  <si>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</si>
  <si>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</si>
  <si>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</si>
  <si>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</si>
  <si>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</si>
  <si>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</si>
  <si>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</si>
  <si>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</si>
  <si>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</si>
  <si>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</si>
  <si>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</si>
  <si>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</si>
  <si>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</si>
  <si>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</si>
  <si>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</si>
  <si>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</si>
  <si>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</si>
  <si>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</si>
  <si>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</si>
  <si>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</si>
  <si>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</si>
  <si>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</si>
  <si>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</si>
  <si>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</si>
  <si>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</si>
  <si>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</si>
  <si>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</si>
  <si>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</si>
  <si>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</si>
  <si>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</si>
  <si>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</si>
  <si>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</si>
  <si>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</si>
  <si>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</si>
  <si>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</si>
  <si>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</si>
  <si>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</si>
  <si>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</si>
  <si>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</si>
  <si>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</si>
  <si>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</si>
  <si>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</si>
  <si>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</si>
  <si>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</si>
  <si>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</si>
  <si>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</si>
  <si>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</si>
  <si>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</si>
  <si>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</si>
  <si>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</si>
  <si>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</si>
  <si>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</si>
  <si>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</si>
  <si>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</si>
  <si>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</si>
  <si>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</si>
  <si>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</si>
  <si>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</si>
  <si>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</si>
  <si>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</si>
  <si>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</si>
  <si>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</si>
  <si>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</si>
  <si>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</si>
  <si>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</si>
  <si>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</si>
  <si>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</si>
  <si>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</si>
  <si>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</si>
  <si>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</si>
  <si>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</si>
  <si>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</si>
  <si>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</si>
  <si>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</si>
  <si>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</si>
  <si>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</si>
  <si>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</si>
  <si>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</si>
  <si>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</si>
  <si>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</si>
  <si>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</si>
  <si>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</si>
  <si>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</si>
  <si>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</si>
  <si>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</si>
  <si>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</si>
  <si>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</si>
  <si>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</si>
  <si>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</si>
  <si>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</si>
  <si>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</si>
  <si>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</si>
  <si>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</si>
  <si>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</si>
  <si>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</si>
  <si>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</si>
  <si>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</si>
  <si>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</si>
  <si>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</si>
  <si>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</si>
  <si>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</si>
  <si>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</si>
  <si>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</si>
  <si>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</si>
  <si>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</si>
  <si>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</si>
  <si>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</si>
  <si>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</si>
  <si>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</si>
  <si>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</si>
  <si>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</si>
  <si>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</si>
  <si>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</si>
  <si>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</si>
  <si>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</si>
  <si>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</si>
  <si>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</si>
  <si>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</si>
  <si>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</si>
  <si>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</si>
  <si>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</si>
  <si>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</si>
  <si>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</si>
  <si>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</si>
  <si>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</si>
  <si>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</si>
  <si>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</si>
  <si>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</si>
  <si>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</si>
  <si>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</si>
  <si>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</si>
  <si>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</si>
  <si>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</si>
  <si>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</si>
  <si>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</si>
  <si>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</si>
  <si>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</si>
  <si>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</si>
  <si>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</si>
  <si>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</si>
  <si>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</si>
  <si>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</si>
  <si>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</si>
  <si>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</si>
  <si>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</si>
  <si>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</si>
  <si>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</si>
  <si>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</si>
  <si>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</si>
  <si>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</si>
  <si>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</si>
  <si>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</si>
  <si>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</si>
  <si>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</si>
  <si>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</si>
  <si>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</si>
  <si>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</si>
  <si>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</si>
  <si>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</si>
  <si>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</si>
  <si>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</si>
  <si>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</si>
  <si>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</si>
  <si>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</si>
  <si>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</si>
  <si>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</si>
  <si>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</si>
  <si>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</si>
  <si>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</si>
  <si>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</si>
  <si>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</si>
  <si>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</si>
  <si>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</si>
  <si>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</si>
  <si>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</si>
  <si>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</si>
  <si>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</si>
  <si>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</si>
  <si>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</si>
  <si>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</si>
  <si>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</si>
  <si>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</si>
  <si>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</si>
  <si>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</si>
  <si>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</si>
  <si>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</si>
  <si>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</si>
  <si>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</si>
  <si>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</si>
  <si>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</si>
  <si>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</si>
  <si>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</si>
  <si>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</si>
  <si>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</si>
  <si>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</si>
  <si>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</si>
  <si>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</si>
  <si>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</si>
  <si>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</si>
  <si>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</si>
  <si>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</si>
  <si>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</si>
  <si>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</si>
  <si>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</si>
  <si>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</si>
  <si>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</si>
  <si>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</si>
  <si>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</si>
  <si>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</si>
  <si>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</si>
  <si>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</si>
  <si>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</si>
  <si>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</si>
  <si>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</si>
  <si>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</si>
  <si>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</si>
  <si>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</si>
  <si>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</si>
  <si>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</si>
  <si>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</si>
  <si>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</si>
  <si>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</si>
  <si>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</si>
  <si>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</si>
  <si>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</si>
  <si>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</si>
  <si>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</si>
  <si>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</si>
  <si>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</si>
  <si>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</si>
  <si>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</si>
  <si>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</si>
  <si>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</si>
  <si>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</si>
  <si>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</si>
  <si>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</si>
  <si>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</si>
  <si>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</si>
  <si>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</si>
  <si>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</si>
  <si>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</si>
  <si>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</si>
  <si>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</si>
  <si>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</si>
  <si>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</si>
  <si>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</si>
  <si>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</si>
  <si>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</si>
  <si>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</si>
  <si>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</si>
  <si>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</si>
  <si>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</si>
  <si>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</si>
  <si>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</si>
  <si>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</si>
  <si>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</si>
  <si>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</si>
  <si>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</si>
  <si>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</si>
  <si>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</si>
  <si>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</si>
  <si>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</si>
  <si>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</si>
  <si>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</si>
  <si>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</si>
  <si>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</si>
  <si>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</si>
  <si>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</si>
  <si>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</si>
  <si>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</si>
  <si>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</si>
  <si>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</si>
  <si>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</si>
  <si>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</si>
  <si>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</si>
  <si>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</si>
  <si>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</si>
  <si>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</si>
  <si>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</si>
  <si>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</si>
  <si>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</si>
  <si>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</si>
  <si>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</si>
  <si>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</si>
  <si>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</si>
  <si>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</si>
  <si>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</si>
  <si>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</si>
  <si>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</si>
  <si>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</si>
  <si>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</si>
  <si>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</si>
  <si>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</si>
  <si>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</si>
  <si>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</si>
  <si>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</si>
  <si>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</si>
  <si>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</si>
  <si>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</si>
  <si>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</si>
  <si>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</si>
  <si>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</si>
  <si>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</si>
  <si>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</si>
  <si>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</si>
  <si>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</si>
  <si>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</si>
  <si>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</si>
  <si>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</si>
  <si>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</si>
  <si>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</si>
  <si>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</si>
  <si>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</si>
  <si>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</si>
  <si>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</si>
  <si>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</si>
  <si>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</si>
  <si>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</si>
  <si>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</si>
  <si>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</si>
  <si>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</si>
  <si>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</si>
  <si>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</si>
  <si>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</si>
  <si>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</si>
  <si>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</si>
  <si>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</si>
  <si>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</si>
  <si>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</si>
  <si>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</si>
  <si>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</si>
  <si>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</si>
  <si>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</si>
  <si>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</si>
  <si>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</si>
  <si>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</si>
  <si>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</si>
  <si>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</si>
  <si>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</si>
  <si>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</si>
  <si>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</si>
  <si>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</si>
  <si>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</si>
  <si>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</si>
  <si>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</si>
  <si>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</si>
  <si>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</si>
  <si>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</si>
  <si>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</si>
  <si>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</si>
  <si>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</si>
  <si>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</si>
  <si>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</si>
  <si>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</si>
  <si>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</si>
  <si>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</si>
  <si>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</si>
  <si>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</si>
  <si>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</si>
  <si>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</si>
  <si>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</si>
  <si>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</si>
  <si>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</si>
  <si>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</si>
  <si>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</si>
  <si>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</si>
  <si>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</si>
  <si>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</si>
  <si>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</si>
  <si>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</si>
  <si>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</si>
  <si>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</si>
  <si>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</si>
  <si>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</si>
  <si>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</si>
  <si>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</si>
  <si>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</si>
  <si>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</si>
  <si>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</si>
  <si>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</si>
  <si>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</si>
  <si>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</si>
  <si>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</si>
  <si>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</si>
  <si>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</si>
  <si>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</si>
  <si>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</si>
  <si>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</si>
  <si>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</si>
  <si>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</si>
  <si>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</si>
  <si>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</si>
  <si>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</si>
  <si>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</si>
  <si>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</si>
  <si>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</si>
  <si>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</si>
  <si>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</si>
  <si>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</si>
  <si>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</si>
  <si>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</si>
  <si>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</si>
  <si>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</si>
  <si>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</si>
  <si>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</si>
  <si>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</si>
  <si>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</si>
  <si>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</si>
  <si>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</si>
  <si>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</si>
  <si>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</si>
  <si>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</si>
  <si>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</si>
  <si>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</si>
  <si>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</si>
  <si>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</si>
  <si>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</si>
  <si>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</si>
  <si>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</si>
  <si>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</si>
  <si>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</si>
  <si>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</si>
  <si>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</si>
  <si>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</si>
  <si>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</si>
  <si>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</si>
  <si>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</si>
  <si>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</si>
  <si>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</si>
  <si>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</si>
  <si>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</si>
  <si>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</si>
  <si>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</si>
  <si>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</si>
  <si>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</si>
  <si>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</si>
  <si>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</si>
  <si>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</si>
  <si>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</si>
  <si>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</si>
  <si>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</si>
  <si>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</si>
  <si>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</si>
  <si>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</si>
  <si>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</si>
  <si>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</si>
  <si>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</si>
  <si>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</si>
  <si>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</si>
  <si>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</si>
  <si>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</si>
  <si>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</si>
  <si>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</si>
  <si>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</si>
  <si>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</si>
  <si>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</si>
  <si>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</si>
  <si>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</si>
  <si>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</si>
  <si>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</si>
  <si>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</si>
  <si>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</si>
  <si>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</si>
  <si>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</si>
  <si>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</si>
  <si>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</si>
  <si>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</si>
  <si>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</si>
  <si>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</si>
  <si>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</si>
  <si>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</si>
  <si>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</si>
  <si>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</si>
  <si>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</si>
  <si>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</si>
  <si>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</si>
  <si>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</si>
  <si>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</si>
  <si>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</si>
  <si>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</si>
  <si>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</si>
  <si>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</si>
  <si>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</si>
  <si>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</si>
  <si>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</si>
  <si>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</si>
  <si>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</si>
  <si>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</si>
  <si>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</si>
  <si>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</si>
  <si>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</si>
  <si>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</si>
  <si>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</si>
  <si>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</si>
  <si>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</si>
  <si>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</si>
  <si>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</si>
  <si>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</si>
  <si>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</si>
  <si>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</si>
  <si>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</si>
  <si>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</si>
  <si>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</si>
  <si>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</si>
  <si>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</si>
  <si>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</si>
  <si>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</si>
  <si>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</si>
  <si>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</si>
  <si>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</si>
  <si>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</si>
  <si>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</si>
  <si>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</si>
  <si>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</si>
  <si>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</si>
  <si>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</si>
  <si>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</si>
  <si>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</si>
  <si>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</si>
  <si>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</si>
  <si>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</si>
  <si>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</si>
  <si>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</si>
  <si>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</si>
  <si>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</si>
  <si>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</si>
  <si>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</si>
  <si>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</si>
  <si>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</si>
  <si>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</si>
  <si>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</si>
  <si>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</si>
  <si>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</si>
  <si>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</si>
  <si>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</si>
  <si>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</si>
  <si>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</si>
  <si>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</si>
  <si>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</si>
  <si>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</si>
  <si>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</si>
  <si>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</si>
  <si>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</si>
  <si>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</si>
  <si>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</si>
  <si>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</si>
  <si>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</si>
  <si>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</si>
  <si>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</si>
  <si>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</si>
  <si>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</si>
  <si>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</si>
  <si>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</si>
  <si>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</si>
  <si>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</si>
  <si>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</si>
  <si>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</si>
  <si>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</si>
  <si>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</si>
  <si>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</si>
  <si>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</si>
  <si>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</si>
  <si>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</si>
  <si>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</si>
  <si>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</si>
  <si>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</si>
  <si>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</si>
  <si>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</si>
  <si>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</si>
  <si>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</si>
  <si>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</si>
  <si>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</si>
  <si>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</si>
  <si>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</si>
  <si>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</si>
  <si>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</si>
  <si>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</si>
  <si>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</si>
  <si>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</si>
  <si>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</si>
  <si>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</si>
  <si>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</si>
  <si>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</si>
  <si>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</si>
  <si>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</si>
  <si>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</si>
  <si>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</si>
  <si>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</si>
  <si>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</si>
  <si>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</si>
  <si>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</si>
  <si>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</si>
  <si>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</si>
  <si>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</si>
  <si>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</si>
  <si>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</si>
  <si>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</si>
  <si>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</si>
  <si>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</si>
  <si>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</si>
  <si>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</si>
  <si>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</si>
  <si>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</si>
  <si>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</si>
  <si>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</si>
  <si>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</si>
  <si>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</si>
  <si>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</si>
  <si>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</si>
  <si>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</si>
  <si>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</si>
  <si>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</si>
  <si>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</si>
  <si>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</si>
  <si>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</si>
  <si>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</si>
  <si>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</si>
  <si>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</si>
  <si>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</si>
  <si>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</si>
  <si>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</si>
  <si>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</si>
  <si>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</si>
  <si>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</si>
  <si>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</si>
  <si>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</si>
  <si>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</si>
  <si>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</si>
  <si>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</si>
  <si>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</si>
  <si>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</si>
  <si>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</si>
  <si>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</si>
  <si>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</si>
  <si>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</si>
  <si>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</si>
  <si>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</si>
  <si>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</si>
  <si>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</si>
  <si>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</si>
  <si>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</si>
  <si>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</si>
  <si>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</si>
  <si>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</si>
  <si>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</si>
  <si>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</si>
  <si>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</si>
  <si>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</si>
  <si>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</si>
  <si>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</si>
  <si>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</si>
  <si>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</si>
  <si>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</si>
  <si>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</si>
  <si>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</si>
  <si>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</si>
  <si>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</si>
  <si>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</si>
  <si>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</si>
  <si>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</si>
  <si>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</si>
  <si>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</si>
  <si>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</si>
  <si>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</si>
  <si>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</si>
  <si>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</si>
  <si>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</si>
  <si>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</si>
  <si>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</si>
  <si>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</si>
  <si>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</si>
  <si>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</si>
  <si>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</si>
  <si>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</si>
  <si>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</si>
  <si>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</si>
  <si>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</si>
  <si>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</si>
  <si>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</si>
  <si>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</si>
  <si>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</si>
  <si>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</si>
  <si>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</si>
  <si>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</si>
  <si>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</si>
  <si>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</si>
  <si>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</si>
  <si>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</si>
  <si>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</si>
  <si>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</si>
  <si>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</si>
  <si>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</si>
  <si>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</si>
  <si>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</si>
  <si>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</si>
  <si>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</si>
  <si>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</si>
  <si>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</si>
  <si>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</si>
  <si>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</si>
  <si>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</si>
  <si>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</si>
  <si>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</si>
  <si>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</si>
  <si>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</si>
  <si>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</si>
  <si>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</si>
  <si>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</si>
  <si>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</si>
  <si>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</si>
  <si>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</si>
  <si>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</si>
  <si>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</si>
  <si>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</si>
  <si>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</si>
  <si>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</si>
  <si>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</si>
  <si>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</si>
  <si>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</si>
  <si>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</si>
  <si>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</si>
  <si>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</si>
  <si>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</si>
  <si>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</si>
  <si>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</si>
  <si>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</si>
  <si>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</si>
  <si>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</si>
  <si>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</si>
  <si>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</si>
  <si>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</si>
  <si>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</si>
  <si>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</si>
  <si>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</si>
  <si>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</si>
  <si>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</si>
  <si>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</si>
  <si>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</si>
  <si>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</si>
  <si>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</si>
  <si>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</si>
  <si>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</si>
  <si>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</si>
  <si>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</si>
  <si>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</si>
  <si>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</si>
  <si>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</si>
  <si>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</si>
  <si>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</si>
  <si>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</si>
  <si>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</si>
  <si>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</si>
  <si>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</si>
  <si>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device_suggested_area_override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</si>
  <si>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</si>
  <si>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</si>
  <si>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</si>
  <si>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</si>
  <si>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</si>
  <si>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</si>
  <si>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</si>
  <si>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</si>
  <si>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</si>
  <si>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</si>
  <si>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</si>
  <si>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</si>
  <si>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</si>
  <si>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</si>
  <si>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</si>
  <si>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</si>
  <si>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</si>
  <si>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</si>
  <si>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</si>
  <si>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</si>
  <si>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</si>
  <si>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</si>
  <si>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</si>
  <si>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</si>
  <si>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</si>
  <si>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</si>
  <si>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</si>
  <si>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</si>
  <si>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</si>
  <si>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</si>
  <si>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</si>
  <si>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</si>
  <si>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</si>
  <si>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</si>
  <si>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</si>
  <si>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</si>
  <si>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</si>
  <si>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</si>
  <si>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</si>
  <si>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</si>
  <si>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</si>
  <si>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</si>
  <si>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</si>
  <si>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</si>
  <si>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</si>
  <si>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</si>
  <si>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</si>
  <si>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</si>
  <si>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</si>
  <si>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</si>
  <si>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</si>
  <si>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</si>
  <si>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</si>
  <si>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</si>
  <si>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</si>
  <si>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</si>
  <si>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</si>
  <si>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</si>
  <si>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</si>
  <si>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</si>
  <si>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</si>
  <si>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</si>
  <si>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</si>
  <si>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</si>
  <si>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</si>
  <si>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</si>
  <si>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</si>
  <si>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</si>
  <si>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</si>
  <si>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</si>
  <si>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</si>
  <si>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</si>
  <si>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</si>
  <si>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</si>
  <si>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</si>
  <si>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</si>
  <si>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</si>
  <si>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</si>
  <si>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</si>
  <si>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</si>
  <si>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</si>
  <si>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</si>
  <si>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</si>
  <si>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</si>
  <si>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</si>
  <si>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</si>
  <si>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</si>
  <si>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</si>
  <si>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</si>
  <si>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</si>
  <si>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</si>
  <si>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</si>
  <si>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</si>
  <si>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</si>
  <si>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</si>
  <si>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</si>
  <si>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</si>
  <si>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</si>
  <si>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</si>
  <si>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</si>
  <si>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</si>
  <si>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</si>
  <si>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</si>
  <si>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</si>
  <si>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</si>
  <si>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</si>
  <si>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</si>
  <si>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</si>
  <si>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</si>
  <si>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</si>
  <si>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</si>
  <si>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</si>
  <si>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</si>
  <si>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</si>
  <si>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</si>
  <si>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</si>
  <si>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</si>
  <si>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</si>
  <si>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</si>
  <si>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</si>
  <si>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</si>
  <si>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</si>
  <si>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</si>
  <si>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</si>
  <si>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</si>
  <si>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</si>
  <si>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</si>
  <si>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</si>
  <si>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</si>
  <si>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</si>
  <si>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</si>
  <si>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</si>
  <si>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</si>
  <si>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</si>
  <si>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</si>
  <si>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</si>
  <si>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</si>
  <si>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</si>
  <si>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</si>
  <si>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</si>
  <si>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</si>
  <si>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</si>
  <si>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</si>
  <si>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</si>
  <si>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</si>
  <si>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</si>
  <si>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</si>
  <si>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</si>
  <si>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</si>
  <si>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</si>
  <si>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</si>
  <si>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</si>
  <si>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</si>
  <si>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</si>
  <si>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</si>
  <si>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</si>
  <si>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</si>
  <si>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</si>
  <si>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</si>
  <si>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</si>
  <si>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</si>
  <si>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</si>
  <si>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</si>
  <si>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</si>
  <si>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</si>
  <si>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</si>
  <si>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</si>
  <si>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</si>
  <si>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</si>
  <si>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</si>
  <si>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</si>
  <si>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</si>
  <si>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</si>
  <si>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</si>
  <si>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</si>
  <si>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</si>
  <si>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</si>
  <si>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</si>
  <si>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</si>
  <si>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</si>
  <si>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</si>
  <si>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</si>
  <si>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</si>
  <si>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</si>
  <si>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</si>
  <si>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</si>
  <si>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</si>
  <si>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</si>
  <si>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</si>
  <si>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</si>
  <si>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</si>
  <si>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</si>
  <si>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</si>
  <si>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</si>
  <si>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</si>
  <si>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</si>
  <si>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</si>
  <si>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</si>
  <si>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</si>
  <si>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</si>
  <si>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</si>
  <si>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</si>
  <si>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</si>
  <si>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</si>
  <si>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</si>
  <si>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</si>
  <si>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</si>
  <si>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</si>
  <si>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</si>
  <si>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</si>
  <si>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</si>
  <si>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</si>
  <si>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</si>
  <si>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</si>
  <si>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</si>
  <si>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</si>
  <si>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</si>
  <si>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</si>
  <si>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</si>
  <si>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</si>
  <si>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</si>
  <si>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</si>
  <si>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</si>
  <si>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</si>
  <si>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</si>
  <si>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</si>
  <si>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</si>
  <si>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</si>
  <si>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</si>
  <si>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</si>
  <si>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</si>
  <si>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</si>
  <si>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</si>
  <si>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</si>
  <si>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</si>
  <si>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</si>
  <si>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</si>
  <si>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</si>
  <si>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</si>
  <si>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</si>
  <si>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</si>
  <si>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</si>
  <si>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</si>
  <si>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</si>
  <si>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</si>
  <si>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</si>
  <si>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</si>
  <si>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</si>
  <si>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</si>
  <si>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</si>
  <si>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</si>
  <si>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</si>
  <si>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</si>
  <si>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</si>
  <si>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</si>
  <si>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</si>
  <si>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</si>
  <si>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</si>
  <si>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</si>
  <si>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</si>
  <si>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</si>
  <si>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</si>
  <si>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</si>
  <si>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</si>
  <si>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</si>
  <si>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</si>
  <si>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</si>
  <si>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</si>
  <si>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</si>
  <si>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</si>
  <si>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</si>
  <si>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</si>
  <si>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</si>
  <si>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</si>
  <si>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</si>
  <si>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</si>
  <si>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</si>
  <si>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</si>
  <si>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</si>
  <si>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</si>
  <si>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</si>
  <si>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</si>
  <si>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</si>
  <si>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</si>
  <si>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</si>
  <si>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</si>
  <si>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</si>
  <si>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</si>
  <si>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</si>
  <si>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</si>
  <si>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</si>
  <si>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</si>
  <si>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</si>
  <si>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</si>
  <si>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</si>
  <si>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</si>
  <si>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</si>
  <si>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</si>
  <si>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</si>
  <si>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</si>
  <si>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</si>
  <si>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</si>
  <si>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</si>
  <si>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</si>
  <si>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</si>
  <si>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</si>
  <si>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</si>
  <si>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</si>
  <si>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</si>
  <si>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</si>
  <si>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</si>
  <si>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</si>
  <si>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</si>
  <si>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</si>
  <si>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</si>
  <si>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</si>
  <si>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</si>
  <si>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</si>
  <si>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</si>
  <si>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</si>
  <si>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</si>
  <si>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</si>
  <si>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</si>
  <si>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</si>
  <si>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</si>
  <si>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</si>
  <si>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</si>
  <si>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</si>
  <si>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</si>
  <si>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</si>
  <si>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</si>
  <si>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</si>
  <si>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</si>
  <si>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</si>
  <si>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</si>
  <si>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</si>
  <si>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</si>
  <si>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</si>
  <si>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</si>
  <si>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</si>
  <si>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</si>
  <si>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</si>
  <si>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</si>
  <si>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</si>
  <si>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</si>
  <si>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</si>
  <si>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</si>
  <si>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</si>
  <si>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</si>
  <si>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</si>
  <si>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</si>
  <si>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</si>
  <si>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</si>
  <si>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</si>
  <si>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</si>
  <si>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</si>
  <si>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</si>
  <si>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</si>
  <si>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</si>
  <si>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</si>
  <si>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</si>
  <si>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</si>
  <si>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</si>
  <si>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</si>
  <si>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</si>
  <si>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</si>
  <si>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</si>
  <si>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</si>
  <si>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</si>
  <si>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</si>
  <si>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</si>
  <si>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</si>
  <si>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</si>
  <si>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</si>
  <si>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</si>
  <si>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</si>
  <si>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</si>
  <si>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</si>
  <si>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</si>
  <si>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</si>
  <si>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</si>
  <si>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</si>
  <si>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</si>
  <si>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</si>
  <si>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</si>
  <si>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</si>
  <si>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</si>
  <si>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</si>
  <si>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</si>
  <si>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</si>
  <si>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</si>
  <si>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</si>
  <si>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</si>
  <si>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</si>
  <si>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</si>
  <si>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</si>
  <si>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</si>
  <si>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</si>
  <si>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</si>
  <si>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</si>
  <si>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</si>
  <si>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</si>
  <si>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</si>
  <si>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</si>
  <si>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</si>
  <si>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</si>
  <si>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</si>
  <si>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</si>
  <si>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</si>
  <si>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</si>
  <si>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</si>
  <si>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</si>
  <si>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</si>
  <si>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</si>
  <si>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</si>
  <si>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</si>
  <si>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</si>
  <si>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</si>
  <si>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</si>
  <si>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</si>
  <si>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</si>
  <si>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</si>
  <si>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</si>
  <si>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</si>
  <si>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</si>
  <si>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</si>
  <si>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</si>
  <si>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</si>
  <si>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</si>
  <si>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</si>
  <si>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</si>
  <si>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</si>
  <si>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</si>
  <si>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</si>
  <si>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</si>
  <si>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</si>
  <si>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</si>
  <si>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</si>
  <si>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</si>
  <si>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</si>
  <si>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</si>
  <si>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</si>
  <si>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</si>
  <si>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</si>
  <si>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</si>
  <si>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</si>
  <si>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</si>
  <si>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</si>
  <si>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</si>
  <si>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</si>
  <si>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</si>
  <si>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</si>
  <si>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</si>
  <si>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</si>
  <si>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</si>
  <si>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</si>
  <si>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</si>
  <si>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</si>
  <si>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</si>
  <si>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</si>
  <si>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</si>
  <si>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</si>
  <si>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</si>
  <si>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</si>
  <si>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</si>
  <si>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</si>
  <si>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</si>
  <si>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</si>
  <si>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</si>
  <si>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</si>
  <si>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</si>
  <si>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</si>
  <si>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</si>
  <si>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</si>
  <si>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</si>
  <si>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</si>
  <si>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</si>
  <si>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</si>
  <si>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</si>
  <si>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</si>
  <si>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</si>
  <si>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</si>
  <si>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</si>
  <si>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</si>
  <si>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</si>
  <si>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</si>
  <si>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</si>
  <si>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</si>
  <si>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</si>
  <si>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</si>
  <si>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</si>
  <si>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</si>
  <si>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</si>
  <si>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</si>
  <si>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</si>
  <si>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</si>
  <si>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</si>
  <si>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</si>
  <si>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</si>
  <si>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</si>
  <si>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</si>
  <si>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</si>
  <si>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</si>
  <si>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</si>
  <si>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</si>
  <si>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</si>
  <si>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</si>
  <si>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</si>
  <si>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</si>
  <si>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</si>
  <si>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</si>
  <si>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</si>
  <si>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</si>
  <si>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</si>
  <si>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</si>
  <si>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</si>
  <si>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</si>
  <si>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</si>
  <si>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</si>
  <si>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</si>
  <si>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</si>
  <si>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</si>
  <si>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</si>
  <si>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</si>
  <si>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</si>
  <si>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</si>
  <si>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</si>
  <si>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</si>
  <si>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</si>
  <si>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</si>
  <si>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</si>
  <si>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</si>
  <si>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String to define HASS area to add entity to overiding device_suggested_area</t>
  </si>
  <si>
    <t>hass_display_mode</t>
  </si>
  <si>
    <t>hass_display_type</t>
  </si>
  <si>
    <t>0x28ff641e870006ae</t>
  </si>
  <si>
    <t>0x28FF641E870576A9</t>
  </si>
  <si>
    <t>0x28FF641E87CB3CF9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</si>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</sst>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ss_display_mode" dataDxfId="49"/>
    <tableColumn id="28" xr3:uid="{0EA9866E-7EBB-1F4E-864B-B4B41A0868C7}" name="has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zoomScale="120" zoomScaleNormal="120" workbookViewId="0">
      <selection activeCell="A26" sqref="A26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83.1640625" style="21" bestFit="1" customWidth="1"/>
    <col min="37" max="37" width="51.832031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36.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354</v>
      </c>
      <c r="G1" s="2" t="s">
        <v>271</v>
      </c>
      <c r="H1" s="2" t="s">
        <v>271</v>
      </c>
      <c r="I1" s="2" t="s">
        <v>271</v>
      </c>
      <c r="J1" s="2" t="s">
        <v>544</v>
      </c>
      <c r="K1" s="2" t="s">
        <v>272</v>
      </c>
      <c r="L1" s="2" t="s">
        <v>272</v>
      </c>
      <c r="M1" s="2" t="s">
        <v>272</v>
      </c>
      <c r="N1" s="2" t="s">
        <v>273</v>
      </c>
      <c r="O1" s="6" t="s">
        <v>889</v>
      </c>
      <c r="P1" s="5" t="s">
        <v>889</v>
      </c>
      <c r="Q1" s="5" t="s">
        <v>889</v>
      </c>
      <c r="R1" s="5" t="s">
        <v>889</v>
      </c>
      <c r="S1" s="5" t="s">
        <v>889</v>
      </c>
      <c r="T1" s="58" t="s">
        <v>890</v>
      </c>
      <c r="U1" s="5" t="s">
        <v>272</v>
      </c>
      <c r="V1" s="6" t="s">
        <v>272</v>
      </c>
      <c r="W1" s="7" t="s">
        <v>559</v>
      </c>
      <c r="X1" s="7" t="s">
        <v>559</v>
      </c>
      <c r="Y1" s="7" t="s">
        <v>559</v>
      </c>
      <c r="Z1" s="7" t="s">
        <v>627</v>
      </c>
      <c r="AA1" s="7" t="s">
        <v>1055</v>
      </c>
      <c r="AB1" s="7" t="s">
        <v>188</v>
      </c>
      <c r="AC1" s="7" t="s">
        <v>189</v>
      </c>
      <c r="AD1" s="16" t="s">
        <v>190</v>
      </c>
      <c r="AE1" s="16" t="s">
        <v>1352</v>
      </c>
      <c r="AF1" s="7" t="s">
        <v>188</v>
      </c>
      <c r="AG1" s="7" t="s">
        <v>188</v>
      </c>
      <c r="AH1" s="7" t="s">
        <v>1056</v>
      </c>
      <c r="AI1" s="7" t="s">
        <v>188</v>
      </c>
      <c r="AJ1" s="7" t="s">
        <v>188</v>
      </c>
      <c r="AK1" s="7" t="s">
        <v>188</v>
      </c>
      <c r="AL1" s="7" t="s">
        <v>1056</v>
      </c>
      <c r="AM1" s="7" t="s">
        <v>1056</v>
      </c>
      <c r="AN1" s="7" t="s">
        <v>1056</v>
      </c>
      <c r="AO1" s="7" t="s">
        <v>1056</v>
      </c>
      <c r="AP1" s="7" t="s">
        <v>1056</v>
      </c>
      <c r="AQ1" s="7" t="s">
        <v>1056</v>
      </c>
      <c r="AR1" s="7" t="s">
        <v>188</v>
      </c>
      <c r="AS1" s="7" t="s">
        <v>188</v>
      </c>
      <c r="AT1" s="7" t="s">
        <v>188</v>
      </c>
      <c r="AU1" s="7" t="s">
        <v>943</v>
      </c>
      <c r="AV1" s="7" t="s">
        <v>524</v>
      </c>
      <c r="AW1" s="7" t="s">
        <v>524</v>
      </c>
      <c r="AX1" s="7" t="s">
        <v>943</v>
      </c>
      <c r="AY1" s="7" t="s">
        <v>524</v>
      </c>
      <c r="AZ1" s="7" t="s">
        <v>524</v>
      </c>
      <c r="BA1" s="7" t="s">
        <v>524</v>
      </c>
      <c r="BB1" s="7" t="s">
        <v>524</v>
      </c>
      <c r="BC1" s="7" t="s">
        <v>524</v>
      </c>
      <c r="BD1" s="7" t="s">
        <v>524</v>
      </c>
      <c r="BE1" s="7" t="s">
        <v>830</v>
      </c>
      <c r="BF1" s="7" t="s">
        <v>943</v>
      </c>
      <c r="BG1" s="7" t="s">
        <v>524</v>
      </c>
      <c r="BH1" s="7" t="s">
        <v>826</v>
      </c>
      <c r="BI1" s="7" t="s">
        <v>524</v>
      </c>
      <c r="BJ1" s="7" t="s">
        <v>827</v>
      </c>
    </row>
    <row r="2" spans="1:62" s="19" customFormat="1" ht="52" customHeight="1">
      <c r="A2" s="48" t="s">
        <v>167</v>
      </c>
      <c r="B2" s="3" t="s">
        <v>220</v>
      </c>
      <c r="C2" s="3" t="s">
        <v>165</v>
      </c>
      <c r="D2" s="3" t="s">
        <v>1353</v>
      </c>
      <c r="E2" s="3" t="s">
        <v>1354</v>
      </c>
      <c r="F2" s="3" t="s">
        <v>1355</v>
      </c>
      <c r="G2" s="3" t="s">
        <v>185</v>
      </c>
      <c r="H2" s="3" t="s">
        <v>152</v>
      </c>
      <c r="I2" s="3" t="s">
        <v>153</v>
      </c>
      <c r="J2" s="4" t="s">
        <v>549</v>
      </c>
      <c r="K2" s="3" t="s">
        <v>1356</v>
      </c>
      <c r="L2" s="3" t="s">
        <v>1357</v>
      </c>
      <c r="M2" s="3" t="s">
        <v>1358</v>
      </c>
      <c r="N2" s="3" t="s">
        <v>1359</v>
      </c>
      <c r="O2" s="17" t="s">
        <v>932</v>
      </c>
      <c r="P2" s="4" t="s">
        <v>936</v>
      </c>
      <c r="Q2" s="4" t="s">
        <v>891</v>
      </c>
      <c r="R2" s="4" t="s">
        <v>891</v>
      </c>
      <c r="S2" s="4" t="s">
        <v>892</v>
      </c>
      <c r="T2" s="4" t="s">
        <v>893</v>
      </c>
      <c r="U2" s="4" t="s">
        <v>545</v>
      </c>
      <c r="V2" s="8" t="s">
        <v>323</v>
      </c>
      <c r="W2" s="8" t="s">
        <v>567</v>
      </c>
      <c r="X2" s="8" t="s">
        <v>568</v>
      </c>
      <c r="Y2" s="13" t="s">
        <v>560</v>
      </c>
      <c r="Z2" s="8" t="s">
        <v>628</v>
      </c>
      <c r="AA2" s="8" t="s">
        <v>1054</v>
      </c>
      <c r="AB2" s="9" t="s">
        <v>154</v>
      </c>
      <c r="AC2" s="9" t="s">
        <v>155</v>
      </c>
      <c r="AD2" s="13" t="s">
        <v>178</v>
      </c>
      <c r="AE2" s="10" t="s">
        <v>1360</v>
      </c>
      <c r="AF2" s="10" t="s">
        <v>156</v>
      </c>
      <c r="AG2" s="10" t="s">
        <v>157</v>
      </c>
      <c r="AH2" s="10" t="s">
        <v>1060</v>
      </c>
      <c r="AI2" s="10" t="s">
        <v>158</v>
      </c>
      <c r="AJ2" s="11" t="s">
        <v>1361</v>
      </c>
      <c r="AK2" s="10" t="s">
        <v>1362</v>
      </c>
      <c r="AL2" s="10" t="s">
        <v>1057</v>
      </c>
      <c r="AM2" s="10" t="s">
        <v>1067</v>
      </c>
      <c r="AN2" s="10" t="s">
        <v>1076</v>
      </c>
      <c r="AO2" s="10" t="s">
        <v>1077</v>
      </c>
      <c r="AP2" s="10" t="s">
        <v>1072</v>
      </c>
      <c r="AQ2" s="10" t="s">
        <v>1073</v>
      </c>
      <c r="AR2" s="9" t="s">
        <v>159</v>
      </c>
      <c r="AS2" s="10" t="s">
        <v>598</v>
      </c>
      <c r="AT2" s="12" t="s">
        <v>164</v>
      </c>
      <c r="AU2" s="12" t="s">
        <v>1169</v>
      </c>
      <c r="AV2" s="10" t="s">
        <v>358</v>
      </c>
      <c r="AW2" s="10" t="s">
        <v>161</v>
      </c>
      <c r="AX2" s="10" t="s">
        <v>1275</v>
      </c>
      <c r="AY2" s="10" t="s">
        <v>1276</v>
      </c>
      <c r="AZ2" s="10" t="s">
        <v>1277</v>
      </c>
      <c r="BA2" s="10" t="s">
        <v>162</v>
      </c>
      <c r="BB2" s="10" t="s">
        <v>163</v>
      </c>
      <c r="BC2" s="12" t="s">
        <v>160</v>
      </c>
      <c r="BD2" s="10" t="s">
        <v>1363</v>
      </c>
      <c r="BE2" s="10" t="s">
        <v>1364</v>
      </c>
      <c r="BF2" s="10" t="s">
        <v>944</v>
      </c>
      <c r="BG2" s="10" t="s">
        <v>828</v>
      </c>
      <c r="BH2" s="10" t="s">
        <v>825</v>
      </c>
      <c r="BI2" s="10" t="s">
        <v>357</v>
      </c>
      <c r="BJ2" s="12" t="s">
        <v>829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186</v>
      </c>
      <c r="H3" s="50" t="s">
        <v>5</v>
      </c>
      <c r="I3" s="50" t="s">
        <v>6</v>
      </c>
      <c r="J3" s="51" t="s">
        <v>546</v>
      </c>
      <c r="K3" s="50" t="s">
        <v>808</v>
      </c>
      <c r="L3" s="50" t="s">
        <v>809</v>
      </c>
      <c r="M3" s="50" t="s">
        <v>1365</v>
      </c>
      <c r="N3" s="50" t="s">
        <v>1366</v>
      </c>
      <c r="O3" s="52" t="s">
        <v>931</v>
      </c>
      <c r="P3" s="51" t="s">
        <v>894</v>
      </c>
      <c r="Q3" s="51" t="s">
        <v>895</v>
      </c>
      <c r="R3" s="53" t="s">
        <v>896</v>
      </c>
      <c r="S3" s="53" t="s">
        <v>897</v>
      </c>
      <c r="T3" s="59" t="s">
        <v>887</v>
      </c>
      <c r="U3" s="51" t="s">
        <v>543</v>
      </c>
      <c r="V3" s="1" t="s">
        <v>321</v>
      </c>
      <c r="W3" s="1" t="s">
        <v>623</v>
      </c>
      <c r="X3" s="1" t="s">
        <v>624</v>
      </c>
      <c r="Y3" s="1" t="s">
        <v>625</v>
      </c>
      <c r="Z3" s="1" t="s">
        <v>626</v>
      </c>
      <c r="AA3" s="1" t="s">
        <v>1053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1059</v>
      </c>
      <c r="AI3" s="54" t="s">
        <v>13</v>
      </c>
      <c r="AJ3" s="54" t="s">
        <v>14</v>
      </c>
      <c r="AK3" s="54" t="s">
        <v>15</v>
      </c>
      <c r="AL3" s="54" t="s">
        <v>1058</v>
      </c>
      <c r="AM3" s="54" t="s">
        <v>1066</v>
      </c>
      <c r="AN3" s="54" t="s">
        <v>1074</v>
      </c>
      <c r="AO3" s="54" t="s">
        <v>1075</v>
      </c>
      <c r="AP3" s="54" t="s">
        <v>1068</v>
      </c>
      <c r="AQ3" s="54" t="s">
        <v>1069</v>
      </c>
      <c r="AR3" s="54" t="s">
        <v>16</v>
      </c>
      <c r="AS3" s="54" t="s">
        <v>17</v>
      </c>
      <c r="AT3" s="55" t="s">
        <v>24</v>
      </c>
      <c r="AU3" s="55" t="s">
        <v>1168</v>
      </c>
      <c r="AV3" s="54" t="s">
        <v>20</v>
      </c>
      <c r="AW3" s="54" t="s">
        <v>18</v>
      </c>
      <c r="AX3" s="54" t="s">
        <v>1266</v>
      </c>
      <c r="AY3" s="54" t="s">
        <v>1267</v>
      </c>
      <c r="AZ3" s="54" t="s">
        <v>1268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831</v>
      </c>
      <c r="BF3" s="54" t="s">
        <v>942</v>
      </c>
      <c r="BG3" s="54" t="s">
        <v>420</v>
      </c>
      <c r="BH3" s="54" t="s">
        <v>355</v>
      </c>
      <c r="BI3" s="54" t="s">
        <v>356</v>
      </c>
      <c r="BJ3" s="55" t="s">
        <v>384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553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335</v>
      </c>
      <c r="AF4" s="21"/>
      <c r="AG4" s="22"/>
      <c r="AH4" s="22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488</v>
      </c>
      <c r="BA4" s="21" t="s">
        <v>36</v>
      </c>
      <c r="BB4" s="21" t="s">
        <v>37</v>
      </c>
      <c r="BC4" s="21" t="s">
        <v>1278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324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511</v>
      </c>
      <c r="V5" s="22" t="s">
        <v>334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335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299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488</v>
      </c>
      <c r="BA5" s="21" t="s">
        <v>36</v>
      </c>
      <c r="BB5" s="21" t="s">
        <v>37</v>
      </c>
      <c r="BC5" s="21" t="s">
        <v>1278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718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871</v>
      </c>
      <c r="T6" s="27"/>
      <c r="V6" s="22"/>
      <c r="W6" s="22"/>
      <c r="X6" s="22"/>
      <c r="Y6" s="22"/>
      <c r="AE6" s="21" t="s">
        <v>335</v>
      </c>
      <c r="AG6" s="22"/>
      <c r="AH6" s="22"/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1180</v>
      </c>
      <c r="BA6" s="21" t="s">
        <v>1178</v>
      </c>
      <c r="BB6" s="21" t="s">
        <v>128</v>
      </c>
      <c r="BC6" s="21" t="s">
        <v>489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719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511</v>
      </c>
      <c r="V7" s="22" t="s">
        <v>334</v>
      </c>
      <c r="W7" s="22"/>
      <c r="X7" s="22"/>
      <c r="Y7" s="22"/>
      <c r="AE7" s="21" t="s">
        <v>335</v>
      </c>
      <c r="AG7" s="22"/>
      <c r="AH7" s="22"/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1180</v>
      </c>
      <c r="BA7" s="21" t="s">
        <v>1178</v>
      </c>
      <c r="BB7" s="21" t="s">
        <v>128</v>
      </c>
      <c r="BC7" s="21" t="s">
        <v>489</v>
      </c>
      <c r="BD7" s="21" t="s">
        <v>130</v>
      </c>
      <c r="BG7" s="21" t="s">
        <v>428</v>
      </c>
      <c r="BH7" s="27" t="s">
        <v>496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720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871</v>
      </c>
      <c r="T8" s="27"/>
      <c r="V8" s="22"/>
      <c r="W8" s="22"/>
      <c r="X8" s="22"/>
      <c r="Y8" s="22"/>
      <c r="AE8" s="21" t="s">
        <v>335</v>
      </c>
      <c r="AG8" s="22"/>
      <c r="AH8" s="22"/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1180</v>
      </c>
      <c r="BA8" s="21" t="s">
        <v>1178</v>
      </c>
      <c r="BB8" s="21" t="s">
        <v>128</v>
      </c>
      <c r="BC8" s="21" t="s">
        <v>489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721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511</v>
      </c>
      <c r="V9" s="22" t="s">
        <v>334</v>
      </c>
      <c r="W9" s="22"/>
      <c r="X9" s="22"/>
      <c r="Y9" s="22"/>
      <c r="AE9" s="21" t="s">
        <v>335</v>
      </c>
      <c r="AG9" s="22"/>
      <c r="AH9" s="22"/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1180</v>
      </c>
      <c r="BA9" s="21" t="s">
        <v>1178</v>
      </c>
      <c r="BB9" s="21" t="s">
        <v>128</v>
      </c>
      <c r="BC9" s="21" t="s">
        <v>489</v>
      </c>
      <c r="BD9" s="21" t="s">
        <v>127</v>
      </c>
      <c r="BG9" s="21" t="s">
        <v>428</v>
      </c>
      <c r="BH9" s="21" t="s">
        <v>495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722</v>
      </c>
      <c r="F10" s="25" t="str">
        <f>IF(ISBLANK(Table2[[#This Row],[unique_id]]), "", Table2[[#This Row],[unique_id]])</f>
        <v>bertram_2_office_lounge_temperature</v>
      </c>
      <c r="G10" s="21" t="s">
        <v>196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335</v>
      </c>
      <c r="AG10" s="22"/>
      <c r="AH10" s="22"/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1179</v>
      </c>
      <c r="BA10" s="21" t="s">
        <v>1181</v>
      </c>
      <c r="BB10" s="21" t="s">
        <v>128</v>
      </c>
      <c r="BC10" s="21" t="s">
        <v>490</v>
      </c>
      <c r="BD10" s="21" t="s">
        <v>196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723</v>
      </c>
      <c r="F11" s="25" t="str">
        <f>IF(ISBLANK(Table2[[#This Row],[unique_id]]), "", Table2[[#This Row],[unique_id]])</f>
        <v>compensation_sensor_bertram_2_office_lounge_temperature</v>
      </c>
      <c r="G11" s="21" t="s">
        <v>196</v>
      </c>
      <c r="H11" s="21" t="s">
        <v>87</v>
      </c>
      <c r="I11" s="21" t="s">
        <v>30</v>
      </c>
      <c r="M11" s="21" t="s">
        <v>90</v>
      </c>
      <c r="T11" s="27"/>
      <c r="U11" s="21" t="s">
        <v>511</v>
      </c>
      <c r="V11" s="22" t="s">
        <v>334</v>
      </c>
      <c r="W11" s="22"/>
      <c r="X11" s="22"/>
      <c r="Y11" s="22"/>
      <c r="AE11" s="21" t="s">
        <v>335</v>
      </c>
      <c r="AG11" s="22"/>
      <c r="AH11" s="22"/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1179</v>
      </c>
      <c r="BA11" s="21" t="s">
        <v>1181</v>
      </c>
      <c r="BB11" s="21" t="s">
        <v>128</v>
      </c>
      <c r="BC11" s="21" t="s">
        <v>490</v>
      </c>
      <c r="BD11" s="21" t="s">
        <v>196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724</v>
      </c>
      <c r="F12" s="25" t="str">
        <f>IF(ISBLANK(Table2[[#This Row],[unique_id]]), "", Table2[[#This Row],[unique_id]])</f>
        <v>parents_temperature</v>
      </c>
      <c r="G12" s="21" t="s">
        <v>194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335</v>
      </c>
      <c r="AG12" s="22"/>
      <c r="AH12" s="22"/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1180</v>
      </c>
      <c r="BA12" s="21" t="s">
        <v>1178</v>
      </c>
      <c r="BB12" s="21" t="s">
        <v>128</v>
      </c>
      <c r="BC12" s="21" t="s">
        <v>489</v>
      </c>
      <c r="BD12" s="21" t="s">
        <v>194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725</v>
      </c>
      <c r="F13" s="25" t="str">
        <f>IF(ISBLANK(Table2[[#This Row],[unique_id]]), "", Table2[[#This Row],[unique_id]])</f>
        <v>compensation_sensor_parents_temperature</v>
      </c>
      <c r="G13" s="21" t="s">
        <v>194</v>
      </c>
      <c r="H13" s="21" t="s">
        <v>87</v>
      </c>
      <c r="I13" s="21" t="s">
        <v>30</v>
      </c>
      <c r="M13" s="21" t="s">
        <v>136</v>
      </c>
      <c r="T13" s="27"/>
      <c r="U13" s="21" t="s">
        <v>511</v>
      </c>
      <c r="V13" s="22" t="s">
        <v>334</v>
      </c>
      <c r="W13" s="22"/>
      <c r="X13" s="22"/>
      <c r="Y13" s="22"/>
      <c r="AE13" s="21" t="s">
        <v>335</v>
      </c>
      <c r="AG13" s="22"/>
      <c r="AH13" s="22"/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1180</v>
      </c>
      <c r="BA13" s="21" t="s">
        <v>1178</v>
      </c>
      <c r="BB13" s="21" t="s">
        <v>128</v>
      </c>
      <c r="BC13" s="21" t="s">
        <v>489</v>
      </c>
      <c r="BD13" s="21" t="s">
        <v>194</v>
      </c>
      <c r="BG13" s="21" t="s">
        <v>428</v>
      </c>
      <c r="BH13" s="21" t="s">
        <v>491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677</v>
      </c>
      <c r="F14" s="25" t="str">
        <f>IF(ISBLANK(Table2[[#This Row],[unique_id]]), "", Table2[[#This Row],[unique_id]])</f>
        <v>bertram_2_office_temperature</v>
      </c>
      <c r="G14" s="21" t="s">
        <v>215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335</v>
      </c>
      <c r="AG14" s="22"/>
      <c r="AH14" s="22"/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1180</v>
      </c>
      <c r="BA14" s="21" t="s">
        <v>1181</v>
      </c>
      <c r="BB14" s="21" t="s">
        <v>128</v>
      </c>
      <c r="BC14" s="21" t="s">
        <v>490</v>
      </c>
      <c r="BD14" s="21" t="s">
        <v>215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678</v>
      </c>
      <c r="F15" s="25" t="str">
        <f>IF(ISBLANK(Table2[[#This Row],[unique_id]]), "", Table2[[#This Row],[unique_id]])</f>
        <v>compensation_sensor_bertram_2_office_temperature</v>
      </c>
      <c r="G15" s="21" t="s">
        <v>215</v>
      </c>
      <c r="H15" s="21" t="s">
        <v>87</v>
      </c>
      <c r="I15" s="21" t="s">
        <v>30</v>
      </c>
      <c r="M15" s="21" t="s">
        <v>136</v>
      </c>
      <c r="T15" s="27"/>
      <c r="U15" s="21" t="s">
        <v>511</v>
      </c>
      <c r="V15" s="22" t="s">
        <v>334</v>
      </c>
      <c r="W15" s="22"/>
      <c r="X15" s="22"/>
      <c r="Y15" s="22"/>
      <c r="AE15" s="21" t="s">
        <v>335</v>
      </c>
      <c r="AG15" s="22"/>
      <c r="AH15" s="22"/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1180</v>
      </c>
      <c r="BA15" s="21" t="s">
        <v>1181</v>
      </c>
      <c r="BB15" s="21" t="s">
        <v>128</v>
      </c>
      <c r="BC15" s="21" t="s">
        <v>490</v>
      </c>
      <c r="BD15" s="21" t="s">
        <v>215</v>
      </c>
      <c r="BG15" s="21" t="s">
        <v>428</v>
      </c>
      <c r="BH15" s="21" t="s">
        <v>492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679</v>
      </c>
      <c r="F16" s="25" t="str">
        <f>IF(ISBLANK(Table2[[#This Row],[unique_id]]), "", Table2[[#This Row],[unique_id]])</f>
        <v>bertram_2_kitchen_temperature</v>
      </c>
      <c r="G16" s="21" t="s">
        <v>208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335</v>
      </c>
      <c r="AG16" s="22"/>
      <c r="AH16" s="22"/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1180</v>
      </c>
      <c r="BA16" s="21" t="s">
        <v>1181</v>
      </c>
      <c r="BB16" s="21" t="s">
        <v>128</v>
      </c>
      <c r="BC16" s="21" t="s">
        <v>490</v>
      </c>
      <c r="BD16" s="21" t="s">
        <v>208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680</v>
      </c>
      <c r="F17" s="25" t="str">
        <f>IF(ISBLANK(Table2[[#This Row],[unique_id]]), "", Table2[[#This Row],[unique_id]])</f>
        <v>compensation_sensor_bertram_2_kitchen_temperature</v>
      </c>
      <c r="G17" s="21" t="s">
        <v>208</v>
      </c>
      <c r="H17" s="21" t="s">
        <v>87</v>
      </c>
      <c r="I17" s="21" t="s">
        <v>30</v>
      </c>
      <c r="M17" s="21" t="s">
        <v>136</v>
      </c>
      <c r="T17" s="27"/>
      <c r="U17" s="21" t="s">
        <v>511</v>
      </c>
      <c r="V17" s="22" t="s">
        <v>334</v>
      </c>
      <c r="W17" s="22"/>
      <c r="X17" s="22"/>
      <c r="Y17" s="22"/>
      <c r="AE17" s="21" t="s">
        <v>335</v>
      </c>
      <c r="AG17" s="22"/>
      <c r="AH17" s="22"/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1180</v>
      </c>
      <c r="BA17" s="21" t="s">
        <v>1181</v>
      </c>
      <c r="BB17" s="21" t="s">
        <v>128</v>
      </c>
      <c r="BC17" s="21" t="s">
        <v>490</v>
      </c>
      <c r="BD17" s="21" t="s">
        <v>208</v>
      </c>
      <c r="BG17" s="21" t="s">
        <v>428</v>
      </c>
      <c r="BH17" s="21" t="s">
        <v>494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681</v>
      </c>
      <c r="F18" s="25" t="str">
        <f>IF(ISBLANK(Table2[[#This Row],[unique_id]]), "", Table2[[#This Row],[unique_id]])</f>
        <v>bertram_2_office_pantry_temperature</v>
      </c>
      <c r="G18" s="21" t="s">
        <v>214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335</v>
      </c>
      <c r="AG18" s="22"/>
      <c r="AH18" s="22"/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1179</v>
      </c>
      <c r="BA18" s="21" t="s">
        <v>1181</v>
      </c>
      <c r="BB18" s="21" t="s">
        <v>128</v>
      </c>
      <c r="BC18" s="21" t="s">
        <v>490</v>
      </c>
      <c r="BD18" s="21" t="s">
        <v>214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682</v>
      </c>
      <c r="F19" s="25" t="str">
        <f>IF(ISBLANK(Table2[[#This Row],[unique_id]]), "", Table2[[#This Row],[unique_id]])</f>
        <v>compensation_sensor_bertram_2_office_pantry_temperature</v>
      </c>
      <c r="G19" s="21" t="s">
        <v>214</v>
      </c>
      <c r="H19" s="21" t="s">
        <v>87</v>
      </c>
      <c r="I19" s="21" t="s">
        <v>30</v>
      </c>
      <c r="M19" s="21" t="s">
        <v>136</v>
      </c>
      <c r="T19" s="27"/>
      <c r="U19" s="21" t="s">
        <v>511</v>
      </c>
      <c r="V19" s="22" t="s">
        <v>334</v>
      </c>
      <c r="W19" s="22"/>
      <c r="X19" s="22"/>
      <c r="Y19" s="22"/>
      <c r="AE19" s="21" t="s">
        <v>335</v>
      </c>
      <c r="AG19" s="22"/>
      <c r="AH19" s="22"/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1179</v>
      </c>
      <c r="BA19" s="21" t="s">
        <v>1181</v>
      </c>
      <c r="BB19" s="21" t="s">
        <v>128</v>
      </c>
      <c r="BC19" s="21" t="s">
        <v>490</v>
      </c>
      <c r="BD19" s="21" t="s">
        <v>214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683</v>
      </c>
      <c r="F20" s="25" t="str">
        <f>IF(ISBLANK(Table2[[#This Row],[unique_id]]), "", Table2[[#This Row],[unique_id]])</f>
        <v>bertram_2_office_dining_temperature</v>
      </c>
      <c r="G20" s="21" t="s">
        <v>195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335</v>
      </c>
      <c r="AG20" s="22"/>
      <c r="AH20" s="22"/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1179</v>
      </c>
      <c r="BA20" s="21" t="s">
        <v>1181</v>
      </c>
      <c r="BB20" s="21" t="s">
        <v>128</v>
      </c>
      <c r="BC20" s="21" t="s">
        <v>490</v>
      </c>
      <c r="BD20" s="21" t="s">
        <v>195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684</v>
      </c>
      <c r="F21" s="25" t="str">
        <f>IF(ISBLANK(Table2[[#This Row],[unique_id]]), "", Table2[[#This Row],[unique_id]])</f>
        <v>compensation_sensor_bertram_2_office_dining_temperature</v>
      </c>
      <c r="G21" s="21" t="s">
        <v>195</v>
      </c>
      <c r="H21" s="21" t="s">
        <v>87</v>
      </c>
      <c r="I21" s="21" t="s">
        <v>30</v>
      </c>
      <c r="M21" s="21" t="s">
        <v>136</v>
      </c>
      <c r="T21" s="27"/>
      <c r="U21" s="21" t="s">
        <v>511</v>
      </c>
      <c r="V21" s="22" t="s">
        <v>334</v>
      </c>
      <c r="W21" s="22"/>
      <c r="X21" s="22"/>
      <c r="Y21" s="22"/>
      <c r="AE21" s="21" t="s">
        <v>335</v>
      </c>
      <c r="AG21" s="22"/>
      <c r="AH21" s="22"/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1179</v>
      </c>
      <c r="BA21" s="21" t="s">
        <v>1181</v>
      </c>
      <c r="BB21" s="21" t="s">
        <v>128</v>
      </c>
      <c r="BC21" s="21" t="s">
        <v>490</v>
      </c>
      <c r="BD21" s="21" t="s">
        <v>195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685</v>
      </c>
      <c r="F22" s="25" t="str">
        <f>IF(ISBLANK(Table2[[#This Row],[unique_id]]), "", Table2[[#This Row],[unique_id]])</f>
        <v>laundry_temperature</v>
      </c>
      <c r="G22" s="21" t="s">
        <v>216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335</v>
      </c>
      <c r="AG22" s="22"/>
      <c r="AH22" s="22"/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1180</v>
      </c>
      <c r="BA22" s="21" t="s">
        <v>1178</v>
      </c>
      <c r="BB22" s="21" t="s">
        <v>128</v>
      </c>
      <c r="BC22" s="21" t="s">
        <v>489</v>
      </c>
      <c r="BD22" s="21" t="s">
        <v>216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686</v>
      </c>
      <c r="F23" s="25" t="str">
        <f>IF(ISBLANK(Table2[[#This Row],[unique_id]]), "", Table2[[#This Row],[unique_id]])</f>
        <v>compensation_sensor_laundry_temperature</v>
      </c>
      <c r="G23" s="21" t="s">
        <v>216</v>
      </c>
      <c r="H23" s="21" t="s">
        <v>87</v>
      </c>
      <c r="I23" s="21" t="s">
        <v>30</v>
      </c>
      <c r="M23" s="21" t="s">
        <v>136</v>
      </c>
      <c r="T23" s="27"/>
      <c r="U23" s="21" t="s">
        <v>511</v>
      </c>
      <c r="V23" s="22" t="s">
        <v>334</v>
      </c>
      <c r="W23" s="22"/>
      <c r="X23" s="22"/>
      <c r="Y23" s="22"/>
      <c r="AE23" s="21" t="s">
        <v>335</v>
      </c>
      <c r="AG23" s="22"/>
      <c r="AH23" s="22"/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1180</v>
      </c>
      <c r="BA23" s="21" t="s">
        <v>1178</v>
      </c>
      <c r="BB23" s="21" t="s">
        <v>128</v>
      </c>
      <c r="BC23" s="21" t="s">
        <v>489</v>
      </c>
      <c r="BD23" s="21" t="s">
        <v>216</v>
      </c>
      <c r="BG23" s="21" t="s">
        <v>428</v>
      </c>
      <c r="BH23" s="27" t="s">
        <v>493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687</v>
      </c>
      <c r="F24" s="25" t="str">
        <f>IF(ISBLANK(Table2[[#This Row],[unique_id]]), "", Table2[[#This Row],[unique_id]])</f>
        <v>bertram_2_office_basement_temperature</v>
      </c>
      <c r="G24" s="21" t="s">
        <v>213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335</v>
      </c>
      <c r="AG24" s="22"/>
      <c r="AH24" s="22"/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1179</v>
      </c>
      <c r="BA24" s="21" t="s">
        <v>1181</v>
      </c>
      <c r="BB24" s="21" t="s">
        <v>128</v>
      </c>
      <c r="BC24" s="21" t="s">
        <v>490</v>
      </c>
      <c r="BD24" s="21" t="s">
        <v>213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688</v>
      </c>
      <c r="F25" s="25" t="str">
        <f>IF(ISBLANK(Table2[[#This Row],[unique_id]]), "", Table2[[#This Row],[unique_id]])</f>
        <v>compensation_sensor_bertram_2_office_basement_temperature</v>
      </c>
      <c r="G25" s="21" t="s">
        <v>213</v>
      </c>
      <c r="H25" s="21" t="s">
        <v>87</v>
      </c>
      <c r="I25" s="21" t="s">
        <v>30</v>
      </c>
      <c r="M25" s="21" t="s">
        <v>136</v>
      </c>
      <c r="T25" s="27"/>
      <c r="U25" s="21" t="s">
        <v>511</v>
      </c>
      <c r="V25" s="22" t="s">
        <v>334</v>
      </c>
      <c r="W25" s="22"/>
      <c r="X25" s="22"/>
      <c r="Y25" s="22"/>
      <c r="AE25" s="21" t="s">
        <v>335</v>
      </c>
      <c r="AG25" s="22"/>
      <c r="AH25" s="22"/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1179</v>
      </c>
      <c r="BA25" s="21" t="s">
        <v>1181</v>
      </c>
      <c r="BB25" s="21" t="s">
        <v>128</v>
      </c>
      <c r="BC25" s="21" t="s">
        <v>490</v>
      </c>
      <c r="BD25" s="21" t="s">
        <v>213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1337</v>
      </c>
      <c r="D26" s="37" t="s">
        <v>27</v>
      </c>
      <c r="E26" s="37" t="s">
        <v>1338</v>
      </c>
      <c r="F26" s="39" t="str">
        <f>IF(ISBLANK(Table2[[#This Row],[unique_id]]), "", Table2[[#This Row],[unique_id]])</f>
        <v>rack_top_temperature</v>
      </c>
      <c r="G26" s="37" t="s">
        <v>1341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511</v>
      </c>
      <c r="V26" s="40" t="s">
        <v>334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335</v>
      </c>
      <c r="AF26" s="37">
        <v>300</v>
      </c>
      <c r="AG26" s="40" t="s">
        <v>34</v>
      </c>
      <c r="AH26" s="40"/>
      <c r="AI26" s="37" t="s">
        <v>1370</v>
      </c>
      <c r="AJ26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26" s="37" t="str">
        <f>IF(ISBLANK(Table2[[#This Row],[index]]),  "", _xlfn.CONCAT("telegraf/", Table2[[#This Row],[unique_id_device]], "/", LOWER(Table2[[#This Row],[device_via_device]])))</f>
        <v>telegraf/macmini-meg/digitemp</v>
      </c>
      <c r="AR26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1345</v>
      </c>
      <c r="BB26" s="37" t="s">
        <v>1337</v>
      </c>
      <c r="BC26" s="37" t="s">
        <v>1346</v>
      </c>
      <c r="BD26" s="37" t="s">
        <v>28</v>
      </c>
      <c r="BH26" s="37" t="s">
        <v>1369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27" spans="1:62" s="37" customFormat="1" ht="16" customHeight="1">
      <c r="A27" s="26">
        <v>1023</v>
      </c>
      <c r="B27" s="37" t="s">
        <v>26</v>
      </c>
      <c r="C27" s="37" t="s">
        <v>1337</v>
      </c>
      <c r="D27" s="37" t="s">
        <v>27</v>
      </c>
      <c r="E27" s="37" t="s">
        <v>1339</v>
      </c>
      <c r="F27" s="39" t="str">
        <f>IF(ISBLANK(Table2[[#This Row],[unique_id]]), "", Table2[[#This Row],[unique_id]])</f>
        <v>rack_bottom_temperature</v>
      </c>
      <c r="G27" s="37" t="s">
        <v>1350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511</v>
      </c>
      <c r="V27" s="40" t="s">
        <v>334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335</v>
      </c>
      <c r="AF27" s="37">
        <v>300</v>
      </c>
      <c r="AG27" s="40" t="s">
        <v>34</v>
      </c>
      <c r="AH27" s="40"/>
      <c r="AI27" s="37" t="s">
        <v>1370</v>
      </c>
      <c r="AJ27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27" s="37" t="str">
        <f>IF(ISBLANK(Table2[[#This Row],[index]]),  "", _xlfn.CONCAT("telegraf/macmini-meg/", LOWER(Table2[[#This Row],[device_via_device]])))</f>
        <v>telegraf/macmini-meg/digitemp</v>
      </c>
      <c r="AR27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1345</v>
      </c>
      <c r="BB27" s="37" t="s">
        <v>1337</v>
      </c>
      <c r="BC27" s="37" t="s">
        <v>1346</v>
      </c>
      <c r="BD27" s="37" t="s">
        <v>28</v>
      </c>
      <c r="BH27" s="37" t="s">
        <v>1368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28" spans="1:62" s="37" customFormat="1" ht="16" customHeight="1">
      <c r="A28" s="26">
        <v>1024</v>
      </c>
      <c r="B28" s="37" t="s">
        <v>26</v>
      </c>
      <c r="C28" s="37" t="s">
        <v>1337</v>
      </c>
      <c r="D28" s="37" t="s">
        <v>27</v>
      </c>
      <c r="E28" s="37" t="s">
        <v>1340</v>
      </c>
      <c r="F28" s="39" t="str">
        <f>IF(ISBLANK(Table2[[#This Row],[unique_id]]), "", Table2[[#This Row],[unique_id]])</f>
        <v>rack_external_temperature</v>
      </c>
      <c r="G28" s="37" t="s">
        <v>1351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511</v>
      </c>
      <c r="V28" s="40" t="s">
        <v>334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335</v>
      </c>
      <c r="AF28" s="37">
        <v>300</v>
      </c>
      <c r="AG28" s="40" t="s">
        <v>34</v>
      </c>
      <c r="AH28" s="40"/>
      <c r="AI28" s="37" t="s">
        <v>1370</v>
      </c>
      <c r="AJ28" s="37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homeassistant/entity/sensor/digitemp/rack_external_temperature/config</v>
      </c>
      <c r="AK28" s="37" t="str">
        <f>IF(ISBLANK(Table2[[#This Row],[index]]),  "", _xlfn.CONCAT("telegraf/macmini-meg/", LOWER(Table2[[#This Row],[device_via_device]])))</f>
        <v>telegraf/macmini-meg/digitemp</v>
      </c>
      <c r="AR28" s="37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(value_json['fields']['rack_external_temperature_celsius'] | float(0) | round(1)) if (value_json['fields']['rack_external_temperature_celsius'] is defined) else (states('sensor.rack_external_temperature') | float(None)) }}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1345</v>
      </c>
      <c r="BB28" s="37" t="s">
        <v>1337</v>
      </c>
      <c r="BC28" s="37" t="s">
        <v>1346</v>
      </c>
      <c r="BD28" s="37" t="s">
        <v>28</v>
      </c>
      <c r="BH28" s="37" t="s">
        <v>1367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554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335</v>
      </c>
      <c r="AG29" s="35"/>
      <c r="AH29" s="35"/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488</v>
      </c>
      <c r="BA29" s="32" t="s">
        <v>36</v>
      </c>
      <c r="BB29" s="32" t="s">
        <v>37</v>
      </c>
      <c r="BC29" s="32" t="s">
        <v>1278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325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334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335</v>
      </c>
      <c r="AF30" s="21">
        <v>300</v>
      </c>
      <c r="AG30" s="22" t="s">
        <v>34</v>
      </c>
      <c r="AH30" s="22"/>
      <c r="AI30" s="21" t="s">
        <v>170</v>
      </c>
      <c r="AJ30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299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488</v>
      </c>
      <c r="BA30" s="21" t="s">
        <v>36</v>
      </c>
      <c r="BB30" s="21" t="s">
        <v>37</v>
      </c>
      <c r="BC30" s="21" t="s">
        <v>1278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326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334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335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299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488</v>
      </c>
      <c r="BA31" s="21" t="s">
        <v>36</v>
      </c>
      <c r="BB31" s="21" t="s">
        <v>37</v>
      </c>
      <c r="BC31" s="21" t="s">
        <v>1278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327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334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335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299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488</v>
      </c>
      <c r="BA32" s="21" t="s">
        <v>36</v>
      </c>
      <c r="BB32" s="21" t="s">
        <v>37</v>
      </c>
      <c r="BC32" s="21" t="s">
        <v>1278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328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334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335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299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488</v>
      </c>
      <c r="BA33" s="21" t="s">
        <v>36</v>
      </c>
      <c r="BB33" s="21" t="s">
        <v>37</v>
      </c>
      <c r="BC33" s="21" t="s">
        <v>1278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329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334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335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299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488</v>
      </c>
      <c r="BA34" s="21" t="s">
        <v>36</v>
      </c>
      <c r="BB34" s="21" t="s">
        <v>37</v>
      </c>
      <c r="BC34" s="21" t="s">
        <v>1278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330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334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335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299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488</v>
      </c>
      <c r="BA35" s="21" t="s">
        <v>36</v>
      </c>
      <c r="BB35" s="21" t="s">
        <v>37</v>
      </c>
      <c r="BC35" s="21" t="s">
        <v>1278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331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334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335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488</v>
      </c>
      <c r="BA36" s="21" t="s">
        <v>36</v>
      </c>
      <c r="BB36" s="21" t="s">
        <v>37</v>
      </c>
      <c r="BC36" s="21" t="s">
        <v>1278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515</v>
      </c>
      <c r="D37" s="21" t="s">
        <v>352</v>
      </c>
      <c r="E37" s="21" t="s">
        <v>351</v>
      </c>
      <c r="F37" s="25" t="str">
        <f>IF(ISBLANK(Table2[[#This Row],[unique_id]]), "", Table2[[#This Row],[unique_id]])</f>
        <v>column_break</v>
      </c>
      <c r="G37" s="21" t="s">
        <v>348</v>
      </c>
      <c r="H37" s="21" t="s">
        <v>87</v>
      </c>
      <c r="I37" s="21" t="s">
        <v>30</v>
      </c>
      <c r="M37" s="21" t="s">
        <v>349</v>
      </c>
      <c r="N37" s="21" t="s">
        <v>350</v>
      </c>
      <c r="T37" s="27"/>
      <c r="V37" s="22"/>
      <c r="W37" s="22"/>
      <c r="X37" s="22"/>
      <c r="Y37" s="22"/>
      <c r="AG37" s="22"/>
      <c r="AH37" s="22"/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525</v>
      </c>
      <c r="D38" s="21" t="s">
        <v>27</v>
      </c>
      <c r="E38" s="21" t="s">
        <v>529</v>
      </c>
      <c r="F38" s="25" t="str">
        <f>IF(ISBLANK(Table2[[#This Row],[unique_id]]), "", Table2[[#This Row],[unique_id]])</f>
        <v>lounge_air_purifier_pm25</v>
      </c>
      <c r="G38" s="21" t="s">
        <v>196</v>
      </c>
      <c r="H38" s="21" t="s">
        <v>528</v>
      </c>
      <c r="I38" s="21" t="s">
        <v>30</v>
      </c>
      <c r="M38" s="21" t="s">
        <v>90</v>
      </c>
      <c r="T38" s="27"/>
      <c r="U38" s="21" t="s">
        <v>511</v>
      </c>
      <c r="V38" s="22"/>
      <c r="W38" s="22"/>
      <c r="X38" s="22"/>
      <c r="Y38" s="22"/>
      <c r="AE38" s="21" t="s">
        <v>531</v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525</v>
      </c>
      <c r="D39" s="21" t="s">
        <v>27</v>
      </c>
      <c r="E39" s="21" t="s">
        <v>606</v>
      </c>
      <c r="F39" s="25" t="str">
        <f>IF(ISBLANK(Table2[[#This Row],[unique_id]]), "", Table2[[#This Row],[unique_id]])</f>
        <v>dining_air_purifier_pm25</v>
      </c>
      <c r="G39" s="21" t="s">
        <v>195</v>
      </c>
      <c r="H39" s="21" t="s">
        <v>528</v>
      </c>
      <c r="I39" s="21" t="s">
        <v>30</v>
      </c>
      <c r="M39" s="21" t="s">
        <v>90</v>
      </c>
      <c r="T39" s="27"/>
      <c r="U39" s="21" t="s">
        <v>511</v>
      </c>
      <c r="V39" s="22"/>
      <c r="W39" s="22"/>
      <c r="X39" s="22"/>
      <c r="Y39" s="22"/>
      <c r="AE39" s="21" t="s">
        <v>531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515</v>
      </c>
      <c r="D40" s="21" t="s">
        <v>352</v>
      </c>
      <c r="E40" s="21" t="s">
        <v>351</v>
      </c>
      <c r="F40" s="25" t="str">
        <f>IF(ISBLANK(Table2[[#This Row],[unique_id]]), "", Table2[[#This Row],[unique_id]])</f>
        <v>column_break</v>
      </c>
      <c r="G40" s="21" t="s">
        <v>348</v>
      </c>
      <c r="H40" s="21" t="s">
        <v>528</v>
      </c>
      <c r="I40" s="21" t="s">
        <v>30</v>
      </c>
      <c r="M40" s="21" t="s">
        <v>349</v>
      </c>
      <c r="N40" s="21" t="s">
        <v>350</v>
      </c>
      <c r="T40" s="27"/>
      <c r="V40" s="22"/>
      <c r="W40" s="22"/>
      <c r="X40" s="22"/>
      <c r="Y40" s="22"/>
      <c r="AE40" s="21" t="s">
        <v>531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332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511</v>
      </c>
      <c r="V41" s="22" t="s">
        <v>334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337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300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488</v>
      </c>
      <c r="BA41" s="21" t="s">
        <v>36</v>
      </c>
      <c r="BB41" s="21" t="s">
        <v>37</v>
      </c>
      <c r="BC41" s="21" t="s">
        <v>1278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689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511</v>
      </c>
      <c r="V42" s="22" t="s">
        <v>334</v>
      </c>
      <c r="W42" s="22"/>
      <c r="X42" s="22"/>
      <c r="Y42" s="22"/>
      <c r="AE42" s="21" t="s">
        <v>337</v>
      </c>
      <c r="AG42" s="22"/>
      <c r="AH42" s="22"/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1180</v>
      </c>
      <c r="BA42" s="21" t="s">
        <v>1178</v>
      </c>
      <c r="BB42" s="21" t="s">
        <v>128</v>
      </c>
      <c r="BC42" s="21" t="s">
        <v>489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690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511</v>
      </c>
      <c r="V43" s="22" t="s">
        <v>334</v>
      </c>
      <c r="W43" s="22"/>
      <c r="X43" s="22"/>
      <c r="Y43" s="22"/>
      <c r="AE43" s="21" t="s">
        <v>337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1180</v>
      </c>
      <c r="BA43" s="21" t="s">
        <v>1178</v>
      </c>
      <c r="BB43" s="21" t="s">
        <v>128</v>
      </c>
      <c r="BC43" s="21" t="s">
        <v>489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691</v>
      </c>
      <c r="F44" s="25" t="str">
        <f>IF(ISBLANK(Table2[[#This Row],[unique_id]]), "", Table2[[#This Row],[unique_id]])</f>
        <v>compensation_sensor_bertram_2_office_lounge_humidity</v>
      </c>
      <c r="G44" s="21" t="s">
        <v>196</v>
      </c>
      <c r="H44" s="21" t="s">
        <v>29</v>
      </c>
      <c r="I44" s="21" t="s">
        <v>30</v>
      </c>
      <c r="M44" s="21" t="s">
        <v>90</v>
      </c>
      <c r="T44" s="27"/>
      <c r="U44" s="21" t="s">
        <v>511</v>
      </c>
      <c r="V44" s="22" t="s">
        <v>334</v>
      </c>
      <c r="W44" s="22"/>
      <c r="X44" s="22"/>
      <c r="Y44" s="22"/>
      <c r="AE44" s="21" t="s">
        <v>337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1179</v>
      </c>
      <c r="BA44" s="21" t="s">
        <v>1181</v>
      </c>
      <c r="BB44" s="21" t="s">
        <v>128</v>
      </c>
      <c r="BC44" s="21" t="s">
        <v>490</v>
      </c>
      <c r="BD44" s="21" t="s">
        <v>196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692</v>
      </c>
      <c r="F45" s="25" t="str">
        <f>IF(ISBLANK(Table2[[#This Row],[unique_id]]), "", Table2[[#This Row],[unique_id]])</f>
        <v>compensation_sensor_parents_humidity</v>
      </c>
      <c r="G45" s="21" t="s">
        <v>194</v>
      </c>
      <c r="H45" s="21" t="s">
        <v>29</v>
      </c>
      <c r="I45" s="21" t="s">
        <v>30</v>
      </c>
      <c r="M45" s="21" t="s">
        <v>136</v>
      </c>
      <c r="T45" s="27"/>
      <c r="U45" s="21" t="s">
        <v>511</v>
      </c>
      <c r="V45" s="22" t="s">
        <v>334</v>
      </c>
      <c r="W45" s="22"/>
      <c r="X45" s="22"/>
      <c r="Y45" s="22"/>
      <c r="AE45" s="21" t="s">
        <v>337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1180</v>
      </c>
      <c r="BA45" s="21" t="s">
        <v>1178</v>
      </c>
      <c r="BB45" s="21" t="s">
        <v>128</v>
      </c>
      <c r="BC45" s="21" t="s">
        <v>489</v>
      </c>
      <c r="BD45" s="21" t="s">
        <v>194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693</v>
      </c>
      <c r="F46" s="25" t="str">
        <f>IF(ISBLANK(Table2[[#This Row],[unique_id]]), "", Table2[[#This Row],[unique_id]])</f>
        <v>compensation_sensor_bertram_2_office_humidity</v>
      </c>
      <c r="G46" s="21" t="s">
        <v>215</v>
      </c>
      <c r="H46" s="21" t="s">
        <v>29</v>
      </c>
      <c r="I46" s="21" t="s">
        <v>30</v>
      </c>
      <c r="M46" s="21" t="s">
        <v>136</v>
      </c>
      <c r="T46" s="27"/>
      <c r="U46" s="21" t="s">
        <v>511</v>
      </c>
      <c r="V46" s="22" t="s">
        <v>334</v>
      </c>
      <c r="W46" s="22"/>
      <c r="X46" s="22"/>
      <c r="Y46" s="22"/>
      <c r="AE46" s="21" t="s">
        <v>337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1179</v>
      </c>
      <c r="BA46" s="21" t="s">
        <v>1181</v>
      </c>
      <c r="BB46" s="21" t="s">
        <v>128</v>
      </c>
      <c r="BC46" s="21" t="s">
        <v>490</v>
      </c>
      <c r="BD46" s="21" t="s">
        <v>215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694</v>
      </c>
      <c r="F47" s="25" t="str">
        <f>IF(ISBLANK(Table2[[#This Row],[unique_id]]), "", Table2[[#This Row],[unique_id]])</f>
        <v>compensation_sensor_bertram_2_kitchen_humidity</v>
      </c>
      <c r="G47" s="21" t="s">
        <v>208</v>
      </c>
      <c r="H47" s="21" t="s">
        <v>29</v>
      </c>
      <c r="I47" s="21" t="s">
        <v>30</v>
      </c>
      <c r="M47" s="21" t="s">
        <v>136</v>
      </c>
      <c r="T47" s="27"/>
      <c r="U47" s="21" t="s">
        <v>511</v>
      </c>
      <c r="V47" s="22" t="s">
        <v>334</v>
      </c>
      <c r="W47" s="22"/>
      <c r="X47" s="22"/>
      <c r="Y47" s="22"/>
      <c r="AE47" s="21" t="s">
        <v>337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1179</v>
      </c>
      <c r="BA47" s="21" t="s">
        <v>1181</v>
      </c>
      <c r="BB47" s="21" t="s">
        <v>128</v>
      </c>
      <c r="BC47" s="21" t="s">
        <v>490</v>
      </c>
      <c r="BD47" s="21" t="s">
        <v>208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695</v>
      </c>
      <c r="F48" s="25" t="str">
        <f>IF(ISBLANK(Table2[[#This Row],[unique_id]]), "", Table2[[#This Row],[unique_id]])</f>
        <v>compensation_sensor_bertram_2_office_pantry_humidity</v>
      </c>
      <c r="G48" s="21" t="s">
        <v>214</v>
      </c>
      <c r="H48" s="21" t="s">
        <v>29</v>
      </c>
      <c r="I48" s="21" t="s">
        <v>30</v>
      </c>
      <c r="M48" s="21" t="s">
        <v>136</v>
      </c>
      <c r="T48" s="27"/>
      <c r="U48" s="21" t="s">
        <v>511</v>
      </c>
      <c r="V48" s="22" t="s">
        <v>334</v>
      </c>
      <c r="W48" s="22"/>
      <c r="X48" s="22"/>
      <c r="Y48" s="22"/>
      <c r="AE48" s="21" t="s">
        <v>337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1179</v>
      </c>
      <c r="BA48" s="21" t="s">
        <v>1181</v>
      </c>
      <c r="BB48" s="21" t="s">
        <v>128</v>
      </c>
      <c r="BC48" s="21" t="s">
        <v>490</v>
      </c>
      <c r="BD48" s="21" t="s">
        <v>214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696</v>
      </c>
      <c r="F49" s="25" t="str">
        <f>IF(ISBLANK(Table2[[#This Row],[unique_id]]), "", Table2[[#This Row],[unique_id]])</f>
        <v>compensation_sensor_bertram_2_office_dining_humidity</v>
      </c>
      <c r="G49" s="21" t="s">
        <v>195</v>
      </c>
      <c r="H49" s="21" t="s">
        <v>29</v>
      </c>
      <c r="I49" s="21" t="s">
        <v>30</v>
      </c>
      <c r="M49" s="21" t="s">
        <v>136</v>
      </c>
      <c r="T49" s="27"/>
      <c r="U49" s="21" t="s">
        <v>511</v>
      </c>
      <c r="V49" s="22" t="s">
        <v>334</v>
      </c>
      <c r="W49" s="22"/>
      <c r="X49" s="22"/>
      <c r="Y49" s="22"/>
      <c r="AE49" s="21" t="s">
        <v>337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1179</v>
      </c>
      <c r="BA49" s="21" t="s">
        <v>1181</v>
      </c>
      <c r="BB49" s="21" t="s">
        <v>128</v>
      </c>
      <c r="BC49" s="21" t="s">
        <v>490</v>
      </c>
      <c r="BD49" s="21" t="s">
        <v>195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697</v>
      </c>
      <c r="F50" s="25" t="str">
        <f>IF(ISBLANK(Table2[[#This Row],[unique_id]]), "", Table2[[#This Row],[unique_id]])</f>
        <v>compensation_sensor_laundry_humidity</v>
      </c>
      <c r="G50" s="21" t="s">
        <v>216</v>
      </c>
      <c r="H50" s="21" t="s">
        <v>29</v>
      </c>
      <c r="I50" s="21" t="s">
        <v>30</v>
      </c>
      <c r="M50" s="21" t="s">
        <v>136</v>
      </c>
      <c r="T50" s="27"/>
      <c r="U50" s="21" t="s">
        <v>511</v>
      </c>
      <c r="V50" s="22" t="s">
        <v>334</v>
      </c>
      <c r="W50" s="22"/>
      <c r="X50" s="22"/>
      <c r="Y50" s="22"/>
      <c r="AE50" s="21" t="s">
        <v>337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1180</v>
      </c>
      <c r="BA50" s="21" t="s">
        <v>1178</v>
      </c>
      <c r="BB50" s="21" t="s">
        <v>128</v>
      </c>
      <c r="BC50" s="21" t="s">
        <v>489</v>
      </c>
      <c r="BD50" s="21" t="s">
        <v>216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698</v>
      </c>
      <c r="F51" s="25" t="str">
        <f>IF(ISBLANK(Table2[[#This Row],[unique_id]]), "", Table2[[#This Row],[unique_id]])</f>
        <v>compensation_sensor_bertram_2_office_basement_humidity</v>
      </c>
      <c r="G51" s="21" t="s">
        <v>213</v>
      </c>
      <c r="H51" s="21" t="s">
        <v>29</v>
      </c>
      <c r="I51" s="21" t="s">
        <v>30</v>
      </c>
      <c r="M51" s="21" t="s">
        <v>136</v>
      </c>
      <c r="T51" s="27"/>
      <c r="U51" s="21" t="s">
        <v>511</v>
      </c>
      <c r="V51" s="22" t="s">
        <v>334</v>
      </c>
      <c r="W51" s="22"/>
      <c r="X51" s="22"/>
      <c r="Y51" s="22"/>
      <c r="AE51" s="21" t="s">
        <v>337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1179</v>
      </c>
      <c r="BA51" s="21" t="s">
        <v>1181</v>
      </c>
      <c r="BB51" s="21" t="s">
        <v>128</v>
      </c>
      <c r="BC51" s="21" t="s">
        <v>490</v>
      </c>
      <c r="BD51" s="21" t="s">
        <v>213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333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334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337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300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488</v>
      </c>
      <c r="BA52" s="21" t="s">
        <v>36</v>
      </c>
      <c r="BB52" s="21" t="s">
        <v>37</v>
      </c>
      <c r="BC52" s="21" t="s">
        <v>1278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515</v>
      </c>
      <c r="D53" s="21" t="s">
        <v>352</v>
      </c>
      <c r="E53" s="21" t="s">
        <v>351</v>
      </c>
      <c r="F53" s="25" t="str">
        <f>IF(ISBLANK(Table2[[#This Row],[unique_id]]), "", Table2[[#This Row],[unique_id]])</f>
        <v>column_break</v>
      </c>
      <c r="G53" s="21" t="s">
        <v>348</v>
      </c>
      <c r="H53" s="21" t="s">
        <v>29</v>
      </c>
      <c r="I53" s="21" t="s">
        <v>30</v>
      </c>
      <c r="M53" s="21" t="s">
        <v>349</v>
      </c>
      <c r="N53" s="21" t="s">
        <v>350</v>
      </c>
      <c r="T53" s="27"/>
      <c r="V53" s="22"/>
      <c r="W53" s="22"/>
      <c r="X53" s="22"/>
      <c r="Y53" s="22"/>
      <c r="AG53" s="22"/>
      <c r="AH53" s="22"/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699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179</v>
      </c>
      <c r="I54" s="21" t="s">
        <v>30</v>
      </c>
      <c r="T54" s="27"/>
      <c r="V54" s="22" t="s">
        <v>334</v>
      </c>
      <c r="W54" s="22"/>
      <c r="X54" s="22"/>
      <c r="Y54" s="22"/>
      <c r="AE54" s="21" t="s">
        <v>246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1180</v>
      </c>
      <c r="BA54" s="21" t="s">
        <v>1178</v>
      </c>
      <c r="BB54" s="21" t="s">
        <v>128</v>
      </c>
      <c r="BC54" s="21" t="s">
        <v>489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700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179</v>
      </c>
      <c r="I55" s="21" t="s">
        <v>30</v>
      </c>
      <c r="M55" s="21" t="s">
        <v>90</v>
      </c>
      <c r="T55" s="27"/>
      <c r="U55" s="21" t="s">
        <v>511</v>
      </c>
      <c r="V55" s="22" t="s">
        <v>334</v>
      </c>
      <c r="W55" s="22"/>
      <c r="X55" s="22"/>
      <c r="Y55" s="22"/>
      <c r="AE55" s="21" t="s">
        <v>246</v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1180</v>
      </c>
      <c r="BA55" s="21" t="s">
        <v>1178</v>
      </c>
      <c r="BB55" s="21" t="s">
        <v>128</v>
      </c>
      <c r="BC55" s="21" t="s">
        <v>489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701</v>
      </c>
      <c r="F56" s="25" t="str">
        <f>IF(ISBLANK(Table2[[#This Row],[unique_id]]), "", Table2[[#This Row],[unique_id]])</f>
        <v>compensation_sensor_parents_co2</v>
      </c>
      <c r="G56" s="21" t="s">
        <v>194</v>
      </c>
      <c r="H56" s="21" t="s">
        <v>179</v>
      </c>
      <c r="I56" s="21" t="s">
        <v>30</v>
      </c>
      <c r="M56" s="21" t="s">
        <v>90</v>
      </c>
      <c r="T56" s="27"/>
      <c r="U56" s="21" t="s">
        <v>511</v>
      </c>
      <c r="V56" s="22" t="s">
        <v>322</v>
      </c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1180</v>
      </c>
      <c r="BA56" s="21" t="s">
        <v>1178</v>
      </c>
      <c r="BB56" s="21" t="s">
        <v>128</v>
      </c>
      <c r="BC56" s="21" t="s">
        <v>489</v>
      </c>
      <c r="BD56" s="21" t="s">
        <v>194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702</v>
      </c>
      <c r="F57" s="25" t="str">
        <f>IF(ISBLANK(Table2[[#This Row],[unique_id]]), "", Table2[[#This Row],[unique_id]])</f>
        <v>compensation_sensor_bertram_2_office_co2</v>
      </c>
      <c r="G57" s="21" t="s">
        <v>215</v>
      </c>
      <c r="H57" s="21" t="s">
        <v>179</v>
      </c>
      <c r="I57" s="21" t="s">
        <v>30</v>
      </c>
      <c r="M57" s="21" t="s">
        <v>90</v>
      </c>
      <c r="T57" s="27"/>
      <c r="U57" s="21" t="s">
        <v>511</v>
      </c>
      <c r="V57" s="22" t="s">
        <v>334</v>
      </c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1179</v>
      </c>
      <c r="BA57" s="21" t="s">
        <v>1181</v>
      </c>
      <c r="BB57" s="21" t="s">
        <v>128</v>
      </c>
      <c r="BC57" s="21" t="s">
        <v>490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703</v>
      </c>
      <c r="F58" s="25" t="str">
        <f>IF(ISBLANK(Table2[[#This Row],[unique_id]]), "", Table2[[#This Row],[unique_id]])</f>
        <v>compensation_sensor_bertram_2_office_lounge_co2</v>
      </c>
      <c r="G58" s="21" t="s">
        <v>196</v>
      </c>
      <c r="H58" s="21" t="s">
        <v>179</v>
      </c>
      <c r="I58" s="21" t="s">
        <v>30</v>
      </c>
      <c r="M58" s="21" t="s">
        <v>90</v>
      </c>
      <c r="T58" s="27"/>
      <c r="U58" s="21" t="s">
        <v>511</v>
      </c>
      <c r="V58" s="22" t="s">
        <v>334</v>
      </c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1179</v>
      </c>
      <c r="BA58" s="21" t="s">
        <v>1181</v>
      </c>
      <c r="BB58" s="21" t="s">
        <v>128</v>
      </c>
      <c r="BC58" s="21" t="s">
        <v>490</v>
      </c>
      <c r="BD58" s="21" t="s">
        <v>196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704</v>
      </c>
      <c r="F59" s="25" t="str">
        <f>IF(ISBLANK(Table2[[#This Row],[unique_id]]), "", Table2[[#This Row],[unique_id]])</f>
        <v>compensation_sensor_bertram_2_kitchen_co2</v>
      </c>
      <c r="G59" s="21" t="s">
        <v>208</v>
      </c>
      <c r="H59" s="21" t="s">
        <v>179</v>
      </c>
      <c r="I59" s="21" t="s">
        <v>30</v>
      </c>
      <c r="M59" s="21" t="s">
        <v>136</v>
      </c>
      <c r="T59" s="27"/>
      <c r="U59" s="21" t="s">
        <v>511</v>
      </c>
      <c r="V59" s="22" t="s">
        <v>334</v>
      </c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1179</v>
      </c>
      <c r="BA59" s="21" t="s">
        <v>1181</v>
      </c>
      <c r="BB59" s="21" t="s">
        <v>128</v>
      </c>
      <c r="BC59" s="21" t="s">
        <v>490</v>
      </c>
      <c r="BD59" s="21" t="s">
        <v>208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705</v>
      </c>
      <c r="F60" s="25" t="str">
        <f>IF(ISBLANK(Table2[[#This Row],[unique_id]]), "", Table2[[#This Row],[unique_id]])</f>
        <v>compensation_sensor_bertram_2_office_pantry_co2</v>
      </c>
      <c r="G60" s="21" t="s">
        <v>214</v>
      </c>
      <c r="H60" s="21" t="s">
        <v>179</v>
      </c>
      <c r="I60" s="21" t="s">
        <v>30</v>
      </c>
      <c r="M60" s="21" t="s">
        <v>136</v>
      </c>
      <c r="T60" s="27"/>
      <c r="U60" s="21" t="s">
        <v>511</v>
      </c>
      <c r="V60" s="22" t="s">
        <v>334</v>
      </c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1179</v>
      </c>
      <c r="BA60" s="21" t="s">
        <v>1181</v>
      </c>
      <c r="BB60" s="21" t="s">
        <v>128</v>
      </c>
      <c r="BC60" s="21" t="s">
        <v>490</v>
      </c>
      <c r="BD60" s="21" t="s">
        <v>214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706</v>
      </c>
      <c r="F61" s="25" t="str">
        <f>IF(ISBLANK(Table2[[#This Row],[unique_id]]), "", Table2[[#This Row],[unique_id]])</f>
        <v>compensation_sensor_bertram_2_office_dining_co2</v>
      </c>
      <c r="G61" s="21" t="s">
        <v>195</v>
      </c>
      <c r="H61" s="21" t="s">
        <v>179</v>
      </c>
      <c r="I61" s="21" t="s">
        <v>30</v>
      </c>
      <c r="M61" s="21" t="s">
        <v>136</v>
      </c>
      <c r="T61" s="27"/>
      <c r="U61" s="21" t="s">
        <v>511</v>
      </c>
      <c r="V61" s="22" t="s">
        <v>334</v>
      </c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1179</v>
      </c>
      <c r="BA61" s="21" t="s">
        <v>1181</v>
      </c>
      <c r="BB61" s="21" t="s">
        <v>128</v>
      </c>
      <c r="BC61" s="21" t="s">
        <v>490</v>
      </c>
      <c r="BD61" s="21" t="s">
        <v>195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707</v>
      </c>
      <c r="F62" s="25" t="str">
        <f>IF(ISBLANK(Table2[[#This Row],[unique_id]]), "", Table2[[#This Row],[unique_id]])</f>
        <v>compensation_sensor_laundry_co2</v>
      </c>
      <c r="G62" s="21" t="s">
        <v>216</v>
      </c>
      <c r="H62" s="21" t="s">
        <v>179</v>
      </c>
      <c r="I62" s="21" t="s">
        <v>30</v>
      </c>
      <c r="T62" s="27"/>
      <c r="V62" s="22" t="s">
        <v>334</v>
      </c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1180</v>
      </c>
      <c r="BA62" s="21" t="s">
        <v>1178</v>
      </c>
      <c r="BB62" s="21" t="s">
        <v>128</v>
      </c>
      <c r="BC62" s="21" t="s">
        <v>489</v>
      </c>
      <c r="BD62" s="21" t="s">
        <v>216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515</v>
      </c>
      <c r="D63" s="21" t="s">
        <v>352</v>
      </c>
      <c r="E63" s="21" t="s">
        <v>351</v>
      </c>
      <c r="F63" s="25" t="str">
        <f>IF(ISBLANK(Table2[[#This Row],[unique_id]]), "", Table2[[#This Row],[unique_id]])</f>
        <v>column_break</v>
      </c>
      <c r="G63" s="21" t="s">
        <v>348</v>
      </c>
      <c r="H63" s="21" t="s">
        <v>179</v>
      </c>
      <c r="I63" s="21" t="s">
        <v>30</v>
      </c>
      <c r="M63" s="21" t="s">
        <v>349</v>
      </c>
      <c r="N63" s="21" t="s">
        <v>350</v>
      </c>
      <c r="T63" s="27"/>
      <c r="V63" s="22"/>
      <c r="W63" s="22"/>
      <c r="X63" s="22"/>
      <c r="Y63" s="22"/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708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180</v>
      </c>
      <c r="I64" s="21" t="s">
        <v>30</v>
      </c>
      <c r="M64" s="21" t="s">
        <v>90</v>
      </c>
      <c r="T64" s="27"/>
      <c r="U64" s="21" t="s">
        <v>511</v>
      </c>
      <c r="V64" s="22" t="s">
        <v>334</v>
      </c>
      <c r="W64" s="22"/>
      <c r="X64" s="22"/>
      <c r="Y64" s="22"/>
      <c r="AE64" s="21" t="s">
        <v>336</v>
      </c>
      <c r="AG64" s="22"/>
      <c r="AH64" s="22"/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1180</v>
      </c>
      <c r="BA64" s="21" t="s">
        <v>1178</v>
      </c>
      <c r="BB64" s="21" t="s">
        <v>128</v>
      </c>
      <c r="BC64" s="21" t="s">
        <v>489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709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180</v>
      </c>
      <c r="I65" s="21" t="s">
        <v>30</v>
      </c>
      <c r="M65" s="21" t="s">
        <v>90</v>
      </c>
      <c r="T65" s="27"/>
      <c r="U65" s="21" t="s">
        <v>511</v>
      </c>
      <c r="V65" s="22" t="s">
        <v>334</v>
      </c>
      <c r="W65" s="22"/>
      <c r="X65" s="22"/>
      <c r="Y65" s="22"/>
      <c r="AE65" s="21" t="s">
        <v>336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1180</v>
      </c>
      <c r="BA65" s="21" t="s">
        <v>1178</v>
      </c>
      <c r="BB65" s="21" t="s">
        <v>128</v>
      </c>
      <c r="BC65" s="21" t="s">
        <v>489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710</v>
      </c>
      <c r="F66" s="25" t="str">
        <f>IF(ISBLANK(Table2[[#This Row],[unique_id]]), "", Table2[[#This Row],[unique_id]])</f>
        <v>compensation_sensor_parents_noise</v>
      </c>
      <c r="G66" s="21" t="s">
        <v>194</v>
      </c>
      <c r="H66" s="21" t="s">
        <v>180</v>
      </c>
      <c r="I66" s="21" t="s">
        <v>30</v>
      </c>
      <c r="M66" s="21" t="s">
        <v>90</v>
      </c>
      <c r="T66" s="27"/>
      <c r="U66" s="21" t="s">
        <v>511</v>
      </c>
      <c r="V66" s="22" t="s">
        <v>334</v>
      </c>
      <c r="W66" s="22"/>
      <c r="X66" s="22"/>
      <c r="Y66" s="22"/>
      <c r="AE66" s="21" t="s">
        <v>336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1180</v>
      </c>
      <c r="BA66" s="21" t="s">
        <v>1178</v>
      </c>
      <c r="BB66" s="21" t="s">
        <v>128</v>
      </c>
      <c r="BC66" s="21" t="s">
        <v>489</v>
      </c>
      <c r="BD66" s="21" t="s">
        <v>194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711</v>
      </c>
      <c r="F67" s="25" t="str">
        <f>IF(ISBLANK(Table2[[#This Row],[unique_id]]), "", Table2[[#This Row],[unique_id]])</f>
        <v>compensation_sensor_bertram_2_office_noise</v>
      </c>
      <c r="G67" s="21" t="s">
        <v>215</v>
      </c>
      <c r="H67" s="21" t="s">
        <v>180</v>
      </c>
      <c r="I67" s="21" t="s">
        <v>30</v>
      </c>
      <c r="M67" s="21" t="s">
        <v>90</v>
      </c>
      <c r="T67" s="27"/>
      <c r="U67" s="21" t="s">
        <v>511</v>
      </c>
      <c r="V67" s="22" t="s">
        <v>334</v>
      </c>
      <c r="W67" s="22"/>
      <c r="X67" s="22"/>
      <c r="Y67" s="22"/>
      <c r="AE67" s="21" t="s">
        <v>336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1179</v>
      </c>
      <c r="BA67" s="21" t="s">
        <v>1181</v>
      </c>
      <c r="BB67" s="21" t="s">
        <v>128</v>
      </c>
      <c r="BC67" s="21" t="s">
        <v>490</v>
      </c>
      <c r="BD67" s="21" t="s">
        <v>215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712</v>
      </c>
      <c r="F68" s="25" t="str">
        <f>IF(ISBLANK(Table2[[#This Row],[unique_id]]), "", Table2[[#This Row],[unique_id]])</f>
        <v>compensation_sensor_bertram_2_kitchen_noise</v>
      </c>
      <c r="G68" s="21" t="s">
        <v>208</v>
      </c>
      <c r="H68" s="21" t="s">
        <v>180</v>
      </c>
      <c r="I68" s="21" t="s">
        <v>30</v>
      </c>
      <c r="M68" s="21" t="s">
        <v>136</v>
      </c>
      <c r="T68" s="27"/>
      <c r="U68" s="21" t="s">
        <v>511</v>
      </c>
      <c r="V68" s="22" t="s">
        <v>334</v>
      </c>
      <c r="W68" s="22"/>
      <c r="X68" s="22"/>
      <c r="Y68" s="22"/>
      <c r="AE68" s="21" t="s">
        <v>336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1179</v>
      </c>
      <c r="BA68" s="21" t="s">
        <v>1181</v>
      </c>
      <c r="BB68" s="21" t="s">
        <v>128</v>
      </c>
      <c r="BC68" s="21" t="s">
        <v>490</v>
      </c>
      <c r="BD68" s="21" t="s">
        <v>208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713</v>
      </c>
      <c r="F69" s="25" t="str">
        <f>IF(ISBLANK(Table2[[#This Row],[unique_id]]), "", Table2[[#This Row],[unique_id]])</f>
        <v>compensation_sensor_laundry_noise</v>
      </c>
      <c r="G69" s="21" t="s">
        <v>216</v>
      </c>
      <c r="H69" s="21" t="s">
        <v>180</v>
      </c>
      <c r="I69" s="21" t="s">
        <v>30</v>
      </c>
      <c r="M69" s="21" t="s">
        <v>136</v>
      </c>
      <c r="T69" s="27"/>
      <c r="U69" s="21" t="s">
        <v>511</v>
      </c>
      <c r="V69" s="22" t="s">
        <v>334</v>
      </c>
      <c r="W69" s="22"/>
      <c r="X69" s="22"/>
      <c r="Y69" s="22"/>
      <c r="AE69" s="21" t="s">
        <v>336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1180</v>
      </c>
      <c r="BA69" s="21" t="s">
        <v>1178</v>
      </c>
      <c r="BB69" s="21" t="s">
        <v>128</v>
      </c>
      <c r="BC69" s="21" t="s">
        <v>489</v>
      </c>
      <c r="BD69" s="21" t="s">
        <v>216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174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300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488</v>
      </c>
      <c r="BA70" s="21" t="s">
        <v>36</v>
      </c>
      <c r="BB70" s="21" t="s">
        <v>37</v>
      </c>
      <c r="BC70" s="21" t="s">
        <v>1278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175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300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488</v>
      </c>
      <c r="BA71" s="21" t="s">
        <v>36</v>
      </c>
      <c r="BB71" s="21" t="s">
        <v>37</v>
      </c>
      <c r="BC71" s="21" t="s">
        <v>1278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300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488</v>
      </c>
      <c r="BA72" s="21" t="s">
        <v>36</v>
      </c>
      <c r="BB72" s="21" t="s">
        <v>37</v>
      </c>
      <c r="BC72" s="21" t="s">
        <v>1278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300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488</v>
      </c>
      <c r="BA73" s="21" t="s">
        <v>36</v>
      </c>
      <c r="BB73" s="21" t="s">
        <v>37</v>
      </c>
      <c r="BC73" s="21" t="s">
        <v>1278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168</v>
      </c>
      <c r="AE74" s="21" t="s">
        <v>177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300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488</v>
      </c>
      <c r="BA74" s="21" t="s">
        <v>36</v>
      </c>
      <c r="BB74" s="21" t="s">
        <v>37</v>
      </c>
      <c r="BC74" s="21" t="s">
        <v>1278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488</v>
      </c>
      <c r="BA75" s="21" t="s">
        <v>36</v>
      </c>
      <c r="BB75" s="21" t="s">
        <v>37</v>
      </c>
      <c r="BC75" s="21" t="s">
        <v>1278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169</v>
      </c>
      <c r="AE76" s="21" t="s">
        <v>177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299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488</v>
      </c>
      <c r="BA76" s="21" t="s">
        <v>36</v>
      </c>
      <c r="BB76" s="21" t="s">
        <v>37</v>
      </c>
      <c r="BC76" s="21" t="s">
        <v>1278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299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488</v>
      </c>
      <c r="BA77" s="21" t="s">
        <v>36</v>
      </c>
      <c r="BB77" s="21" t="s">
        <v>37</v>
      </c>
      <c r="BC77" s="21" t="s">
        <v>1278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177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301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488</v>
      </c>
      <c r="BA78" s="21" t="s">
        <v>36</v>
      </c>
      <c r="BB78" s="21" t="s">
        <v>37</v>
      </c>
      <c r="BC78" s="21" t="s">
        <v>1278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177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299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488</v>
      </c>
      <c r="BA79" s="21" t="s">
        <v>36</v>
      </c>
      <c r="BB79" s="21" t="s">
        <v>37</v>
      </c>
      <c r="BC79" s="21" t="s">
        <v>1278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169</v>
      </c>
      <c r="AE80" s="21" t="s">
        <v>177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299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488</v>
      </c>
      <c r="BA80" s="21" t="s">
        <v>36</v>
      </c>
      <c r="BB80" s="21" t="s">
        <v>37</v>
      </c>
      <c r="BC80" s="21" t="s">
        <v>1278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184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219</v>
      </c>
      <c r="AE81" s="21" t="s">
        <v>176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507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488</v>
      </c>
      <c r="BA81" s="21" t="s">
        <v>36</v>
      </c>
      <c r="BB81" s="21" t="s">
        <v>37</v>
      </c>
      <c r="BC81" s="21" t="s">
        <v>1278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184</v>
      </c>
      <c r="M82" s="21" t="s">
        <v>136</v>
      </c>
      <c r="T82" s="27"/>
      <c r="U82" s="21" t="s">
        <v>511</v>
      </c>
      <c r="V82" s="22"/>
      <c r="W82" s="22"/>
      <c r="X82" s="22"/>
      <c r="Y82" s="22"/>
      <c r="AB82" s="21" t="s">
        <v>60</v>
      </c>
      <c r="AC82" s="21" t="s">
        <v>239</v>
      </c>
      <c r="AE82" s="21" t="s">
        <v>176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507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488</v>
      </c>
      <c r="BA82" s="21" t="s">
        <v>36</v>
      </c>
      <c r="BB82" s="21" t="s">
        <v>37</v>
      </c>
      <c r="BC82" s="21" t="s">
        <v>1278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515</v>
      </c>
      <c r="D83" s="21" t="s">
        <v>352</v>
      </c>
      <c r="E83" s="21" t="s">
        <v>513</v>
      </c>
      <c r="F83" s="25" t="str">
        <f>IF(ISBLANK(Table2[[#This Row],[unique_id]]), "", Table2[[#This Row],[unique_id]])</f>
        <v>graph_break</v>
      </c>
      <c r="G83" s="21" t="s">
        <v>514</v>
      </c>
      <c r="H83" s="21" t="s">
        <v>59</v>
      </c>
      <c r="I83" s="21" t="s">
        <v>184</v>
      </c>
      <c r="T83" s="27"/>
      <c r="U83" s="21" t="s">
        <v>511</v>
      </c>
      <c r="V83" s="22"/>
      <c r="W83" s="22"/>
      <c r="X83" s="22"/>
      <c r="Y83" s="22"/>
      <c r="AG83" s="22"/>
      <c r="AH83" s="22"/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184</v>
      </c>
      <c r="M84" s="21" t="s">
        <v>136</v>
      </c>
      <c r="T84" s="27"/>
      <c r="U84" s="21" t="s">
        <v>511</v>
      </c>
      <c r="V84" s="22"/>
      <c r="W84" s="22"/>
      <c r="X84" s="22"/>
      <c r="Y84" s="22"/>
      <c r="AB84" s="21" t="s">
        <v>60</v>
      </c>
      <c r="AC84" s="21" t="s">
        <v>239</v>
      </c>
      <c r="AE84" s="21" t="s">
        <v>176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507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488</v>
      </c>
      <c r="BA84" s="21" t="s">
        <v>36</v>
      </c>
      <c r="BB84" s="21" t="s">
        <v>37</v>
      </c>
      <c r="BC84" s="21" t="s">
        <v>1278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173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184</v>
      </c>
      <c r="T85" s="27"/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507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488</v>
      </c>
      <c r="BA85" s="21" t="s">
        <v>36</v>
      </c>
      <c r="BB85" s="21" t="s">
        <v>37</v>
      </c>
      <c r="BC85" s="21" t="s">
        <v>1278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221</v>
      </c>
      <c r="C86" s="21" t="s">
        <v>151</v>
      </c>
      <c r="D86" s="21" t="s">
        <v>27</v>
      </c>
      <c r="E86" s="21" t="s">
        <v>240</v>
      </c>
      <c r="F86" s="25" t="str">
        <f>IF(ISBLANK(Table2[[#This Row],[unique_id]]), "", Table2[[#This Row],[unique_id]])</f>
        <v>roof_weekly_rain</v>
      </c>
      <c r="G86" s="21" t="s">
        <v>241</v>
      </c>
      <c r="H86" s="21" t="s">
        <v>59</v>
      </c>
      <c r="I86" s="21" t="s">
        <v>184</v>
      </c>
      <c r="M86" s="21" t="s">
        <v>136</v>
      </c>
      <c r="T86" s="27"/>
      <c r="V86" s="22"/>
      <c r="W86" s="22"/>
      <c r="X86" s="22"/>
      <c r="Y86" s="22"/>
      <c r="AG86" s="22"/>
      <c r="AH86" s="22"/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184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176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302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488</v>
      </c>
      <c r="BA87" s="21" t="s">
        <v>36</v>
      </c>
      <c r="BB87" s="21" t="s">
        <v>37</v>
      </c>
      <c r="BC87" s="21" t="s">
        <v>1278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515</v>
      </c>
      <c r="D88" s="21" t="s">
        <v>352</v>
      </c>
      <c r="E88" s="21" t="s">
        <v>513</v>
      </c>
      <c r="F88" s="25" t="str">
        <f>IF(ISBLANK(Table2[[#This Row],[unique_id]]), "", Table2[[#This Row],[unique_id]])</f>
        <v>graph_break</v>
      </c>
      <c r="G88" s="21" t="s">
        <v>514</v>
      </c>
      <c r="H88" s="21" t="s">
        <v>59</v>
      </c>
      <c r="I88" s="21" t="s">
        <v>184</v>
      </c>
      <c r="T88" s="27"/>
      <c r="U88" s="21" t="s">
        <v>511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184</v>
      </c>
      <c r="M89" s="21" t="s">
        <v>136</v>
      </c>
      <c r="T89" s="27"/>
      <c r="U89" s="21" t="s">
        <v>511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176</v>
      </c>
      <c r="AF89" s="21">
        <v>300</v>
      </c>
      <c r="AG89" s="22" t="s">
        <v>34</v>
      </c>
      <c r="AH89" s="22"/>
      <c r="AI89" s="21" t="s">
        <v>191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488</v>
      </c>
      <c r="BA89" s="21" t="s">
        <v>36</v>
      </c>
      <c r="BB89" s="21" t="s">
        <v>37</v>
      </c>
      <c r="BC89" s="21" t="s">
        <v>1278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184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302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488</v>
      </c>
      <c r="BA90" s="21" t="s">
        <v>36</v>
      </c>
      <c r="BB90" s="21" t="s">
        <v>37</v>
      </c>
      <c r="BC90" s="21" t="s">
        <v>1278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184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302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488</v>
      </c>
      <c r="BA91" s="21" t="s">
        <v>36</v>
      </c>
      <c r="BB91" s="21" t="s">
        <v>37</v>
      </c>
      <c r="BC91" s="21" t="s">
        <v>1278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318</v>
      </c>
      <c r="E92" s="21" t="s">
        <v>786</v>
      </c>
      <c r="F92" s="25" t="str">
        <f>IF(ISBLANK(Table2[[#This Row],[unique_id]]), "", Table2[[#This Row],[unique_id]])</f>
        <v>home_security</v>
      </c>
      <c r="G92" s="21" t="s">
        <v>784</v>
      </c>
      <c r="H92" s="21" t="s">
        <v>319</v>
      </c>
      <c r="I92" s="21" t="s">
        <v>132</v>
      </c>
      <c r="J92" s="21" t="s">
        <v>785</v>
      </c>
      <c r="M92" s="21" t="s">
        <v>261</v>
      </c>
      <c r="T92" s="27"/>
      <c r="V92" s="22"/>
      <c r="W92" s="22"/>
      <c r="X92" s="22"/>
      <c r="Y92" s="22"/>
      <c r="AE92" s="21" t="s">
        <v>799</v>
      </c>
      <c r="AG92" s="22"/>
      <c r="AH92" s="22"/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166</v>
      </c>
      <c r="BE92" s="21" t="s">
        <v>832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318</v>
      </c>
      <c r="E93" s="21" t="s">
        <v>516</v>
      </c>
      <c r="F93" s="25" t="str">
        <f>IF(ISBLANK(Table2[[#This Row],[unique_id]]), "", Table2[[#This Row],[unique_id]])</f>
        <v>home_movie</v>
      </c>
      <c r="G93" s="21" t="s">
        <v>521</v>
      </c>
      <c r="H93" s="21" t="s">
        <v>319</v>
      </c>
      <c r="I93" s="21" t="s">
        <v>132</v>
      </c>
      <c r="J93" s="21" t="s">
        <v>550</v>
      </c>
      <c r="M93" s="21" t="s">
        <v>261</v>
      </c>
      <c r="T93" s="27"/>
      <c r="V93" s="22"/>
      <c r="W93" s="22"/>
      <c r="X93" s="22"/>
      <c r="Y93" s="22"/>
      <c r="AE93" s="21" t="s">
        <v>505</v>
      </c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166</v>
      </c>
      <c r="BE93" s="21" t="s">
        <v>832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318</v>
      </c>
      <c r="E94" s="21" t="s">
        <v>317</v>
      </c>
      <c r="F94" s="25" t="str">
        <f>IF(ISBLANK(Table2[[#This Row],[unique_id]]), "", Table2[[#This Row],[unique_id]])</f>
        <v>home_sleep</v>
      </c>
      <c r="G94" s="21" t="s">
        <v>288</v>
      </c>
      <c r="H94" s="21" t="s">
        <v>319</v>
      </c>
      <c r="I94" s="21" t="s">
        <v>132</v>
      </c>
      <c r="J94" s="21" t="s">
        <v>552</v>
      </c>
      <c r="M94" s="21" t="s">
        <v>261</v>
      </c>
      <c r="T94" s="27"/>
      <c r="V94" s="22"/>
      <c r="W94" s="22"/>
      <c r="X94" s="22"/>
      <c r="Y94" s="22"/>
      <c r="AE94" s="21" t="s">
        <v>320</v>
      </c>
      <c r="AG94" s="22"/>
      <c r="AH94" s="22"/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166</v>
      </c>
      <c r="BE94" s="21" t="s">
        <v>832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318</v>
      </c>
      <c r="E95" s="21" t="s">
        <v>504</v>
      </c>
      <c r="F95" s="25" t="str">
        <f>IF(ISBLANK(Table2[[#This Row],[unique_id]]), "", Table2[[#This Row],[unique_id]])</f>
        <v>home_reset</v>
      </c>
      <c r="G95" s="21" t="s">
        <v>522</v>
      </c>
      <c r="H95" s="21" t="s">
        <v>319</v>
      </c>
      <c r="I95" s="21" t="s">
        <v>132</v>
      </c>
      <c r="J95" s="21" t="s">
        <v>551</v>
      </c>
      <c r="M95" s="21" t="s">
        <v>261</v>
      </c>
      <c r="T95" s="27"/>
      <c r="V95" s="22"/>
      <c r="W95" s="22"/>
      <c r="X95" s="22"/>
      <c r="Y95" s="22"/>
      <c r="AE95" s="21" t="s">
        <v>506</v>
      </c>
      <c r="AG95" s="22"/>
      <c r="AH95" s="22"/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166</v>
      </c>
      <c r="BE95" s="21" t="s">
        <v>832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803</v>
      </c>
      <c r="D96" s="21" t="s">
        <v>804</v>
      </c>
      <c r="E96" s="21" t="s">
        <v>805</v>
      </c>
      <c r="F96" s="25" t="str">
        <f>IF(ISBLANK(Table2[[#This Row],[unique_id]]), "", Table2[[#This Row],[unique_id]])</f>
        <v>home_secure_back_door_off</v>
      </c>
      <c r="G96" s="21" t="s">
        <v>806</v>
      </c>
      <c r="H96" s="21" t="s">
        <v>319</v>
      </c>
      <c r="I96" s="21" t="s">
        <v>132</v>
      </c>
      <c r="K96" s="21" t="s">
        <v>807</v>
      </c>
      <c r="L96" s="21" t="s">
        <v>810</v>
      </c>
      <c r="T96" s="27"/>
      <c r="V96" s="22"/>
      <c r="W96" s="22"/>
      <c r="X96" s="22"/>
      <c r="Y96" s="22"/>
      <c r="AE96" s="21" t="s">
        <v>811</v>
      </c>
      <c r="AG96" s="22"/>
      <c r="AH96" s="22"/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803</v>
      </c>
      <c r="D97" s="21" t="s">
        <v>804</v>
      </c>
      <c r="E97" s="21" t="s">
        <v>812</v>
      </c>
      <c r="F97" s="25" t="str">
        <f>IF(ISBLANK(Table2[[#This Row],[unique_id]]), "", Table2[[#This Row],[unique_id]])</f>
        <v>home_secure_front_door_off</v>
      </c>
      <c r="G97" s="21" t="s">
        <v>813</v>
      </c>
      <c r="H97" s="21" t="s">
        <v>319</v>
      </c>
      <c r="I97" s="21" t="s">
        <v>132</v>
      </c>
      <c r="K97" s="21" t="s">
        <v>814</v>
      </c>
      <c r="L97" s="21" t="s">
        <v>810</v>
      </c>
      <c r="T97" s="27"/>
      <c r="V97" s="22"/>
      <c r="W97" s="22"/>
      <c r="X97" s="22"/>
      <c r="Y97" s="22"/>
      <c r="AE97" s="21" t="s">
        <v>811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803</v>
      </c>
      <c r="D98" s="21" t="s">
        <v>804</v>
      </c>
      <c r="E98" s="21" t="s">
        <v>817</v>
      </c>
      <c r="F98" s="25" t="str">
        <f>IF(ISBLANK(Table2[[#This Row],[unique_id]]), "", Table2[[#This Row],[unique_id]])</f>
        <v>home_sleep_on</v>
      </c>
      <c r="G98" s="21" t="s">
        <v>815</v>
      </c>
      <c r="H98" s="21" t="s">
        <v>319</v>
      </c>
      <c r="I98" s="21" t="s">
        <v>132</v>
      </c>
      <c r="K98" s="21" t="s">
        <v>819</v>
      </c>
      <c r="L98" s="21" t="s">
        <v>820</v>
      </c>
      <c r="T98" s="27"/>
      <c r="V98" s="22"/>
      <c r="W98" s="22"/>
      <c r="X98" s="22"/>
      <c r="Y98" s="22"/>
      <c r="AE98" s="21" t="s">
        <v>320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803</v>
      </c>
      <c r="D99" s="21" t="s">
        <v>804</v>
      </c>
      <c r="E99" s="21" t="s">
        <v>818</v>
      </c>
      <c r="F99" s="25" t="str">
        <f>IF(ISBLANK(Table2[[#This Row],[unique_id]]), "", Table2[[#This Row],[unique_id]])</f>
        <v>home_sleep_off</v>
      </c>
      <c r="G99" s="21" t="s">
        <v>816</v>
      </c>
      <c r="H99" s="21" t="s">
        <v>319</v>
      </c>
      <c r="I99" s="21" t="s">
        <v>132</v>
      </c>
      <c r="K99" s="21" t="s">
        <v>819</v>
      </c>
      <c r="L99" s="21" t="s">
        <v>810</v>
      </c>
      <c r="T99" s="27"/>
      <c r="V99" s="22"/>
      <c r="W99" s="22"/>
      <c r="X99" s="22"/>
      <c r="Y99" s="22"/>
      <c r="AE99" s="21" t="s">
        <v>821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515</v>
      </c>
      <c r="D100" s="21" t="s">
        <v>352</v>
      </c>
      <c r="E100" s="21" t="s">
        <v>351</v>
      </c>
      <c r="F100" s="25" t="str">
        <f>IF(ISBLANK(Table2[[#This Row],[unique_id]]), "", Table2[[#This Row],[unique_id]])</f>
        <v>column_break</v>
      </c>
      <c r="G100" s="21" t="s">
        <v>348</v>
      </c>
      <c r="H100" s="21" t="s">
        <v>319</v>
      </c>
      <c r="I100" s="21" t="s">
        <v>132</v>
      </c>
      <c r="M100" s="21" t="s">
        <v>349</v>
      </c>
      <c r="N100" s="21" t="s">
        <v>350</v>
      </c>
      <c r="T100" s="27"/>
      <c r="V100" s="22"/>
      <c r="W100" s="22"/>
      <c r="X100" s="22"/>
      <c r="Y100" s="22"/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469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861</v>
      </c>
      <c r="M101" s="21" t="s">
        <v>136</v>
      </c>
      <c r="O101" s="22" t="s">
        <v>933</v>
      </c>
      <c r="P101" s="21" t="s">
        <v>166</v>
      </c>
      <c r="Q101" s="21" t="s">
        <v>903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898</v>
      </c>
      <c r="V101" s="22"/>
      <c r="W101" s="22"/>
      <c r="X101" s="22"/>
      <c r="Y101" s="22"/>
      <c r="AE101" s="21" t="s">
        <v>247</v>
      </c>
      <c r="AG101" s="22"/>
      <c r="AH101" s="22"/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548</v>
      </c>
      <c r="BA101" s="21" t="s">
        <v>390</v>
      </c>
      <c r="BB101" s="21" t="s">
        <v>133</v>
      </c>
      <c r="BC101" s="21" t="s">
        <v>389</v>
      </c>
      <c r="BD101" s="21" t="s">
        <v>130</v>
      </c>
      <c r="BG101" s="21" t="s">
        <v>460</v>
      </c>
      <c r="BH101" s="21" t="s">
        <v>391</v>
      </c>
      <c r="BI101" s="21" t="s">
        <v>463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470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861</v>
      </c>
      <c r="M102" s="21" t="s">
        <v>136</v>
      </c>
      <c r="O102" s="22" t="s">
        <v>933</v>
      </c>
      <c r="P102" s="21" t="s">
        <v>166</v>
      </c>
      <c r="Q102" s="21" t="s">
        <v>903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898</v>
      </c>
      <c r="V102" s="22"/>
      <c r="W102" s="22"/>
      <c r="X102" s="22"/>
      <c r="Y102" s="22"/>
      <c r="AE102" s="21" t="s">
        <v>247</v>
      </c>
      <c r="AG102" s="22"/>
      <c r="AH102" s="22"/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548</v>
      </c>
      <c r="BA102" s="21" t="s">
        <v>390</v>
      </c>
      <c r="BB102" s="21" t="s">
        <v>133</v>
      </c>
      <c r="BC102" s="21" t="s">
        <v>389</v>
      </c>
      <c r="BD102" s="21" t="s">
        <v>127</v>
      </c>
      <c r="BG102" s="21" t="s">
        <v>460</v>
      </c>
      <c r="BH102" s="21" t="s">
        <v>392</v>
      </c>
      <c r="BI102" s="21" t="s">
        <v>464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471</v>
      </c>
      <c r="F103" s="25" t="str">
        <f>IF(ISBLANK(Table2[[#This Row],[unique_id]]), "", Table2[[#This Row],[unique_id]])</f>
        <v>parents_fan</v>
      </c>
      <c r="G103" s="21" t="s">
        <v>194</v>
      </c>
      <c r="H103" s="21" t="s">
        <v>131</v>
      </c>
      <c r="I103" s="21" t="s">
        <v>132</v>
      </c>
      <c r="J103" s="21" t="s">
        <v>548</v>
      </c>
      <c r="M103" s="21" t="s">
        <v>136</v>
      </c>
      <c r="O103" s="22" t="s">
        <v>933</v>
      </c>
      <c r="P103" s="21" t="s">
        <v>166</v>
      </c>
      <c r="Q103" s="21" t="s">
        <v>903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898</v>
      </c>
      <c r="V103" s="22"/>
      <c r="W103" s="22"/>
      <c r="X103" s="22"/>
      <c r="Y103" s="22"/>
      <c r="AE103" s="21" t="s">
        <v>247</v>
      </c>
      <c r="AG103" s="22"/>
      <c r="AH103" s="22"/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548</v>
      </c>
      <c r="BA103" s="21" t="s">
        <v>390</v>
      </c>
      <c r="BB103" s="21" t="s">
        <v>133</v>
      </c>
      <c r="BC103" s="21" t="s">
        <v>389</v>
      </c>
      <c r="BD103" s="21" t="s">
        <v>194</v>
      </c>
      <c r="BG103" s="21" t="s">
        <v>460</v>
      </c>
      <c r="BH103" s="21" t="s">
        <v>395</v>
      </c>
      <c r="BI103" s="21" t="s">
        <v>465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956</v>
      </c>
      <c r="D104" s="32" t="s">
        <v>149</v>
      </c>
      <c r="E104" s="33" t="s">
        <v>1093</v>
      </c>
      <c r="F104" s="34" t="str">
        <f>IF(ISBLANK(Table2[[#This Row],[unique_id]]), "", Table2[[#This Row],[unique_id]])</f>
        <v>template_old_kitchen_fan_plug_proxy</v>
      </c>
      <c r="G104" s="32" t="s">
        <v>208</v>
      </c>
      <c r="H104" s="32" t="s">
        <v>131</v>
      </c>
      <c r="I104" s="32" t="s">
        <v>132</v>
      </c>
      <c r="O104" s="35" t="s">
        <v>933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548</v>
      </c>
      <c r="BA104" s="32" t="s">
        <v>379</v>
      </c>
      <c r="BB104" s="32" t="s">
        <v>236</v>
      </c>
      <c r="BC104" s="32" t="s">
        <v>382</v>
      </c>
      <c r="BD104" s="32" t="s">
        <v>208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236</v>
      </c>
      <c r="D105" s="32" t="s">
        <v>134</v>
      </c>
      <c r="E105" s="32" t="s">
        <v>1090</v>
      </c>
      <c r="F105" s="34" t="str">
        <f>IF(ISBLANK(Table2[[#This Row],[unique_id]]), "", Table2[[#This Row],[unique_id]])</f>
        <v>old_kitchen_fan_plug</v>
      </c>
      <c r="G105" s="32" t="s">
        <v>208</v>
      </c>
      <c r="H105" s="32" t="s">
        <v>131</v>
      </c>
      <c r="I105" s="32" t="s">
        <v>132</v>
      </c>
      <c r="O105" s="35" t="s">
        <v>933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247</v>
      </c>
      <c r="AG105" s="35"/>
      <c r="AH105" s="35"/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548</v>
      </c>
      <c r="BA105" s="32" t="s">
        <v>379</v>
      </c>
      <c r="BB105" s="32" t="s">
        <v>236</v>
      </c>
      <c r="BC105" s="32" t="s">
        <v>382</v>
      </c>
      <c r="BD105" s="32" t="s">
        <v>208</v>
      </c>
      <c r="BF105" s="32" t="s">
        <v>1160</v>
      </c>
      <c r="BG105" s="32" t="s">
        <v>460</v>
      </c>
      <c r="BH105" s="34" t="s">
        <v>383</v>
      </c>
      <c r="BI105" s="34" t="s">
        <v>459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956</v>
      </c>
      <c r="D106" s="37" t="s">
        <v>149</v>
      </c>
      <c r="E106" s="38" t="s">
        <v>1086</v>
      </c>
      <c r="F106" s="39" t="str">
        <f>IF(ISBLANK(Table2[[#This Row],[unique_id]]), "", Table2[[#This Row],[unique_id]])</f>
        <v>template_kitchen_fan_plug_proxy</v>
      </c>
      <c r="G106" s="37" t="s">
        <v>208</v>
      </c>
      <c r="H106" s="37" t="s">
        <v>131</v>
      </c>
      <c r="I106" s="37" t="s">
        <v>132</v>
      </c>
      <c r="O106" s="40" t="s">
        <v>933</v>
      </c>
      <c r="P106" s="37" t="s">
        <v>166</v>
      </c>
      <c r="Q106" s="37" t="s">
        <v>903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1283</v>
      </c>
      <c r="V106" s="40"/>
      <c r="W106" s="40"/>
      <c r="X106" s="40"/>
      <c r="Y106" s="40"/>
      <c r="Z106" s="40"/>
      <c r="AA106" s="40"/>
      <c r="AG106" s="40"/>
      <c r="AH106" s="40"/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548</v>
      </c>
      <c r="BA106" s="37" t="s">
        <v>1080</v>
      </c>
      <c r="BB106" s="37" t="s">
        <v>1330</v>
      </c>
      <c r="BC106" s="37" t="s">
        <v>1049</v>
      </c>
      <c r="BD106" s="37" t="s">
        <v>208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hidden="1" customHeight="1">
      <c r="A107" s="21">
        <v>1506</v>
      </c>
      <c r="B107" s="37" t="s">
        <v>26</v>
      </c>
      <c r="C107" s="37" t="s">
        <v>833</v>
      </c>
      <c r="D107" s="37" t="s">
        <v>129</v>
      </c>
      <c r="E107" s="37" t="s">
        <v>983</v>
      </c>
      <c r="F107" s="39" t="str">
        <f>IF(ISBLANK(Table2[[#This Row],[unique_id]]), "", Table2[[#This Row],[unique_id]])</f>
        <v>kitchen_fan_plug</v>
      </c>
      <c r="G107" s="37" t="s">
        <v>208</v>
      </c>
      <c r="H107" s="37" t="s">
        <v>131</v>
      </c>
      <c r="I107" s="37" t="s">
        <v>132</v>
      </c>
      <c r="J107" s="37" t="s">
        <v>548</v>
      </c>
      <c r="M107" s="37" t="s">
        <v>136</v>
      </c>
      <c r="O107" s="40" t="s">
        <v>933</v>
      </c>
      <c r="P107" s="37" t="s">
        <v>166</v>
      </c>
      <c r="Q107" s="37" t="s">
        <v>903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1327</v>
      </c>
      <c r="AE107" s="37" t="s">
        <v>247</v>
      </c>
      <c r="AF107" s="37">
        <v>10</v>
      </c>
      <c r="AG107" s="40" t="s">
        <v>34</v>
      </c>
      <c r="AH107" s="40" t="s">
        <v>1061</v>
      </c>
      <c r="AJ107" s="37" t="str">
        <f>_xlfn.CONCAT("homeassistant/entity/", Table2[[#This Row],[entity_namespace]], "/tasmota/",Table2[[#This Row],[unique_id]], "/config")</f>
        <v>homeassistant/entity/fan/tasmota/kitchen_fan_plug/config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1081</v>
      </c>
      <c r="AO107" s="37" t="s">
        <v>1082</v>
      </c>
      <c r="AP107" s="37" t="s">
        <v>1070</v>
      </c>
      <c r="AQ107" s="37" t="s">
        <v>1071</v>
      </c>
      <c r="AR107" s="37" t="s">
        <v>1152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548</v>
      </c>
      <c r="BA107" s="37" t="s">
        <v>1080</v>
      </c>
      <c r="BB107" s="37" t="s">
        <v>1330</v>
      </c>
      <c r="BC107" s="37" t="s">
        <v>1049</v>
      </c>
      <c r="BD107" s="37" t="s">
        <v>208</v>
      </c>
      <c r="BG107" s="37" t="s">
        <v>460</v>
      </c>
      <c r="BH107" s="37" t="s">
        <v>1091</v>
      </c>
      <c r="BI107" s="37" t="s">
        <v>1092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hidden="1" customHeight="1">
      <c r="A108" s="63">
        <v>1507</v>
      </c>
      <c r="B108" s="37" t="s">
        <v>26</v>
      </c>
      <c r="C108" s="37" t="s">
        <v>833</v>
      </c>
      <c r="D108" s="37" t="s">
        <v>27</v>
      </c>
      <c r="E108" s="37" t="s">
        <v>1094</v>
      </c>
      <c r="F108" s="39" t="str">
        <f>IF(ISBLANK(Table2[[#This Row],[unique_id]]), "", Table2[[#This Row],[unique_id]])</f>
        <v>kitchen_fan_plug_energy_power</v>
      </c>
      <c r="G108" s="37" t="s">
        <v>208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346</v>
      </c>
      <c r="AD108" s="37" t="s">
        <v>1062</v>
      </c>
      <c r="AF108" s="37">
        <v>10</v>
      </c>
      <c r="AG108" s="40" t="s">
        <v>34</v>
      </c>
      <c r="AH108" s="40" t="s">
        <v>1061</v>
      </c>
      <c r="AJ108" s="37" t="str">
        <f>_xlfn.CONCAT("homeassistant/entity/", Table2[[#This Row],[entity_namespace]], "/tasmota/",Table2[[#This Row],[unique_id]], "/config")</f>
        <v>homeassistant/entity/sensor/tasmota/kitchen_fan_plug_energy_power/config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1081</v>
      </c>
      <c r="AO108" s="37" t="s">
        <v>1082</v>
      </c>
      <c r="AP108" s="37" t="s">
        <v>1070</v>
      </c>
      <c r="AQ108" s="37" t="s">
        <v>1071</v>
      </c>
      <c r="AR108" s="37" t="s">
        <v>1324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548</v>
      </c>
      <c r="BA108" s="37" t="s">
        <v>1080</v>
      </c>
      <c r="BB108" s="37" t="s">
        <v>1330</v>
      </c>
      <c r="BC108" s="37" t="s">
        <v>1049</v>
      </c>
      <c r="BD108" s="37" t="s">
        <v>208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hidden="1" customHeight="1">
      <c r="A109" s="21">
        <v>1508</v>
      </c>
      <c r="B109" s="37" t="s">
        <v>26</v>
      </c>
      <c r="C109" s="37" t="s">
        <v>833</v>
      </c>
      <c r="D109" s="37" t="s">
        <v>27</v>
      </c>
      <c r="E109" s="37" t="s">
        <v>1095</v>
      </c>
      <c r="F109" s="39" t="str">
        <f>IF(ISBLANK(Table2[[#This Row],[unique_id]]), "", Table2[[#This Row],[unique_id]])</f>
        <v>kitchen_fan_plug_energy_total</v>
      </c>
      <c r="G109" s="37" t="s">
        <v>208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347</v>
      </c>
      <c r="AD109" s="37" t="s">
        <v>1063</v>
      </c>
      <c r="AF109" s="37">
        <v>10</v>
      </c>
      <c r="AG109" s="40" t="s">
        <v>34</v>
      </c>
      <c r="AH109" s="40" t="s">
        <v>1061</v>
      </c>
      <c r="AJ109" s="37" t="str">
        <f>_xlfn.CONCAT("homeassistant/entity/", Table2[[#This Row],[entity_namespace]], "/tasmota/",Table2[[#This Row],[unique_id]], "/config")</f>
        <v>homeassistant/entity/sensor/tasmota/kitchen_fan_plug_energy_total/config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1081</v>
      </c>
      <c r="AO109" s="37" t="s">
        <v>1082</v>
      </c>
      <c r="AP109" s="37" t="s">
        <v>1070</v>
      </c>
      <c r="AQ109" s="37" t="s">
        <v>1071</v>
      </c>
      <c r="AR109" s="37" t="s">
        <v>1325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548</v>
      </c>
      <c r="BA109" s="37" t="s">
        <v>1080</v>
      </c>
      <c r="BB109" s="37" t="s">
        <v>1330</v>
      </c>
      <c r="BC109" s="37" t="s">
        <v>1049</v>
      </c>
      <c r="BD109" s="37" t="s">
        <v>208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472</v>
      </c>
      <c r="F110" s="25" t="str">
        <f>IF(ISBLANK(Table2[[#This Row],[unique_id]]), "", Table2[[#This Row],[unique_id]])</f>
        <v>lounge_fan</v>
      </c>
      <c r="G110" s="21" t="s">
        <v>196</v>
      </c>
      <c r="H110" s="21" t="s">
        <v>131</v>
      </c>
      <c r="I110" s="21" t="s">
        <v>132</v>
      </c>
      <c r="J110" s="21" t="s">
        <v>548</v>
      </c>
      <c r="M110" s="21" t="s">
        <v>136</v>
      </c>
      <c r="O110" s="22" t="s">
        <v>933</v>
      </c>
      <c r="P110" s="21" t="s">
        <v>166</v>
      </c>
      <c r="Q110" s="21" t="s">
        <v>903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898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548</v>
      </c>
      <c r="BA110" s="21" t="s">
        <v>390</v>
      </c>
      <c r="BB110" s="21" t="s">
        <v>133</v>
      </c>
      <c r="BC110" s="21" t="s">
        <v>389</v>
      </c>
      <c r="BD110" s="21" t="s">
        <v>196</v>
      </c>
      <c r="BG110" s="21" t="s">
        <v>460</v>
      </c>
      <c r="BH110" s="21" t="s">
        <v>396</v>
      </c>
      <c r="BI110" s="21" t="s">
        <v>466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473</v>
      </c>
      <c r="F111" s="25" t="str">
        <f>IF(ISBLANK(Table2[[#This Row],[unique_id]]), "", Table2[[#This Row],[unique_id]])</f>
        <v>deck_fan</v>
      </c>
      <c r="G111" s="21" t="s">
        <v>377</v>
      </c>
      <c r="H111" s="21" t="s">
        <v>131</v>
      </c>
      <c r="I111" s="21" t="s">
        <v>132</v>
      </c>
      <c r="J111" s="21" t="s">
        <v>862</v>
      </c>
      <c r="M111" s="21" t="s">
        <v>136</v>
      </c>
      <c r="T111" s="27"/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377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474</v>
      </c>
      <c r="F112" s="25" t="str">
        <f>IF(ISBLANK(Table2[[#This Row],[unique_id]]), "", Table2[[#This Row],[unique_id]])</f>
        <v>deck_east_fan</v>
      </c>
      <c r="G112" s="21" t="s">
        <v>218</v>
      </c>
      <c r="H112" s="21" t="s">
        <v>131</v>
      </c>
      <c r="I112" s="21" t="s">
        <v>132</v>
      </c>
      <c r="O112" s="22" t="s">
        <v>933</v>
      </c>
      <c r="P112" s="21" t="s">
        <v>166</v>
      </c>
      <c r="Q112" s="21" t="s">
        <v>903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898</v>
      </c>
      <c r="V112" s="22"/>
      <c r="W112" s="22"/>
      <c r="X112" s="22"/>
      <c r="Y112" s="22"/>
      <c r="AE112" s="21" t="s">
        <v>247</v>
      </c>
      <c r="AG112" s="22"/>
      <c r="AH112" s="22"/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1205</v>
      </c>
      <c r="BA112" s="21" t="s">
        <v>390</v>
      </c>
      <c r="BB112" s="21" t="s">
        <v>133</v>
      </c>
      <c r="BC112" s="21" t="s">
        <v>389</v>
      </c>
      <c r="BD112" s="21" t="s">
        <v>377</v>
      </c>
      <c r="BG112" s="21" t="s">
        <v>460</v>
      </c>
      <c r="BH112" s="21" t="s">
        <v>393</v>
      </c>
      <c r="BI112" s="21" t="s">
        <v>467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475</v>
      </c>
      <c r="F113" s="25" t="str">
        <f>IF(ISBLANK(Table2[[#This Row],[unique_id]]), "", Table2[[#This Row],[unique_id]])</f>
        <v>deck_west_fan</v>
      </c>
      <c r="G113" s="21" t="s">
        <v>217</v>
      </c>
      <c r="H113" s="21" t="s">
        <v>131</v>
      </c>
      <c r="I113" s="21" t="s">
        <v>132</v>
      </c>
      <c r="O113" s="22" t="s">
        <v>933</v>
      </c>
      <c r="P113" s="21" t="s">
        <v>166</v>
      </c>
      <c r="Q113" s="21" t="s">
        <v>903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898</v>
      </c>
      <c r="V113" s="22"/>
      <c r="W113" s="22"/>
      <c r="X113" s="22"/>
      <c r="Y113" s="22"/>
      <c r="AE113" s="21" t="s">
        <v>247</v>
      </c>
      <c r="AG113" s="22"/>
      <c r="AH113" s="22"/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1206</v>
      </c>
      <c r="BA113" s="21" t="s">
        <v>390</v>
      </c>
      <c r="BB113" s="21" t="s">
        <v>133</v>
      </c>
      <c r="BC113" s="21" t="s">
        <v>389</v>
      </c>
      <c r="BD113" s="21" t="s">
        <v>377</v>
      </c>
      <c r="BG113" s="21" t="s">
        <v>460</v>
      </c>
      <c r="BH113" s="21" t="s">
        <v>394</v>
      </c>
      <c r="BI113" s="24" t="s">
        <v>468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515</v>
      </c>
      <c r="D114" s="21" t="s">
        <v>352</v>
      </c>
      <c r="E114" s="21" t="s">
        <v>351</v>
      </c>
      <c r="F114" s="25" t="str">
        <f>IF(ISBLANK(Table2[[#This Row],[unique_id]]), "", Table2[[#This Row],[unique_id]])</f>
        <v>column_break</v>
      </c>
      <c r="G114" s="21" t="s">
        <v>348</v>
      </c>
      <c r="H114" s="21" t="s">
        <v>131</v>
      </c>
      <c r="I114" s="21" t="s">
        <v>132</v>
      </c>
      <c r="M114" s="21" t="s">
        <v>349</v>
      </c>
      <c r="N114" s="21" t="s">
        <v>350</v>
      </c>
      <c r="T114" s="27"/>
      <c r="V114" s="22"/>
      <c r="W114" s="22"/>
      <c r="X114" s="22"/>
      <c r="Y114" s="22"/>
      <c r="AG114" s="22"/>
      <c r="AH114" s="22"/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469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863</v>
      </c>
      <c r="M115" s="21" t="s">
        <v>136</v>
      </c>
      <c r="O115" s="22" t="s">
        <v>933</v>
      </c>
      <c r="P115" s="21" t="s">
        <v>166</v>
      </c>
      <c r="Q115" s="21" t="s">
        <v>903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916</v>
      </c>
      <c r="V115" s="22"/>
      <c r="W115" s="22"/>
      <c r="X115" s="22"/>
      <c r="Y115" s="22"/>
      <c r="AE115" s="21" t="s">
        <v>296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397</v>
      </c>
      <c r="D116" s="21" t="s">
        <v>137</v>
      </c>
      <c r="E116" s="21" t="s">
        <v>315</v>
      </c>
      <c r="F116" s="25" t="str">
        <f>IF(ISBLANK(Table2[[#This Row],[unique_id]]), "", Table2[[#This Row],[unique_id]])</f>
        <v>ada_lamp</v>
      </c>
      <c r="G116" s="21" t="s">
        <v>197</v>
      </c>
      <c r="H116" s="21" t="s">
        <v>139</v>
      </c>
      <c r="I116" s="21" t="s">
        <v>132</v>
      </c>
      <c r="J116" s="21" t="s">
        <v>599</v>
      </c>
      <c r="K116" s="21" t="s">
        <v>1047</v>
      </c>
      <c r="M116" s="21" t="s">
        <v>136</v>
      </c>
      <c r="T116" s="27"/>
      <c r="V116" s="22"/>
      <c r="W116" s="22" t="s">
        <v>566</v>
      </c>
      <c r="X116" s="29">
        <v>100</v>
      </c>
      <c r="Y116" s="30" t="s">
        <v>901</v>
      </c>
      <c r="Z116" s="30" t="s">
        <v>1154</v>
      </c>
      <c r="AA116" s="30"/>
      <c r="AE116" s="21" t="s">
        <v>296</v>
      </c>
      <c r="AG116" s="22"/>
      <c r="AH116" s="22"/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599</v>
      </c>
      <c r="BA116" s="21" t="s">
        <v>645</v>
      </c>
      <c r="BB116" s="21" t="s">
        <v>397</v>
      </c>
      <c r="BC116" s="21" t="s">
        <v>642</v>
      </c>
      <c r="BD116" s="21" t="s">
        <v>130</v>
      </c>
      <c r="BE116" s="21" t="s">
        <v>824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397</v>
      </c>
      <c r="D117" s="21" t="s">
        <v>137</v>
      </c>
      <c r="E117" s="21" t="s">
        <v>1096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933</v>
      </c>
      <c r="P117" s="21" t="s">
        <v>166</v>
      </c>
      <c r="Q117" s="21" t="s">
        <v>903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565</v>
      </c>
      <c r="X117" s="29">
        <v>100</v>
      </c>
      <c r="Y117" s="30" t="s">
        <v>899</v>
      </c>
      <c r="Z117" s="30" t="s">
        <v>1154</v>
      </c>
      <c r="AA117" s="30"/>
      <c r="AG117" s="22"/>
      <c r="AH117" s="22"/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1182</v>
      </c>
      <c r="BA117" s="21" t="s">
        <v>645</v>
      </c>
      <c r="BB117" s="21" t="s">
        <v>397</v>
      </c>
      <c r="BC117" s="21" t="s">
        <v>642</v>
      </c>
      <c r="BD117" s="21" t="s">
        <v>130</v>
      </c>
      <c r="BE117" s="21" t="s">
        <v>824</v>
      </c>
      <c r="BH117" s="21" t="s">
        <v>572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397</v>
      </c>
      <c r="D118" s="21" t="s">
        <v>137</v>
      </c>
      <c r="E118" s="21" t="s">
        <v>316</v>
      </c>
      <c r="F118" s="25" t="str">
        <f>IF(ISBLANK(Table2[[#This Row],[unique_id]]), "", Table2[[#This Row],[unique_id]])</f>
        <v>edwin_lamp</v>
      </c>
      <c r="G118" s="21" t="s">
        <v>207</v>
      </c>
      <c r="H118" s="21" t="s">
        <v>139</v>
      </c>
      <c r="I118" s="21" t="s">
        <v>132</v>
      </c>
      <c r="J118" s="21" t="s">
        <v>599</v>
      </c>
      <c r="K118" s="21" t="s">
        <v>1047</v>
      </c>
      <c r="M118" s="21" t="s">
        <v>136</v>
      </c>
      <c r="T118" s="27"/>
      <c r="V118" s="22"/>
      <c r="W118" s="22" t="s">
        <v>566</v>
      </c>
      <c r="X118" s="29">
        <v>101</v>
      </c>
      <c r="Y118" s="30" t="s">
        <v>901</v>
      </c>
      <c r="Z118" s="30" t="s">
        <v>1154</v>
      </c>
      <c r="AA118" s="30"/>
      <c r="AE118" s="21" t="s">
        <v>296</v>
      </c>
      <c r="AG118" s="22"/>
      <c r="AH118" s="22"/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599</v>
      </c>
      <c r="BA118" s="21" t="s">
        <v>645</v>
      </c>
      <c r="BB118" s="21" t="s">
        <v>397</v>
      </c>
      <c r="BC118" s="21" t="s">
        <v>642</v>
      </c>
      <c r="BD118" s="21" t="s">
        <v>127</v>
      </c>
      <c r="BE118" s="21" t="s">
        <v>824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397</v>
      </c>
      <c r="D119" s="21" t="s">
        <v>137</v>
      </c>
      <c r="E119" s="21" t="s">
        <v>1097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933</v>
      </c>
      <c r="P119" s="21" t="s">
        <v>166</v>
      </c>
      <c r="Q119" s="21" t="s">
        <v>903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565</v>
      </c>
      <c r="X119" s="29">
        <v>101</v>
      </c>
      <c r="Y119" s="30" t="s">
        <v>899</v>
      </c>
      <c r="Z119" s="30" t="s">
        <v>1154</v>
      </c>
      <c r="AA119" s="30"/>
      <c r="AG119" s="22"/>
      <c r="AH119" s="22"/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1182</v>
      </c>
      <c r="BA119" s="21" t="s">
        <v>645</v>
      </c>
      <c r="BB119" s="21" t="s">
        <v>397</v>
      </c>
      <c r="BC119" s="21" t="s">
        <v>642</v>
      </c>
      <c r="BD119" s="21" t="s">
        <v>127</v>
      </c>
      <c r="BE119" s="21" t="s">
        <v>824</v>
      </c>
      <c r="BH119" s="21" t="s">
        <v>597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470</v>
      </c>
      <c r="F120" s="25" t="str">
        <f>IF(ISBLANK(Table2[[#This Row],[unique_id]]), "", Table2[[#This Row],[unique_id]])</f>
        <v>edwin_fan</v>
      </c>
      <c r="G120" s="21" t="s">
        <v>192</v>
      </c>
      <c r="H120" s="21" t="s">
        <v>139</v>
      </c>
      <c r="I120" s="21" t="s">
        <v>132</v>
      </c>
      <c r="J120" s="21" t="s">
        <v>863</v>
      </c>
      <c r="M120" s="21" t="s">
        <v>136</v>
      </c>
      <c r="O120" s="22" t="s">
        <v>933</v>
      </c>
      <c r="P120" s="21" t="s">
        <v>166</v>
      </c>
      <c r="Q120" s="21" t="s">
        <v>903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917</v>
      </c>
      <c r="V120" s="22"/>
      <c r="W120" s="22"/>
      <c r="X120" s="22"/>
      <c r="Y120" s="22"/>
      <c r="AE120" s="21" t="s">
        <v>296</v>
      </c>
      <c r="AG120" s="22"/>
      <c r="AH120" s="22"/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397</v>
      </c>
      <c r="D121" s="21" t="s">
        <v>137</v>
      </c>
      <c r="E121" s="21" t="s">
        <v>462</v>
      </c>
      <c r="F121" s="25" t="str">
        <f>IF(ISBLANK(Table2[[#This Row],[unique_id]]), "", Table2[[#This Row],[unique_id]])</f>
        <v>edwin_night_light</v>
      </c>
      <c r="G121" s="21" t="s">
        <v>461</v>
      </c>
      <c r="H121" s="21" t="s">
        <v>139</v>
      </c>
      <c r="I121" s="21" t="s">
        <v>132</v>
      </c>
      <c r="J121" s="21" t="s">
        <v>600</v>
      </c>
      <c r="K121" s="21" t="s">
        <v>1044</v>
      </c>
      <c r="M121" s="21" t="s">
        <v>136</v>
      </c>
      <c r="T121" s="27"/>
      <c r="V121" s="22"/>
      <c r="W121" s="22" t="s">
        <v>566</v>
      </c>
      <c r="X121" s="29">
        <v>102</v>
      </c>
      <c r="Y121" s="30" t="s">
        <v>901</v>
      </c>
      <c r="Z121" s="30" t="s">
        <v>1155</v>
      </c>
      <c r="AA121" s="30"/>
      <c r="AE121" s="21" t="s">
        <v>296</v>
      </c>
      <c r="AG121" s="22"/>
      <c r="AH121" s="22"/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600</v>
      </c>
      <c r="BA121" s="21" t="s">
        <v>563</v>
      </c>
      <c r="BB121" s="21" t="s">
        <v>397</v>
      </c>
      <c r="BC121" s="21" t="s">
        <v>564</v>
      </c>
      <c r="BD121" s="21" t="s">
        <v>127</v>
      </c>
      <c r="BE121" s="21" t="s">
        <v>824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397</v>
      </c>
      <c r="D122" s="21" t="s">
        <v>137</v>
      </c>
      <c r="E122" s="21" t="s">
        <v>1098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933</v>
      </c>
      <c r="P122" s="21" t="s">
        <v>166</v>
      </c>
      <c r="Q122" s="21" t="s">
        <v>903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565</v>
      </c>
      <c r="X122" s="29">
        <v>102</v>
      </c>
      <c r="Y122" s="30" t="s">
        <v>899</v>
      </c>
      <c r="Z122" s="30" t="s">
        <v>1155</v>
      </c>
      <c r="AA122" s="30"/>
      <c r="AG122" s="22"/>
      <c r="AH122" s="22"/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1183</v>
      </c>
      <c r="BA122" s="21" t="s">
        <v>563</v>
      </c>
      <c r="BB122" s="21" t="s">
        <v>397</v>
      </c>
      <c r="BC122" s="21" t="s">
        <v>564</v>
      </c>
      <c r="BD122" s="21" t="s">
        <v>127</v>
      </c>
      <c r="BE122" s="21" t="s">
        <v>824</v>
      </c>
      <c r="BH122" s="21" t="s">
        <v>573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397</v>
      </c>
      <c r="D123" s="21" t="s">
        <v>137</v>
      </c>
      <c r="E123" s="21" t="s">
        <v>304</v>
      </c>
      <c r="F123" s="25" t="str">
        <f>IF(ISBLANK(Table2[[#This Row],[unique_id]]), "", Table2[[#This Row],[unique_id]])</f>
        <v>hallway_main</v>
      </c>
      <c r="G123" s="21" t="s">
        <v>202</v>
      </c>
      <c r="H123" s="21" t="s">
        <v>139</v>
      </c>
      <c r="I123" s="21" t="s">
        <v>132</v>
      </c>
      <c r="J123" s="21" t="s">
        <v>865</v>
      </c>
      <c r="K123" s="21" t="s">
        <v>1083</v>
      </c>
      <c r="M123" s="21" t="s">
        <v>136</v>
      </c>
      <c r="T123" s="27"/>
      <c r="V123" s="22"/>
      <c r="W123" s="22" t="s">
        <v>566</v>
      </c>
      <c r="X123" s="29">
        <v>103</v>
      </c>
      <c r="Y123" s="30" t="s">
        <v>901</v>
      </c>
      <c r="Z123" s="30" t="s">
        <v>1156</v>
      </c>
      <c r="AA123" s="30"/>
      <c r="AE123" s="21" t="s">
        <v>296</v>
      </c>
      <c r="AG123" s="22"/>
      <c r="AH123" s="22"/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1184</v>
      </c>
      <c r="BA123" s="21" t="s">
        <v>563</v>
      </c>
      <c r="BB123" s="21" t="s">
        <v>397</v>
      </c>
      <c r="BC123" s="21" t="s">
        <v>564</v>
      </c>
      <c r="BD123" s="21" t="s">
        <v>431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397</v>
      </c>
      <c r="D124" s="21" t="s">
        <v>137</v>
      </c>
      <c r="E124" s="21" t="s">
        <v>1099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933</v>
      </c>
      <c r="P124" s="21" t="s">
        <v>166</v>
      </c>
      <c r="Q124" s="21" t="s">
        <v>903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565</v>
      </c>
      <c r="X124" s="29">
        <v>103</v>
      </c>
      <c r="Y124" s="30" t="s">
        <v>899</v>
      </c>
      <c r="Z124" s="30" t="s">
        <v>1156</v>
      </c>
      <c r="AA124" s="30"/>
      <c r="AG124" s="22"/>
      <c r="AH124" s="22"/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1185</v>
      </c>
      <c r="BA124" s="21" t="s">
        <v>563</v>
      </c>
      <c r="BB124" s="21" t="s">
        <v>397</v>
      </c>
      <c r="BC124" s="21" t="s">
        <v>564</v>
      </c>
      <c r="BD124" s="21" t="s">
        <v>431</v>
      </c>
      <c r="BH124" s="21" t="s">
        <v>574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397</v>
      </c>
      <c r="D125" s="21" t="s">
        <v>137</v>
      </c>
      <c r="E125" s="21" t="s">
        <v>1100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933</v>
      </c>
      <c r="P125" s="21" t="s">
        <v>166</v>
      </c>
      <c r="Q125" s="21" t="s">
        <v>903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565</v>
      </c>
      <c r="X125" s="29">
        <v>103</v>
      </c>
      <c r="Y125" s="30" t="s">
        <v>899</v>
      </c>
      <c r="Z125" s="30" t="s">
        <v>1156</v>
      </c>
      <c r="AA125" s="30"/>
      <c r="AG125" s="22"/>
      <c r="AH125" s="22"/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1186</v>
      </c>
      <c r="BA125" s="21" t="s">
        <v>563</v>
      </c>
      <c r="BB125" s="21" t="s">
        <v>397</v>
      </c>
      <c r="BC125" s="21" t="s">
        <v>564</v>
      </c>
      <c r="BD125" s="21" t="s">
        <v>431</v>
      </c>
      <c r="BH125" s="21" t="s">
        <v>575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397</v>
      </c>
      <c r="D126" s="21" t="s">
        <v>137</v>
      </c>
      <c r="E126" s="21" t="s">
        <v>1101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933</v>
      </c>
      <c r="P126" s="21" t="s">
        <v>166</v>
      </c>
      <c r="Q126" s="21" t="s">
        <v>903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565</v>
      </c>
      <c r="X126" s="29">
        <v>103</v>
      </c>
      <c r="Y126" s="30" t="s">
        <v>899</v>
      </c>
      <c r="Z126" s="30" t="s">
        <v>1156</v>
      </c>
      <c r="AA126" s="30"/>
      <c r="AG126" s="22"/>
      <c r="AH126" s="22"/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1187</v>
      </c>
      <c r="BA126" s="21" t="s">
        <v>563</v>
      </c>
      <c r="BB126" s="21" t="s">
        <v>397</v>
      </c>
      <c r="BC126" s="21" t="s">
        <v>564</v>
      </c>
      <c r="BD126" s="21" t="s">
        <v>431</v>
      </c>
      <c r="BH126" s="21" t="s">
        <v>576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397</v>
      </c>
      <c r="D127" s="21" t="s">
        <v>137</v>
      </c>
      <c r="E127" s="21" t="s">
        <v>1102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933</v>
      </c>
      <c r="P127" s="21" t="s">
        <v>166</v>
      </c>
      <c r="Q127" s="21" t="s">
        <v>903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565</v>
      </c>
      <c r="X127" s="29">
        <v>103</v>
      </c>
      <c r="Y127" s="30" t="s">
        <v>899</v>
      </c>
      <c r="Z127" s="30" t="s">
        <v>1156</v>
      </c>
      <c r="AA127" s="30"/>
      <c r="AG127" s="22"/>
      <c r="AH127" s="22"/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1188</v>
      </c>
      <c r="BA127" s="21" t="s">
        <v>563</v>
      </c>
      <c r="BB127" s="21" t="s">
        <v>397</v>
      </c>
      <c r="BC127" s="21" t="s">
        <v>564</v>
      </c>
      <c r="BD127" s="21" t="s">
        <v>431</v>
      </c>
      <c r="BH127" s="21" t="s">
        <v>577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525</v>
      </c>
      <c r="D128" s="21" t="s">
        <v>137</v>
      </c>
      <c r="E128" s="21" t="s">
        <v>1015</v>
      </c>
      <c r="F128" s="25" t="str">
        <f>IF(ISBLANK(Table2[[#This Row],[unique_id]]), "", Table2[[#This Row],[unique_id]])</f>
        <v>hallway_sconces</v>
      </c>
      <c r="G128" s="21" t="s">
        <v>1017</v>
      </c>
      <c r="H128" s="21" t="s">
        <v>139</v>
      </c>
      <c r="I128" s="21" t="s">
        <v>132</v>
      </c>
      <c r="J128" s="21" t="s">
        <v>1007</v>
      </c>
      <c r="K128" s="21" t="s">
        <v>1083</v>
      </c>
      <c r="M128" s="21" t="s">
        <v>136</v>
      </c>
      <c r="T128" s="27"/>
      <c r="V128" s="22"/>
      <c r="W128" s="22" t="s">
        <v>566</v>
      </c>
      <c r="X128" s="29">
        <v>120</v>
      </c>
      <c r="Y128" s="30" t="s">
        <v>901</v>
      </c>
      <c r="Z128" s="22" t="s">
        <v>1157</v>
      </c>
      <c r="AE128" s="21" t="s">
        <v>296</v>
      </c>
      <c r="AG128" s="22"/>
      <c r="AH128" s="22"/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1007</v>
      </c>
      <c r="BA128" s="21" t="s">
        <v>1010</v>
      </c>
      <c r="BB128" s="21" t="s">
        <v>525</v>
      </c>
      <c r="BC128" s="21" t="s">
        <v>1008</v>
      </c>
      <c r="BD128" s="21" t="s">
        <v>431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525</v>
      </c>
      <c r="D129" s="21" t="s">
        <v>137</v>
      </c>
      <c r="E129" s="21" t="s">
        <v>1016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933</v>
      </c>
      <c r="P129" s="21" t="s">
        <v>166</v>
      </c>
      <c r="Q129" s="21" t="s">
        <v>903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565</v>
      </c>
      <c r="X129" s="29">
        <v>120</v>
      </c>
      <c r="Y129" s="30" t="s">
        <v>899</v>
      </c>
      <c r="Z129" s="22" t="s">
        <v>1157</v>
      </c>
      <c r="AG129" s="22"/>
      <c r="AH129" s="22"/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1171</v>
      </c>
      <c r="BA129" s="21" t="s">
        <v>1010</v>
      </c>
      <c r="BB129" s="21" t="s">
        <v>525</v>
      </c>
      <c r="BC129" s="21" t="s">
        <v>1008</v>
      </c>
      <c r="BD129" s="21" t="s">
        <v>431</v>
      </c>
      <c r="BH129" s="21" t="s">
        <v>1018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525</v>
      </c>
      <c r="D130" s="21" t="s">
        <v>137</v>
      </c>
      <c r="E130" s="21" t="s">
        <v>1016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933</v>
      </c>
      <c r="P130" s="21" t="s">
        <v>166</v>
      </c>
      <c r="Q130" s="21" t="s">
        <v>903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565</v>
      </c>
      <c r="X130" s="29">
        <v>120</v>
      </c>
      <c r="Y130" s="30" t="s">
        <v>899</v>
      </c>
      <c r="Z130" s="22" t="s">
        <v>1157</v>
      </c>
      <c r="AG130" s="22"/>
      <c r="AH130" s="22"/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1172</v>
      </c>
      <c r="BA130" s="21" t="s">
        <v>1010</v>
      </c>
      <c r="BB130" s="21" t="s">
        <v>525</v>
      </c>
      <c r="BC130" s="21" t="s">
        <v>1008</v>
      </c>
      <c r="BD130" s="21" t="s">
        <v>431</v>
      </c>
      <c r="BH130" s="21" t="s">
        <v>1019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397</v>
      </c>
      <c r="D131" s="21" t="s">
        <v>137</v>
      </c>
      <c r="E131" s="21" t="s">
        <v>305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865</v>
      </c>
      <c r="K131" s="21" t="s">
        <v>1043</v>
      </c>
      <c r="M131" s="21" t="s">
        <v>136</v>
      </c>
      <c r="T131" s="27"/>
      <c r="V131" s="22"/>
      <c r="W131" s="22" t="s">
        <v>566</v>
      </c>
      <c r="X131" s="29">
        <v>104</v>
      </c>
      <c r="Y131" s="30" t="s">
        <v>901</v>
      </c>
      <c r="Z131" s="30" t="s">
        <v>1154</v>
      </c>
      <c r="AA131" s="30"/>
      <c r="AE131" s="21" t="s">
        <v>296</v>
      </c>
      <c r="AG131" s="22"/>
      <c r="AH131" s="22"/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1184</v>
      </c>
      <c r="BA131" s="21" t="s">
        <v>563</v>
      </c>
      <c r="BB131" s="21" t="s">
        <v>397</v>
      </c>
      <c r="BC131" s="21" t="s">
        <v>564</v>
      </c>
      <c r="BD131" s="21" t="s">
        <v>195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397</v>
      </c>
      <c r="D132" s="21" t="s">
        <v>137</v>
      </c>
      <c r="E132" s="21" t="s">
        <v>1103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933</v>
      </c>
      <c r="P132" s="21" t="s">
        <v>166</v>
      </c>
      <c r="Q132" s="21" t="s">
        <v>903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565</v>
      </c>
      <c r="X132" s="29">
        <v>104</v>
      </c>
      <c r="Y132" s="30" t="s">
        <v>899</v>
      </c>
      <c r="Z132" s="30" t="s">
        <v>1154</v>
      </c>
      <c r="AA132" s="30"/>
      <c r="AG132" s="22"/>
      <c r="AH132" s="22"/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1185</v>
      </c>
      <c r="BA132" s="21" t="s">
        <v>563</v>
      </c>
      <c r="BB132" s="21" t="s">
        <v>397</v>
      </c>
      <c r="BC132" s="21" t="s">
        <v>564</v>
      </c>
      <c r="BD132" s="21" t="s">
        <v>195</v>
      </c>
      <c r="BH132" s="21" t="s">
        <v>578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397</v>
      </c>
      <c r="D133" s="21" t="s">
        <v>137</v>
      </c>
      <c r="E133" s="21" t="s">
        <v>1104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933</v>
      </c>
      <c r="P133" s="21" t="s">
        <v>166</v>
      </c>
      <c r="Q133" s="21" t="s">
        <v>903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565</v>
      </c>
      <c r="X133" s="29">
        <v>104</v>
      </c>
      <c r="Y133" s="30" t="s">
        <v>899</v>
      </c>
      <c r="Z133" s="30" t="s">
        <v>1154</v>
      </c>
      <c r="AA133" s="30"/>
      <c r="AG133" s="22"/>
      <c r="AH133" s="22"/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1186</v>
      </c>
      <c r="BA133" s="21" t="s">
        <v>563</v>
      </c>
      <c r="BB133" s="21" t="s">
        <v>397</v>
      </c>
      <c r="BC133" s="21" t="s">
        <v>564</v>
      </c>
      <c r="BD133" s="21" t="s">
        <v>195</v>
      </c>
      <c r="BH133" s="21" t="s">
        <v>579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397</v>
      </c>
      <c r="D134" s="21" t="s">
        <v>137</v>
      </c>
      <c r="E134" s="21" t="s">
        <v>1105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933</v>
      </c>
      <c r="P134" s="21" t="s">
        <v>166</v>
      </c>
      <c r="Q134" s="21" t="s">
        <v>903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565</v>
      </c>
      <c r="X134" s="29">
        <v>104</v>
      </c>
      <c r="Y134" s="30" t="s">
        <v>899</v>
      </c>
      <c r="Z134" s="30" t="s">
        <v>1154</v>
      </c>
      <c r="AA134" s="30"/>
      <c r="AG134" s="22"/>
      <c r="AH134" s="22"/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1187</v>
      </c>
      <c r="BA134" s="21" t="s">
        <v>563</v>
      </c>
      <c r="BB134" s="21" t="s">
        <v>397</v>
      </c>
      <c r="BC134" s="21" t="s">
        <v>564</v>
      </c>
      <c r="BD134" s="21" t="s">
        <v>195</v>
      </c>
      <c r="BH134" s="21" t="s">
        <v>580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397</v>
      </c>
      <c r="D135" s="21" t="s">
        <v>137</v>
      </c>
      <c r="E135" s="21" t="s">
        <v>1106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933</v>
      </c>
      <c r="P135" s="21" t="s">
        <v>166</v>
      </c>
      <c r="Q135" s="21" t="s">
        <v>903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565</v>
      </c>
      <c r="X135" s="29">
        <v>104</v>
      </c>
      <c r="Y135" s="30" t="s">
        <v>899</v>
      </c>
      <c r="Z135" s="30" t="s">
        <v>1154</v>
      </c>
      <c r="AA135" s="30"/>
      <c r="AG135" s="22"/>
      <c r="AH135" s="22"/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1188</v>
      </c>
      <c r="BA135" s="21" t="s">
        <v>563</v>
      </c>
      <c r="BB135" s="21" t="s">
        <v>397</v>
      </c>
      <c r="BC135" s="21" t="s">
        <v>564</v>
      </c>
      <c r="BD135" s="21" t="s">
        <v>195</v>
      </c>
      <c r="BH135" s="21" t="s">
        <v>581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397</v>
      </c>
      <c r="D136" s="21" t="s">
        <v>137</v>
      </c>
      <c r="E136" s="21" t="s">
        <v>1107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933</v>
      </c>
      <c r="P136" s="21" t="s">
        <v>166</v>
      </c>
      <c r="Q136" s="21" t="s">
        <v>903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565</v>
      </c>
      <c r="X136" s="29">
        <v>104</v>
      </c>
      <c r="Y136" s="30" t="s">
        <v>899</v>
      </c>
      <c r="Z136" s="30" t="s">
        <v>1154</v>
      </c>
      <c r="AA136" s="30"/>
      <c r="AG136" s="22"/>
      <c r="AH136" s="22"/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1189</v>
      </c>
      <c r="BA136" s="21" t="s">
        <v>563</v>
      </c>
      <c r="BB136" s="21" t="s">
        <v>397</v>
      </c>
      <c r="BC136" s="21" t="s">
        <v>564</v>
      </c>
      <c r="BD136" s="21" t="s">
        <v>195</v>
      </c>
      <c r="BH136" s="21" t="s">
        <v>582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397</v>
      </c>
      <c r="D137" s="21" t="s">
        <v>137</v>
      </c>
      <c r="E137" s="21" t="s">
        <v>1108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933</v>
      </c>
      <c r="P137" s="21" t="s">
        <v>166</v>
      </c>
      <c r="Q137" s="21" t="s">
        <v>903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565</v>
      </c>
      <c r="X137" s="29">
        <v>104</v>
      </c>
      <c r="Y137" s="30" t="s">
        <v>899</v>
      </c>
      <c r="Z137" s="30" t="s">
        <v>1154</v>
      </c>
      <c r="AA137" s="30"/>
      <c r="AG137" s="22"/>
      <c r="AH137" s="22"/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1190</v>
      </c>
      <c r="BA137" s="21" t="s">
        <v>563</v>
      </c>
      <c r="BB137" s="21" t="s">
        <v>397</v>
      </c>
      <c r="BC137" s="21" t="s">
        <v>564</v>
      </c>
      <c r="BD137" s="21" t="s">
        <v>195</v>
      </c>
      <c r="BH137" s="21" t="s">
        <v>583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397</v>
      </c>
      <c r="D138" s="21" t="s">
        <v>137</v>
      </c>
      <c r="E138" s="21" t="s">
        <v>306</v>
      </c>
      <c r="F138" s="25" t="str">
        <f>IF(ISBLANK(Table2[[#This Row],[unique_id]]), "", Table2[[#This Row],[unique_id]])</f>
        <v>lounge_main</v>
      </c>
      <c r="G138" s="21" t="s">
        <v>209</v>
      </c>
      <c r="H138" s="21" t="s">
        <v>139</v>
      </c>
      <c r="I138" s="21" t="s">
        <v>132</v>
      </c>
      <c r="J138" s="21" t="s">
        <v>865</v>
      </c>
      <c r="K138" s="21" t="s">
        <v>1043</v>
      </c>
      <c r="M138" s="21" t="s">
        <v>136</v>
      </c>
      <c r="T138" s="27"/>
      <c r="V138" s="22"/>
      <c r="W138" s="22" t="s">
        <v>566</v>
      </c>
      <c r="X138" s="29">
        <v>105</v>
      </c>
      <c r="Y138" s="30" t="s">
        <v>901</v>
      </c>
      <c r="Z138" s="30" t="s">
        <v>1154</v>
      </c>
      <c r="AA138" s="30"/>
      <c r="AE138" s="21" t="s">
        <v>296</v>
      </c>
      <c r="AG138" s="22"/>
      <c r="AH138" s="22"/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1184</v>
      </c>
      <c r="BA138" s="21" t="s">
        <v>563</v>
      </c>
      <c r="BB138" s="21" t="s">
        <v>397</v>
      </c>
      <c r="BC138" s="21" t="s">
        <v>564</v>
      </c>
      <c r="BD138" s="21" t="s">
        <v>196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397</v>
      </c>
      <c r="D139" s="21" t="s">
        <v>137</v>
      </c>
      <c r="E139" s="21" t="s">
        <v>1109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933</v>
      </c>
      <c r="P139" s="21" t="s">
        <v>166</v>
      </c>
      <c r="Q139" s="21" t="s">
        <v>903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565</v>
      </c>
      <c r="X139" s="29">
        <v>105</v>
      </c>
      <c r="Y139" s="30" t="s">
        <v>899</v>
      </c>
      <c r="Z139" s="30" t="s">
        <v>1154</v>
      </c>
      <c r="AA139" s="30"/>
      <c r="AG139" s="22"/>
      <c r="AH139" s="22"/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1185</v>
      </c>
      <c r="BA139" s="21" t="s">
        <v>563</v>
      </c>
      <c r="BB139" s="21" t="s">
        <v>397</v>
      </c>
      <c r="BC139" s="21" t="s">
        <v>564</v>
      </c>
      <c r="BD139" s="21" t="s">
        <v>196</v>
      </c>
      <c r="BH139" s="21" t="s">
        <v>584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397</v>
      </c>
      <c r="D140" s="21" t="s">
        <v>137</v>
      </c>
      <c r="E140" s="21" t="s">
        <v>1110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933</v>
      </c>
      <c r="P140" s="21" t="s">
        <v>166</v>
      </c>
      <c r="Q140" s="21" t="s">
        <v>903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565</v>
      </c>
      <c r="X140" s="29">
        <v>105</v>
      </c>
      <c r="Y140" s="30" t="s">
        <v>899</v>
      </c>
      <c r="Z140" s="30" t="s">
        <v>1154</v>
      </c>
      <c r="AA140" s="30"/>
      <c r="AG140" s="22"/>
      <c r="AH140" s="22"/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1186</v>
      </c>
      <c r="BA140" s="21" t="s">
        <v>563</v>
      </c>
      <c r="BB140" s="21" t="s">
        <v>397</v>
      </c>
      <c r="BC140" s="21" t="s">
        <v>564</v>
      </c>
      <c r="BD140" s="21" t="s">
        <v>196</v>
      </c>
      <c r="BH140" s="21" t="s">
        <v>585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397</v>
      </c>
      <c r="D141" s="21" t="s">
        <v>137</v>
      </c>
      <c r="E141" s="21" t="s">
        <v>1111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933</v>
      </c>
      <c r="P141" s="21" t="s">
        <v>166</v>
      </c>
      <c r="Q141" s="21" t="s">
        <v>903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565</v>
      </c>
      <c r="X141" s="29">
        <v>105</v>
      </c>
      <c r="Y141" s="30" t="s">
        <v>899</v>
      </c>
      <c r="Z141" s="30" t="s">
        <v>1154</v>
      </c>
      <c r="AA141" s="30"/>
      <c r="AG141" s="22"/>
      <c r="AH141" s="22"/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1187</v>
      </c>
      <c r="BA141" s="21" t="s">
        <v>563</v>
      </c>
      <c r="BB141" s="21" t="s">
        <v>397</v>
      </c>
      <c r="BC141" s="21" t="s">
        <v>564</v>
      </c>
      <c r="BD141" s="21" t="s">
        <v>196</v>
      </c>
      <c r="BH141" s="21" t="s">
        <v>586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472</v>
      </c>
      <c r="F142" s="25" t="str">
        <f>IF(ISBLANK(Table2[[#This Row],[unique_id]]), "", Table2[[#This Row],[unique_id]])</f>
        <v>lounge_fan</v>
      </c>
      <c r="G142" s="21" t="s">
        <v>193</v>
      </c>
      <c r="H142" s="21" t="s">
        <v>139</v>
      </c>
      <c r="I142" s="21" t="s">
        <v>132</v>
      </c>
      <c r="J142" s="21" t="s">
        <v>866</v>
      </c>
      <c r="M142" s="21" t="s">
        <v>136</v>
      </c>
      <c r="O142" s="22" t="s">
        <v>933</v>
      </c>
      <c r="P142" s="21" t="s">
        <v>166</v>
      </c>
      <c r="Q142" s="21" t="s">
        <v>903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918</v>
      </c>
      <c r="V142" s="22"/>
      <c r="W142" s="22"/>
      <c r="X142" s="22"/>
      <c r="Y142" s="22"/>
      <c r="AE142" s="21" t="s">
        <v>296</v>
      </c>
      <c r="AG142" s="22"/>
      <c r="AH142" s="22"/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196</v>
      </c>
      <c r="BE142" s="21" t="s">
        <v>824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397</v>
      </c>
      <c r="D143" s="21" t="s">
        <v>137</v>
      </c>
      <c r="E143" s="21" t="s">
        <v>633</v>
      </c>
      <c r="F143" s="25" t="str">
        <f>IF(ISBLANK(Table2[[#This Row],[unique_id]]), "", Table2[[#This Row],[unique_id]])</f>
        <v>lounge_lamp</v>
      </c>
      <c r="G143" s="21" t="s">
        <v>634</v>
      </c>
      <c r="H143" s="21" t="s">
        <v>139</v>
      </c>
      <c r="I143" s="21" t="s">
        <v>132</v>
      </c>
      <c r="J143" s="21" t="s">
        <v>599</v>
      </c>
      <c r="K143" s="21" t="s">
        <v>1047</v>
      </c>
      <c r="M143" s="21" t="s">
        <v>136</v>
      </c>
      <c r="T143" s="27"/>
      <c r="V143" s="22"/>
      <c r="W143" s="22" t="s">
        <v>566</v>
      </c>
      <c r="X143" s="29">
        <v>114</v>
      </c>
      <c r="Y143" s="30" t="s">
        <v>901</v>
      </c>
      <c r="Z143" s="30" t="s">
        <v>1154</v>
      </c>
      <c r="AA143" s="30"/>
      <c r="AE143" s="21" t="s">
        <v>296</v>
      </c>
      <c r="AG143" s="22"/>
      <c r="AH143" s="22"/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599</v>
      </c>
      <c r="BA143" s="21" t="s">
        <v>563</v>
      </c>
      <c r="BB143" s="21" t="s">
        <v>397</v>
      </c>
      <c r="BC143" s="21" t="s">
        <v>564</v>
      </c>
      <c r="BD143" s="21" t="s">
        <v>196</v>
      </c>
      <c r="BE143" s="21" t="s">
        <v>824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397</v>
      </c>
      <c r="D144" s="21" t="s">
        <v>137</v>
      </c>
      <c r="E144" s="21" t="s">
        <v>1112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933</v>
      </c>
      <c r="P144" s="21" t="s">
        <v>166</v>
      </c>
      <c r="Q144" s="21" t="s">
        <v>903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565</v>
      </c>
      <c r="X144" s="29">
        <v>114</v>
      </c>
      <c r="Y144" s="30" t="s">
        <v>899</v>
      </c>
      <c r="Z144" s="30" t="s">
        <v>1155</v>
      </c>
      <c r="AA144" s="30"/>
      <c r="AG144" s="22"/>
      <c r="AH144" s="22"/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1182</v>
      </c>
      <c r="BA144" s="21" t="s">
        <v>563</v>
      </c>
      <c r="BB144" s="21" t="s">
        <v>397</v>
      </c>
      <c r="BC144" s="21" t="s">
        <v>564</v>
      </c>
      <c r="BD144" s="21" t="s">
        <v>196</v>
      </c>
      <c r="BE144" s="21" t="s">
        <v>824</v>
      </c>
      <c r="BH144" s="21" t="s">
        <v>635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397</v>
      </c>
      <c r="D145" s="21" t="s">
        <v>137</v>
      </c>
      <c r="E145" s="21" t="s">
        <v>307</v>
      </c>
      <c r="F145" s="25" t="str">
        <f>IF(ISBLANK(Table2[[#This Row],[unique_id]]), "", Table2[[#This Row],[unique_id]])</f>
        <v>parents_main</v>
      </c>
      <c r="G145" s="21" t="s">
        <v>198</v>
      </c>
      <c r="H145" s="21" t="s">
        <v>139</v>
      </c>
      <c r="I145" s="21" t="s">
        <v>132</v>
      </c>
      <c r="J145" s="24" t="s">
        <v>865</v>
      </c>
      <c r="K145" s="21" t="s">
        <v>1046</v>
      </c>
      <c r="M145" s="21" t="s">
        <v>136</v>
      </c>
      <c r="T145" s="27"/>
      <c r="V145" s="22"/>
      <c r="W145" s="22" t="s">
        <v>566</v>
      </c>
      <c r="X145" s="29">
        <v>106</v>
      </c>
      <c r="Y145" s="30" t="s">
        <v>901</v>
      </c>
      <c r="Z145" s="30" t="s">
        <v>1156</v>
      </c>
      <c r="AA145" s="30"/>
      <c r="AE145" s="21" t="s">
        <v>296</v>
      </c>
      <c r="AG145" s="22"/>
      <c r="AH145" s="22"/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1184</v>
      </c>
      <c r="BA145" s="21" t="s">
        <v>563</v>
      </c>
      <c r="BB145" s="21" t="s">
        <v>397</v>
      </c>
      <c r="BC145" s="21" t="s">
        <v>564</v>
      </c>
      <c r="BD145" s="21" t="s">
        <v>194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397</v>
      </c>
      <c r="D146" s="21" t="s">
        <v>137</v>
      </c>
      <c r="E146" s="21" t="s">
        <v>1113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933</v>
      </c>
      <c r="P146" s="21" t="s">
        <v>166</v>
      </c>
      <c r="Q146" s="21" t="s">
        <v>903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565</v>
      </c>
      <c r="X146" s="29">
        <v>106</v>
      </c>
      <c r="Y146" s="30" t="s">
        <v>899</v>
      </c>
      <c r="Z146" s="30" t="s">
        <v>1156</v>
      </c>
      <c r="AA146" s="30"/>
      <c r="AG146" s="22"/>
      <c r="AH146" s="22"/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1185</v>
      </c>
      <c r="BA146" s="21" t="s">
        <v>563</v>
      </c>
      <c r="BB146" s="21" t="s">
        <v>397</v>
      </c>
      <c r="BC146" s="21" t="s">
        <v>564</v>
      </c>
      <c r="BD146" s="21" t="s">
        <v>194</v>
      </c>
      <c r="BH146" s="21" t="s">
        <v>562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397</v>
      </c>
      <c r="D147" s="21" t="s">
        <v>137</v>
      </c>
      <c r="E147" s="21" t="s">
        <v>1114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933</v>
      </c>
      <c r="P147" s="21" t="s">
        <v>166</v>
      </c>
      <c r="Q147" s="21" t="s">
        <v>903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565</v>
      </c>
      <c r="X147" s="29">
        <v>106</v>
      </c>
      <c r="Y147" s="30" t="s">
        <v>899</v>
      </c>
      <c r="Z147" s="30" t="s">
        <v>1156</v>
      </c>
      <c r="AA147" s="30"/>
      <c r="AG147" s="22"/>
      <c r="AH147" s="22"/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1186</v>
      </c>
      <c r="BA147" s="21" t="s">
        <v>563</v>
      </c>
      <c r="BB147" s="21" t="s">
        <v>397</v>
      </c>
      <c r="BC147" s="21" t="s">
        <v>564</v>
      </c>
      <c r="BD147" s="21" t="s">
        <v>194</v>
      </c>
      <c r="BH147" s="21" t="s">
        <v>569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397</v>
      </c>
      <c r="D148" s="21" t="s">
        <v>137</v>
      </c>
      <c r="E148" s="21" t="s">
        <v>1115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933</v>
      </c>
      <c r="P148" s="21" t="s">
        <v>166</v>
      </c>
      <c r="Q148" s="21" t="s">
        <v>903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565</v>
      </c>
      <c r="X148" s="29">
        <v>106</v>
      </c>
      <c r="Y148" s="30" t="s">
        <v>899</v>
      </c>
      <c r="Z148" s="30" t="s">
        <v>1156</v>
      </c>
      <c r="AA148" s="30"/>
      <c r="AG148" s="22"/>
      <c r="AH148" s="22"/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1187</v>
      </c>
      <c r="BA148" s="21" t="s">
        <v>563</v>
      </c>
      <c r="BB148" s="21" t="s">
        <v>397</v>
      </c>
      <c r="BC148" s="21" t="s">
        <v>564</v>
      </c>
      <c r="BD148" s="21" t="s">
        <v>194</v>
      </c>
      <c r="BH148" s="21" t="s">
        <v>570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525</v>
      </c>
      <c r="D149" s="21" t="s">
        <v>137</v>
      </c>
      <c r="E149" s="21" t="s">
        <v>1028</v>
      </c>
      <c r="F149" s="25" t="str">
        <f>IF(ISBLANK(Table2[[#This Row],[unique_id]]), "", Table2[[#This Row],[unique_id]])</f>
        <v>parents_jane_bedside</v>
      </c>
      <c r="G149" s="21" t="s">
        <v>1026</v>
      </c>
      <c r="H149" s="21" t="s">
        <v>139</v>
      </c>
      <c r="I149" s="21" t="s">
        <v>132</v>
      </c>
      <c r="J149" s="21" t="s">
        <v>1041</v>
      </c>
      <c r="K149" s="21" t="s">
        <v>1045</v>
      </c>
      <c r="M149" s="21" t="s">
        <v>136</v>
      </c>
      <c r="T149" s="27"/>
      <c r="V149" s="22"/>
      <c r="W149" s="22" t="s">
        <v>566</v>
      </c>
      <c r="X149" s="29">
        <v>119</v>
      </c>
      <c r="Y149" s="30" t="s">
        <v>901</v>
      </c>
      <c r="Z149" s="22" t="s">
        <v>1157</v>
      </c>
      <c r="AE149" s="21" t="s">
        <v>296</v>
      </c>
      <c r="AG149" s="22"/>
      <c r="AH149" s="22"/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1026</v>
      </c>
      <c r="BA149" s="21" t="s">
        <v>1010</v>
      </c>
      <c r="BB149" s="21" t="s">
        <v>525</v>
      </c>
      <c r="BC149" s="21" t="s">
        <v>1008</v>
      </c>
      <c r="BD149" s="21" t="s">
        <v>194</v>
      </c>
      <c r="BE149" s="21" t="s">
        <v>824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525</v>
      </c>
      <c r="D150" s="21" t="s">
        <v>137</v>
      </c>
      <c r="E150" s="21" t="s">
        <v>1029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933</v>
      </c>
      <c r="P150" s="21" t="s">
        <v>166</v>
      </c>
      <c r="Q150" s="21" t="s">
        <v>903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565</v>
      </c>
      <c r="X150" s="29">
        <v>119</v>
      </c>
      <c r="Y150" s="30" t="s">
        <v>899</v>
      </c>
      <c r="Z150" s="22" t="s">
        <v>1157</v>
      </c>
      <c r="AG150" s="22"/>
      <c r="AH150" s="22"/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1173</v>
      </c>
      <c r="BA150" s="21" t="s">
        <v>1010</v>
      </c>
      <c r="BB150" s="21" t="s">
        <v>525</v>
      </c>
      <c r="BC150" s="21" t="s">
        <v>1008</v>
      </c>
      <c r="BD150" s="21" t="s">
        <v>194</v>
      </c>
      <c r="BE150" s="21" t="s">
        <v>824</v>
      </c>
      <c r="BH150" s="21" t="s">
        <v>1014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525</v>
      </c>
      <c r="D151" s="21" t="s">
        <v>137</v>
      </c>
      <c r="E151" s="21" t="s">
        <v>1030</v>
      </c>
      <c r="F151" s="25" t="str">
        <f>IF(ISBLANK(Table2[[#This Row],[unique_id]]), "", Table2[[#This Row],[unique_id]])</f>
        <v>parents_graham_bedside</v>
      </c>
      <c r="G151" s="21" t="s">
        <v>1027</v>
      </c>
      <c r="H151" s="21" t="s">
        <v>139</v>
      </c>
      <c r="I151" s="21" t="s">
        <v>132</v>
      </c>
      <c r="J151" s="21" t="s">
        <v>1042</v>
      </c>
      <c r="K151" s="21" t="s">
        <v>1045</v>
      </c>
      <c r="M151" s="21" t="s">
        <v>136</v>
      </c>
      <c r="T151" s="27"/>
      <c r="V151" s="22"/>
      <c r="W151" s="22" t="s">
        <v>566</v>
      </c>
      <c r="X151" s="29">
        <v>122</v>
      </c>
      <c r="Y151" s="30" t="s">
        <v>901</v>
      </c>
      <c r="Z151" s="22" t="s">
        <v>1157</v>
      </c>
      <c r="AE151" s="21" t="s">
        <v>296</v>
      </c>
      <c r="AG151" s="22"/>
      <c r="AH151" s="22"/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1027</v>
      </c>
      <c r="BA151" s="21" t="s">
        <v>1010</v>
      </c>
      <c r="BB151" s="21" t="s">
        <v>525</v>
      </c>
      <c r="BC151" s="21" t="s">
        <v>1008</v>
      </c>
      <c r="BD151" s="21" t="s">
        <v>194</v>
      </c>
      <c r="BE151" s="21" t="s">
        <v>824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525</v>
      </c>
      <c r="D152" s="21" t="s">
        <v>137</v>
      </c>
      <c r="E152" s="21" t="s">
        <v>1031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933</v>
      </c>
      <c r="P152" s="21" t="s">
        <v>166</v>
      </c>
      <c r="Q152" s="21" t="s">
        <v>903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565</v>
      </c>
      <c r="X152" s="29">
        <v>122</v>
      </c>
      <c r="Y152" s="30" t="s">
        <v>899</v>
      </c>
      <c r="Z152" s="22" t="s">
        <v>1157</v>
      </c>
      <c r="AG152" s="22"/>
      <c r="AH152" s="22"/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1174</v>
      </c>
      <c r="BA152" s="21" t="s">
        <v>1010</v>
      </c>
      <c r="BB152" s="21" t="s">
        <v>525</v>
      </c>
      <c r="BC152" s="21" t="s">
        <v>1008</v>
      </c>
      <c r="BD152" s="21" t="s">
        <v>194</v>
      </c>
      <c r="BE152" s="21" t="s">
        <v>824</v>
      </c>
      <c r="BH152" s="21" t="s">
        <v>1013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397</v>
      </c>
      <c r="D153" s="21" t="s">
        <v>137</v>
      </c>
      <c r="E153" s="21" t="s">
        <v>884</v>
      </c>
      <c r="F153" s="25" t="str">
        <f>IF(ISBLANK(Table2[[#This Row],[unique_id]]), "", Table2[[#This Row],[unique_id]])</f>
        <v>study_lamp</v>
      </c>
      <c r="G153" s="21" t="s">
        <v>885</v>
      </c>
      <c r="H153" s="21" t="s">
        <v>139</v>
      </c>
      <c r="I153" s="21" t="s">
        <v>132</v>
      </c>
      <c r="J153" s="21" t="s">
        <v>599</v>
      </c>
      <c r="K153" s="21" t="s">
        <v>1047</v>
      </c>
      <c r="M153" s="21" t="s">
        <v>136</v>
      </c>
      <c r="T153" s="27"/>
      <c r="V153" s="22"/>
      <c r="W153" s="22" t="s">
        <v>566</v>
      </c>
      <c r="X153" s="29">
        <v>117</v>
      </c>
      <c r="Y153" s="30" t="s">
        <v>901</v>
      </c>
      <c r="Z153" s="30" t="s">
        <v>1154</v>
      </c>
      <c r="AA153" s="30"/>
      <c r="AE153" s="21" t="s">
        <v>296</v>
      </c>
      <c r="AG153" s="22"/>
      <c r="AH153" s="22"/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599</v>
      </c>
      <c r="BA153" s="21" t="s">
        <v>563</v>
      </c>
      <c r="BB153" s="21" t="s">
        <v>397</v>
      </c>
      <c r="BC153" s="21" t="s">
        <v>564</v>
      </c>
      <c r="BD153" s="21" t="s">
        <v>376</v>
      </c>
      <c r="BE153" s="21" t="s">
        <v>824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397</v>
      </c>
      <c r="D154" s="21" t="s">
        <v>137</v>
      </c>
      <c r="E154" s="21" t="s">
        <v>1116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933</v>
      </c>
      <c r="P154" s="21" t="s">
        <v>166</v>
      </c>
      <c r="Q154" s="21" t="s">
        <v>903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565</v>
      </c>
      <c r="X154" s="29">
        <v>117</v>
      </c>
      <c r="Y154" s="30" t="s">
        <v>899</v>
      </c>
      <c r="Z154" s="30" t="s">
        <v>1154</v>
      </c>
      <c r="AA154" s="30"/>
      <c r="AG154" s="22"/>
      <c r="AH154" s="22"/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1182</v>
      </c>
      <c r="BA154" s="21" t="s">
        <v>563</v>
      </c>
      <c r="BB154" s="21" t="s">
        <v>397</v>
      </c>
      <c r="BC154" s="21" t="s">
        <v>564</v>
      </c>
      <c r="BD154" s="21" t="s">
        <v>376</v>
      </c>
      <c r="BE154" s="21" t="s">
        <v>824</v>
      </c>
      <c r="BH154" s="21" t="s">
        <v>886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397</v>
      </c>
      <c r="D155" s="21" t="s">
        <v>137</v>
      </c>
      <c r="E155" s="21" t="s">
        <v>308</v>
      </c>
      <c r="F155" s="25" t="str">
        <f>IF(ISBLANK(Table2[[#This Row],[unique_id]]), "", Table2[[#This Row],[unique_id]])</f>
        <v>kitchen_main</v>
      </c>
      <c r="G155" s="21" t="s">
        <v>204</v>
      </c>
      <c r="H155" s="21" t="s">
        <v>139</v>
      </c>
      <c r="I155" s="21" t="s">
        <v>132</v>
      </c>
      <c r="J155" s="24" t="s">
        <v>865</v>
      </c>
      <c r="K155" s="21" t="s">
        <v>1043</v>
      </c>
      <c r="M155" s="21" t="s">
        <v>136</v>
      </c>
      <c r="T155" s="27"/>
      <c r="V155" s="22"/>
      <c r="W155" s="22" t="s">
        <v>566</v>
      </c>
      <c r="X155" s="29">
        <v>107</v>
      </c>
      <c r="Y155" s="30" t="s">
        <v>901</v>
      </c>
      <c r="Z155" s="30" t="s">
        <v>1154</v>
      </c>
      <c r="AA155" s="30"/>
      <c r="AE155" s="21" t="s">
        <v>296</v>
      </c>
      <c r="AG155" s="22"/>
      <c r="AH155" s="22"/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1184</v>
      </c>
      <c r="BA155" s="21" t="s">
        <v>645</v>
      </c>
      <c r="BB155" s="21" t="s">
        <v>397</v>
      </c>
      <c r="BC155" s="21" t="s">
        <v>642</v>
      </c>
      <c r="BD155" s="21" t="s">
        <v>208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397</v>
      </c>
      <c r="D156" s="21" t="s">
        <v>137</v>
      </c>
      <c r="E156" s="21" t="s">
        <v>1117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933</v>
      </c>
      <c r="P156" s="21" t="s">
        <v>166</v>
      </c>
      <c r="Q156" s="21" t="s">
        <v>903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565</v>
      </c>
      <c r="X156" s="29">
        <v>107</v>
      </c>
      <c r="Y156" s="30" t="s">
        <v>899</v>
      </c>
      <c r="Z156" s="30" t="s">
        <v>1154</v>
      </c>
      <c r="AA156" s="30"/>
      <c r="AG156" s="22"/>
      <c r="AH156" s="22"/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1185</v>
      </c>
      <c r="BA156" s="21" t="s">
        <v>645</v>
      </c>
      <c r="BB156" s="21" t="s">
        <v>397</v>
      </c>
      <c r="BC156" s="21" t="s">
        <v>642</v>
      </c>
      <c r="BD156" s="21" t="s">
        <v>208</v>
      </c>
      <c r="BH156" s="21" t="s">
        <v>587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397</v>
      </c>
      <c r="D157" s="21" t="s">
        <v>137</v>
      </c>
      <c r="E157" s="21" t="s">
        <v>1118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933</v>
      </c>
      <c r="P157" s="21" t="s">
        <v>166</v>
      </c>
      <c r="Q157" s="21" t="s">
        <v>903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565</v>
      </c>
      <c r="X157" s="29">
        <v>107</v>
      </c>
      <c r="Y157" s="30" t="s">
        <v>899</v>
      </c>
      <c r="Z157" s="30" t="s">
        <v>1154</v>
      </c>
      <c r="AA157" s="30"/>
      <c r="AG157" s="22"/>
      <c r="AH157" s="22"/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1186</v>
      </c>
      <c r="BA157" s="21" t="s">
        <v>645</v>
      </c>
      <c r="BB157" s="21" t="s">
        <v>397</v>
      </c>
      <c r="BC157" s="21" t="s">
        <v>642</v>
      </c>
      <c r="BD157" s="21" t="s">
        <v>208</v>
      </c>
      <c r="BH157" s="21" t="s">
        <v>588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397</v>
      </c>
      <c r="D158" s="21" t="s">
        <v>137</v>
      </c>
      <c r="E158" s="21" t="s">
        <v>1119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933</v>
      </c>
      <c r="P158" s="21" t="s">
        <v>166</v>
      </c>
      <c r="Q158" s="21" t="s">
        <v>903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565</v>
      </c>
      <c r="X158" s="29">
        <v>107</v>
      </c>
      <c r="Y158" s="30" t="s">
        <v>899</v>
      </c>
      <c r="Z158" s="30" t="s">
        <v>1154</v>
      </c>
      <c r="AA158" s="30"/>
      <c r="AG158" s="22"/>
      <c r="AH158" s="22"/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1187</v>
      </c>
      <c r="BA158" s="21" t="s">
        <v>645</v>
      </c>
      <c r="BB158" s="21" t="s">
        <v>397</v>
      </c>
      <c r="BC158" s="21" t="s">
        <v>642</v>
      </c>
      <c r="BD158" s="21" t="s">
        <v>208</v>
      </c>
      <c r="BH158" s="21" t="s">
        <v>589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397</v>
      </c>
      <c r="D159" s="21" t="s">
        <v>137</v>
      </c>
      <c r="E159" s="21" t="s">
        <v>1120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933</v>
      </c>
      <c r="P159" s="21" t="s">
        <v>166</v>
      </c>
      <c r="Q159" s="21" t="s">
        <v>903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565</v>
      </c>
      <c r="X159" s="29">
        <v>107</v>
      </c>
      <c r="Y159" s="30" t="s">
        <v>899</v>
      </c>
      <c r="Z159" s="30" t="s">
        <v>1154</v>
      </c>
      <c r="AA159" s="30"/>
      <c r="AG159" s="22"/>
      <c r="AH159" s="22"/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1188</v>
      </c>
      <c r="BA159" s="21" t="s">
        <v>645</v>
      </c>
      <c r="BB159" s="21" t="s">
        <v>397</v>
      </c>
      <c r="BC159" s="21" t="s">
        <v>642</v>
      </c>
      <c r="BD159" s="21" t="s">
        <v>208</v>
      </c>
      <c r="BH159" s="21" t="s">
        <v>590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956</v>
      </c>
      <c r="D160" s="32" t="s">
        <v>149</v>
      </c>
      <c r="E160" s="33" t="s">
        <v>1121</v>
      </c>
      <c r="F160" s="34" t="str">
        <f>IF(ISBLANK(Table2[[#This Row],[unique_id]]), "", Table2[[#This Row],[unique_id]])</f>
        <v>template_old_kitchen_downlights_plug_proxy</v>
      </c>
      <c r="G160" s="32" t="s">
        <v>658</v>
      </c>
      <c r="H160" s="32" t="s">
        <v>139</v>
      </c>
      <c r="I160" s="32" t="s">
        <v>132</v>
      </c>
      <c r="O160" s="35" t="s">
        <v>933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1208</v>
      </c>
      <c r="BA160" s="32" t="s">
        <v>379</v>
      </c>
      <c r="BB160" s="32" t="s">
        <v>236</v>
      </c>
      <c r="BC160" s="32" t="s">
        <v>382</v>
      </c>
      <c r="BD160" s="32" t="s">
        <v>208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236</v>
      </c>
      <c r="D161" s="32" t="s">
        <v>134</v>
      </c>
      <c r="E161" s="32" t="s">
        <v>1088</v>
      </c>
      <c r="F161" s="34" t="str">
        <f>IF(ISBLANK(Table2[[#This Row],[unique_id]]), "", Table2[[#This Row],[unique_id]])</f>
        <v>old_kitchen_downlights_plug</v>
      </c>
      <c r="G161" s="32" t="s">
        <v>658</v>
      </c>
      <c r="H161" s="32" t="s">
        <v>139</v>
      </c>
      <c r="I161" s="32" t="s">
        <v>132</v>
      </c>
      <c r="O161" s="35" t="s">
        <v>933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296</v>
      </c>
      <c r="AG161" s="35"/>
      <c r="AH161" s="35"/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1208</v>
      </c>
      <c r="BA161" s="32" t="s">
        <v>379</v>
      </c>
      <c r="BB161" s="32" t="s">
        <v>236</v>
      </c>
      <c r="BC161" s="32" t="s">
        <v>382</v>
      </c>
      <c r="BD161" s="32" t="s">
        <v>208</v>
      </c>
      <c r="BF161" s="32" t="s">
        <v>1160</v>
      </c>
      <c r="BG161" s="32" t="s">
        <v>460</v>
      </c>
      <c r="BH161" s="32" t="s">
        <v>368</v>
      </c>
      <c r="BI161" s="32" t="s">
        <v>451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hidden="1" customHeight="1">
      <c r="A162" s="21">
        <v>1647</v>
      </c>
      <c r="B162" s="37" t="s">
        <v>26</v>
      </c>
      <c r="C162" s="37" t="s">
        <v>833</v>
      </c>
      <c r="D162" s="37" t="s">
        <v>137</v>
      </c>
      <c r="E162" s="37" t="s">
        <v>984</v>
      </c>
      <c r="F162" s="39" t="str">
        <f>IF(ISBLANK(Table2[[#This Row],[unique_id]]), "", Table2[[#This Row],[unique_id]])</f>
        <v>kitchen_downlights_plug</v>
      </c>
      <c r="G162" s="37" t="s">
        <v>658</v>
      </c>
      <c r="H162" s="37" t="s">
        <v>139</v>
      </c>
      <c r="I162" s="37" t="s">
        <v>132</v>
      </c>
      <c r="J162" s="37" t="s">
        <v>867</v>
      </c>
      <c r="M162" s="37" t="s">
        <v>136</v>
      </c>
      <c r="O162" s="40" t="s">
        <v>933</v>
      </c>
      <c r="P162" s="37" t="s">
        <v>166</v>
      </c>
      <c r="Q162" s="37" t="s">
        <v>903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1162</v>
      </c>
      <c r="V162" s="40"/>
      <c r="W162" s="40"/>
      <c r="X162" s="40"/>
      <c r="Y162" s="40"/>
      <c r="Z162" s="40"/>
      <c r="AA162" s="40" t="s">
        <v>1326</v>
      </c>
      <c r="AE162" s="37" t="s">
        <v>296</v>
      </c>
      <c r="AF162" s="37">
        <v>10</v>
      </c>
      <c r="AG162" s="40" t="s">
        <v>34</v>
      </c>
      <c r="AH162" s="40" t="s">
        <v>1061</v>
      </c>
      <c r="AJ162" s="37" t="str">
        <f>_xlfn.CONCAT("homeassistant/entity/", Table2[[#This Row],[entity_namespace]], "/tasmota/",Table2[[#This Row],[unique_id]], "/config")</f>
        <v>homeassistant/entity/light/tasmota/kitchen_downlights_plug/config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1081</v>
      </c>
      <c r="AO162" s="37" t="s">
        <v>1082</v>
      </c>
      <c r="AP162" s="37" t="s">
        <v>1070</v>
      </c>
      <c r="AQ162" s="37" t="s">
        <v>1071</v>
      </c>
      <c r="AR162" s="37" t="s">
        <v>1152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1208</v>
      </c>
      <c r="BA162" s="37" t="s">
        <v>910</v>
      </c>
      <c r="BB162" s="37" t="s">
        <v>1330</v>
      </c>
      <c r="BC162" s="37" t="s">
        <v>1049</v>
      </c>
      <c r="BD162" s="37" t="s">
        <v>208</v>
      </c>
      <c r="BG162" s="37" t="s">
        <v>460</v>
      </c>
      <c r="BH162" s="37" t="s">
        <v>1084</v>
      </c>
      <c r="BI162" s="37" t="s">
        <v>1085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397</v>
      </c>
      <c r="D163" s="21" t="s">
        <v>137</v>
      </c>
      <c r="E163" s="21" t="s">
        <v>309</v>
      </c>
      <c r="F163" s="25" t="str">
        <f>IF(ISBLANK(Table2[[#This Row],[unique_id]]), "", Table2[[#This Row],[unique_id]])</f>
        <v>laundry_main</v>
      </c>
      <c r="G163" s="21" t="s">
        <v>206</v>
      </c>
      <c r="H163" s="21" t="s">
        <v>139</v>
      </c>
      <c r="I163" s="21" t="s">
        <v>132</v>
      </c>
      <c r="J163" s="21" t="s">
        <v>864</v>
      </c>
      <c r="K163" s="21" t="s">
        <v>1043</v>
      </c>
      <c r="M163" s="21" t="s">
        <v>136</v>
      </c>
      <c r="T163" s="27"/>
      <c r="V163" s="22"/>
      <c r="W163" s="22" t="s">
        <v>566</v>
      </c>
      <c r="X163" s="29">
        <v>108</v>
      </c>
      <c r="Y163" s="30" t="s">
        <v>901</v>
      </c>
      <c r="Z163" s="30" t="s">
        <v>1154</v>
      </c>
      <c r="AA163" s="30"/>
      <c r="AE163" s="21" t="s">
        <v>296</v>
      </c>
      <c r="AG163" s="22"/>
      <c r="AH163" s="22"/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1184</v>
      </c>
      <c r="BA163" s="21" t="s">
        <v>563</v>
      </c>
      <c r="BB163" s="21" t="s">
        <v>397</v>
      </c>
      <c r="BC163" s="21" t="s">
        <v>564</v>
      </c>
      <c r="BD163" s="21" t="s">
        <v>216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397</v>
      </c>
      <c r="D164" s="21" t="s">
        <v>137</v>
      </c>
      <c r="E164" s="21" t="s">
        <v>1122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933</v>
      </c>
      <c r="P164" s="21" t="s">
        <v>166</v>
      </c>
      <c r="Q164" s="21" t="s">
        <v>903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565</v>
      </c>
      <c r="X164" s="29">
        <v>108</v>
      </c>
      <c r="Y164" s="30" t="s">
        <v>899</v>
      </c>
      <c r="Z164" s="30" t="s">
        <v>1154</v>
      </c>
      <c r="AA164" s="30"/>
      <c r="AG164" s="22"/>
      <c r="AH164" s="22"/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1185</v>
      </c>
      <c r="BA164" s="21" t="s">
        <v>563</v>
      </c>
      <c r="BB164" s="21" t="s">
        <v>397</v>
      </c>
      <c r="BC164" s="21" t="s">
        <v>564</v>
      </c>
      <c r="BD164" s="21" t="s">
        <v>216</v>
      </c>
      <c r="BH164" s="21" t="s">
        <v>591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397</v>
      </c>
      <c r="D165" s="21" t="s">
        <v>137</v>
      </c>
      <c r="E165" s="21" t="s">
        <v>310</v>
      </c>
      <c r="F165" s="25" t="str">
        <f>IF(ISBLANK(Table2[[#This Row],[unique_id]]), "", Table2[[#This Row],[unique_id]])</f>
        <v>pantry_main</v>
      </c>
      <c r="G165" s="21" t="s">
        <v>205</v>
      </c>
      <c r="H165" s="21" t="s">
        <v>139</v>
      </c>
      <c r="I165" s="21" t="s">
        <v>132</v>
      </c>
      <c r="J165" s="21" t="s">
        <v>864</v>
      </c>
      <c r="K165" s="21" t="s">
        <v>1043</v>
      </c>
      <c r="M165" s="21" t="s">
        <v>136</v>
      </c>
      <c r="T165" s="27"/>
      <c r="V165" s="22"/>
      <c r="W165" s="22" t="s">
        <v>566</v>
      </c>
      <c r="X165" s="29">
        <v>109</v>
      </c>
      <c r="Y165" s="30" t="s">
        <v>901</v>
      </c>
      <c r="Z165" s="30" t="s">
        <v>1154</v>
      </c>
      <c r="AA165" s="30"/>
      <c r="AE165" s="21" t="s">
        <v>296</v>
      </c>
      <c r="AG165" s="22"/>
      <c r="AH165" s="22"/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1184</v>
      </c>
      <c r="BA165" s="21" t="s">
        <v>563</v>
      </c>
      <c r="BB165" s="21" t="s">
        <v>397</v>
      </c>
      <c r="BC165" s="21" t="s">
        <v>564</v>
      </c>
      <c r="BD165" s="21" t="s">
        <v>214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397</v>
      </c>
      <c r="D166" s="21" t="s">
        <v>137</v>
      </c>
      <c r="E166" s="21" t="s">
        <v>1123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933</v>
      </c>
      <c r="P166" s="21" t="s">
        <v>166</v>
      </c>
      <c r="Q166" s="21" t="s">
        <v>903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565</v>
      </c>
      <c r="X166" s="29">
        <v>109</v>
      </c>
      <c r="Y166" s="30" t="s">
        <v>899</v>
      </c>
      <c r="Z166" s="30" t="s">
        <v>1154</v>
      </c>
      <c r="AA166" s="30"/>
      <c r="AG166" s="22"/>
      <c r="AH166" s="22"/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1185</v>
      </c>
      <c r="BA166" s="21" t="s">
        <v>563</v>
      </c>
      <c r="BB166" s="21" t="s">
        <v>397</v>
      </c>
      <c r="BC166" s="21" t="s">
        <v>564</v>
      </c>
      <c r="BD166" s="21" t="s">
        <v>214</v>
      </c>
      <c r="BH166" s="21" t="s">
        <v>592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397</v>
      </c>
      <c r="D167" s="21" t="s">
        <v>137</v>
      </c>
      <c r="E167" s="21" t="s">
        <v>311</v>
      </c>
      <c r="F167" s="25" t="str">
        <f>IF(ISBLANK(Table2[[#This Row],[unique_id]]), "", Table2[[#This Row],[unique_id]])</f>
        <v>office_main</v>
      </c>
      <c r="G167" s="21" t="s">
        <v>201</v>
      </c>
      <c r="H167" s="21" t="s">
        <v>139</v>
      </c>
      <c r="I167" s="21" t="s">
        <v>132</v>
      </c>
      <c r="J167" s="21" t="s">
        <v>864</v>
      </c>
      <c r="M167" s="21" t="s">
        <v>136</v>
      </c>
      <c r="T167" s="27"/>
      <c r="V167" s="22"/>
      <c r="W167" s="22" t="s">
        <v>566</v>
      </c>
      <c r="X167" s="29">
        <v>110</v>
      </c>
      <c r="Y167" s="30" t="s">
        <v>901</v>
      </c>
      <c r="Z167" s="30" t="s">
        <v>1158</v>
      </c>
      <c r="AA167" s="30"/>
      <c r="AE167" s="21" t="s">
        <v>296</v>
      </c>
      <c r="AG167" s="22"/>
      <c r="AH167" s="22"/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1184</v>
      </c>
      <c r="BA167" s="21" t="s">
        <v>645</v>
      </c>
      <c r="BB167" s="21" t="s">
        <v>397</v>
      </c>
      <c r="BC167" s="21" t="s">
        <v>642</v>
      </c>
      <c r="BD167" s="21" t="s">
        <v>215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397</v>
      </c>
      <c r="D168" s="21" t="s">
        <v>137</v>
      </c>
      <c r="E168" s="21" t="s">
        <v>1124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933</v>
      </c>
      <c r="P168" s="21" t="s">
        <v>166</v>
      </c>
      <c r="Q168" s="21" t="s">
        <v>903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565</v>
      </c>
      <c r="X168" s="29">
        <v>110</v>
      </c>
      <c r="Y168" s="30" t="s">
        <v>899</v>
      </c>
      <c r="Z168" s="30" t="s">
        <v>1158</v>
      </c>
      <c r="AA168" s="30"/>
      <c r="AG168" s="22"/>
      <c r="AH168" s="22"/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1185</v>
      </c>
      <c r="BA168" s="21" t="s">
        <v>645</v>
      </c>
      <c r="BB168" s="21" t="s">
        <v>397</v>
      </c>
      <c r="BC168" s="21" t="s">
        <v>642</v>
      </c>
      <c r="BD168" s="21" t="s">
        <v>215</v>
      </c>
      <c r="BH168" s="21" t="s">
        <v>593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397</v>
      </c>
      <c r="D169" s="21" t="s">
        <v>137</v>
      </c>
      <c r="E169" s="21" t="s">
        <v>312</v>
      </c>
      <c r="F169" s="25" t="str">
        <f>IF(ISBLANK(Table2[[#This Row],[unique_id]]), "", Table2[[#This Row],[unique_id]])</f>
        <v>bathroom_main</v>
      </c>
      <c r="G169" s="21" t="s">
        <v>200</v>
      </c>
      <c r="H169" s="21" t="s">
        <v>139</v>
      </c>
      <c r="I169" s="21" t="s">
        <v>132</v>
      </c>
      <c r="J169" s="21" t="s">
        <v>864</v>
      </c>
      <c r="K169" s="21" t="s">
        <v>1046</v>
      </c>
      <c r="M169" s="21" t="s">
        <v>136</v>
      </c>
      <c r="T169" s="27"/>
      <c r="V169" s="22"/>
      <c r="W169" s="22" t="s">
        <v>566</v>
      </c>
      <c r="X169" s="29">
        <v>111</v>
      </c>
      <c r="Y169" s="30" t="s">
        <v>901</v>
      </c>
      <c r="Z169" s="30" t="s">
        <v>1156</v>
      </c>
      <c r="AA169" s="30"/>
      <c r="AE169" s="21" t="s">
        <v>296</v>
      </c>
      <c r="AG169" s="22"/>
      <c r="AH169" s="22"/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1184</v>
      </c>
      <c r="BA169" s="21" t="s">
        <v>563</v>
      </c>
      <c r="BB169" s="21" t="s">
        <v>397</v>
      </c>
      <c r="BC169" s="21" t="s">
        <v>564</v>
      </c>
      <c r="BD169" s="21" t="s">
        <v>378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397</v>
      </c>
      <c r="D170" s="21" t="s">
        <v>137</v>
      </c>
      <c r="E170" s="21" t="s">
        <v>1125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933</v>
      </c>
      <c r="P170" s="21" t="s">
        <v>166</v>
      </c>
      <c r="Q170" s="21" t="s">
        <v>903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565</v>
      </c>
      <c r="X170" s="29">
        <v>111</v>
      </c>
      <c r="Y170" s="30" t="s">
        <v>899</v>
      </c>
      <c r="Z170" s="30" t="s">
        <v>1156</v>
      </c>
      <c r="AA170" s="30"/>
      <c r="AG170" s="22"/>
      <c r="AH170" s="22"/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1185</v>
      </c>
      <c r="BA170" s="21" t="s">
        <v>563</v>
      </c>
      <c r="BB170" s="21" t="s">
        <v>397</v>
      </c>
      <c r="BC170" s="21" t="s">
        <v>564</v>
      </c>
      <c r="BD170" s="21" t="s">
        <v>378</v>
      </c>
      <c r="BH170" s="21" t="s">
        <v>594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525</v>
      </c>
      <c r="D171" s="21" t="s">
        <v>137</v>
      </c>
      <c r="E171" s="21" t="s">
        <v>1020</v>
      </c>
      <c r="F171" s="25" t="str">
        <f>IF(ISBLANK(Table2[[#This Row],[unique_id]]), "", Table2[[#This Row],[unique_id]])</f>
        <v>bathroom_sconces</v>
      </c>
      <c r="G171" s="21" t="s">
        <v>1023</v>
      </c>
      <c r="H171" s="21" t="s">
        <v>139</v>
      </c>
      <c r="I171" s="21" t="s">
        <v>132</v>
      </c>
      <c r="J171" s="21" t="s">
        <v>1007</v>
      </c>
      <c r="K171" s="21" t="s">
        <v>1045</v>
      </c>
      <c r="M171" s="21" t="s">
        <v>136</v>
      </c>
      <c r="T171" s="27"/>
      <c r="V171" s="22"/>
      <c r="W171" s="22" t="s">
        <v>566</v>
      </c>
      <c r="X171" s="29">
        <v>121</v>
      </c>
      <c r="Y171" s="30" t="s">
        <v>901</v>
      </c>
      <c r="Z171" s="22" t="s">
        <v>1157</v>
      </c>
      <c r="AE171" s="21" t="s">
        <v>296</v>
      </c>
      <c r="AG171" s="22"/>
      <c r="AH171" s="22"/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1007</v>
      </c>
      <c r="BA171" s="21" t="s">
        <v>1010</v>
      </c>
      <c r="BB171" s="21" t="s">
        <v>525</v>
      </c>
      <c r="BC171" s="21" t="s">
        <v>1008</v>
      </c>
      <c r="BD171" s="21" t="s">
        <v>378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525</v>
      </c>
      <c r="D172" s="21" t="s">
        <v>137</v>
      </c>
      <c r="E172" s="21" t="s">
        <v>1021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933</v>
      </c>
      <c r="P172" s="21" t="s">
        <v>166</v>
      </c>
      <c r="Q172" s="21" t="s">
        <v>903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565</v>
      </c>
      <c r="X172" s="29">
        <v>121</v>
      </c>
      <c r="Y172" s="30" t="s">
        <v>899</v>
      </c>
      <c r="Z172" s="22" t="s">
        <v>1157</v>
      </c>
      <c r="AG172" s="22"/>
      <c r="AH172" s="22"/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1171</v>
      </c>
      <c r="BA172" s="21" t="s">
        <v>1010</v>
      </c>
      <c r="BB172" s="21" t="s">
        <v>525</v>
      </c>
      <c r="BC172" s="21" t="s">
        <v>1008</v>
      </c>
      <c r="BD172" s="21" t="s">
        <v>378</v>
      </c>
      <c r="BH172" s="21" t="s">
        <v>1024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525</v>
      </c>
      <c r="D173" s="21" t="s">
        <v>137</v>
      </c>
      <c r="E173" s="21" t="s">
        <v>1022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933</v>
      </c>
      <c r="P173" s="21" t="s">
        <v>166</v>
      </c>
      <c r="Q173" s="21" t="s">
        <v>903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565</v>
      </c>
      <c r="X173" s="29">
        <v>121</v>
      </c>
      <c r="Y173" s="30" t="s">
        <v>899</v>
      </c>
      <c r="Z173" s="22" t="s">
        <v>1157</v>
      </c>
      <c r="AG173" s="22"/>
      <c r="AH173" s="22"/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1172</v>
      </c>
      <c r="BA173" s="21" t="s">
        <v>1010</v>
      </c>
      <c r="BB173" s="21" t="s">
        <v>525</v>
      </c>
      <c r="BC173" s="21" t="s">
        <v>1008</v>
      </c>
      <c r="BD173" s="21" t="s">
        <v>378</v>
      </c>
      <c r="BH173" s="21" t="s">
        <v>1025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397</v>
      </c>
      <c r="D174" s="21" t="s">
        <v>137</v>
      </c>
      <c r="E174" s="21" t="s">
        <v>313</v>
      </c>
      <c r="F174" s="25" t="str">
        <f>IF(ISBLANK(Table2[[#This Row],[unique_id]]), "", Table2[[#This Row],[unique_id]])</f>
        <v>ensuite_main</v>
      </c>
      <c r="G174" s="21" t="s">
        <v>199</v>
      </c>
      <c r="H174" s="21" t="s">
        <v>139</v>
      </c>
      <c r="I174" s="21" t="s">
        <v>132</v>
      </c>
      <c r="J174" s="21" t="s">
        <v>864</v>
      </c>
      <c r="K174" s="21" t="s">
        <v>1046</v>
      </c>
      <c r="M174" s="21" t="s">
        <v>136</v>
      </c>
      <c r="T174" s="27"/>
      <c r="V174" s="22"/>
      <c r="W174" s="22" t="s">
        <v>566</v>
      </c>
      <c r="X174" s="29">
        <v>112</v>
      </c>
      <c r="Y174" s="30" t="s">
        <v>901</v>
      </c>
      <c r="Z174" s="30" t="s">
        <v>1156</v>
      </c>
      <c r="AA174" s="30"/>
      <c r="AE174" s="21" t="s">
        <v>296</v>
      </c>
      <c r="AG174" s="22"/>
      <c r="AH174" s="22"/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1184</v>
      </c>
      <c r="BA174" s="21" t="s">
        <v>645</v>
      </c>
      <c r="BB174" s="21" t="s">
        <v>397</v>
      </c>
      <c r="BC174" s="21" t="s">
        <v>642</v>
      </c>
      <c r="BD174" s="21" t="s">
        <v>416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397</v>
      </c>
      <c r="D175" s="21" t="s">
        <v>137</v>
      </c>
      <c r="E175" s="21" t="s">
        <v>1126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933</v>
      </c>
      <c r="P175" s="21" t="s">
        <v>166</v>
      </c>
      <c r="Q175" s="21" t="s">
        <v>903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565</v>
      </c>
      <c r="X175" s="29">
        <v>112</v>
      </c>
      <c r="Y175" s="30" t="s">
        <v>899</v>
      </c>
      <c r="Z175" s="30" t="s">
        <v>1156</v>
      </c>
      <c r="AA175" s="30"/>
      <c r="AG175" s="22"/>
      <c r="AH175" s="22"/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1185</v>
      </c>
      <c r="BA175" s="21" t="s">
        <v>645</v>
      </c>
      <c r="BB175" s="21" t="s">
        <v>397</v>
      </c>
      <c r="BC175" s="21" t="s">
        <v>642</v>
      </c>
      <c r="BD175" s="21" t="s">
        <v>416</v>
      </c>
      <c r="BH175" s="21" t="s">
        <v>595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525</v>
      </c>
      <c r="D176" s="21" t="s">
        <v>137</v>
      </c>
      <c r="E176" s="21" t="s">
        <v>1002</v>
      </c>
      <c r="F176" s="25" t="str">
        <f>IF(ISBLANK(Table2[[#This Row],[unique_id]]), "", Table2[[#This Row],[unique_id]])</f>
        <v>ensuite_sconces</v>
      </c>
      <c r="G176" s="21" t="s">
        <v>1006</v>
      </c>
      <c r="H176" s="21" t="s">
        <v>139</v>
      </c>
      <c r="I176" s="21" t="s">
        <v>132</v>
      </c>
      <c r="J176" s="21" t="s">
        <v>1007</v>
      </c>
      <c r="K176" s="21" t="s">
        <v>1045</v>
      </c>
      <c r="M176" s="21" t="s">
        <v>136</v>
      </c>
      <c r="T176" s="27"/>
      <c r="V176" s="22"/>
      <c r="W176" s="22" t="s">
        <v>566</v>
      </c>
      <c r="X176" s="29">
        <v>118</v>
      </c>
      <c r="Y176" s="30" t="s">
        <v>901</v>
      </c>
      <c r="Z176" s="22" t="s">
        <v>1157</v>
      </c>
      <c r="AE176" s="21" t="s">
        <v>296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1007</v>
      </c>
      <c r="BA176" s="21" t="s">
        <v>1010</v>
      </c>
      <c r="BB176" s="21" t="s">
        <v>525</v>
      </c>
      <c r="BC176" s="21" t="s">
        <v>1008</v>
      </c>
      <c r="BD176" s="21" t="s">
        <v>416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525</v>
      </c>
      <c r="D177" s="21" t="s">
        <v>137</v>
      </c>
      <c r="E177" s="21" t="s">
        <v>1003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933</v>
      </c>
      <c r="P177" s="21" t="s">
        <v>166</v>
      </c>
      <c r="Q177" s="21" t="s">
        <v>903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565</v>
      </c>
      <c r="X177" s="29">
        <v>118</v>
      </c>
      <c r="Y177" s="30" t="s">
        <v>899</v>
      </c>
      <c r="Z177" s="22" t="s">
        <v>1157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1171</v>
      </c>
      <c r="BA177" s="21" t="s">
        <v>1010</v>
      </c>
      <c r="BB177" s="21" t="s">
        <v>525</v>
      </c>
      <c r="BC177" s="21" t="s">
        <v>1008</v>
      </c>
      <c r="BD177" s="21" t="s">
        <v>416</v>
      </c>
      <c r="BH177" s="21" t="s">
        <v>1009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525</v>
      </c>
      <c r="D178" s="21" t="s">
        <v>137</v>
      </c>
      <c r="E178" s="21" t="s">
        <v>1004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933</v>
      </c>
      <c r="P178" s="21" t="s">
        <v>166</v>
      </c>
      <c r="Q178" s="21" t="s">
        <v>903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565</v>
      </c>
      <c r="X178" s="29">
        <v>118</v>
      </c>
      <c r="Y178" s="30" t="s">
        <v>899</v>
      </c>
      <c r="Z178" s="22" t="s">
        <v>1157</v>
      </c>
      <c r="AG178" s="22"/>
      <c r="AH178" s="22"/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1172</v>
      </c>
      <c r="BA178" s="21" t="s">
        <v>1010</v>
      </c>
      <c r="BB178" s="21" t="s">
        <v>525</v>
      </c>
      <c r="BC178" s="21" t="s">
        <v>1008</v>
      </c>
      <c r="BD178" s="21" t="s">
        <v>416</v>
      </c>
      <c r="BH178" s="21" t="s">
        <v>1011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525</v>
      </c>
      <c r="D179" s="21" t="s">
        <v>137</v>
      </c>
      <c r="E179" s="21" t="s">
        <v>1005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933</v>
      </c>
      <c r="P179" s="21" t="s">
        <v>166</v>
      </c>
      <c r="Q179" s="21" t="s">
        <v>903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565</v>
      </c>
      <c r="X179" s="29">
        <v>118</v>
      </c>
      <c r="Y179" s="30" t="s">
        <v>899</v>
      </c>
      <c r="Z179" s="22" t="s">
        <v>1157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1175</v>
      </c>
      <c r="BA179" s="21" t="s">
        <v>1010</v>
      </c>
      <c r="BB179" s="21" t="s">
        <v>525</v>
      </c>
      <c r="BC179" s="21" t="s">
        <v>1008</v>
      </c>
      <c r="BD179" s="21" t="s">
        <v>416</v>
      </c>
      <c r="BH179" s="21" t="s">
        <v>1012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397</v>
      </c>
      <c r="D180" s="21" t="s">
        <v>137</v>
      </c>
      <c r="E180" s="21" t="s">
        <v>314</v>
      </c>
      <c r="F180" s="25" t="str">
        <f>IF(ISBLANK(Table2[[#This Row],[unique_id]]), "", Table2[[#This Row],[unique_id]])</f>
        <v>wardrobe_main</v>
      </c>
      <c r="G180" s="21" t="s">
        <v>203</v>
      </c>
      <c r="H180" s="21" t="s">
        <v>139</v>
      </c>
      <c r="I180" s="21" t="s">
        <v>132</v>
      </c>
      <c r="J180" s="21" t="s">
        <v>864</v>
      </c>
      <c r="K180" s="24" t="s">
        <v>1043</v>
      </c>
      <c r="M180" s="21" t="s">
        <v>136</v>
      </c>
      <c r="T180" s="27"/>
      <c r="V180" s="22"/>
      <c r="W180" s="22" t="s">
        <v>566</v>
      </c>
      <c r="X180" s="29">
        <v>113</v>
      </c>
      <c r="Y180" s="30" t="s">
        <v>901</v>
      </c>
      <c r="Z180" s="30" t="s">
        <v>1154</v>
      </c>
      <c r="AA180" s="30"/>
      <c r="AE180" s="21" t="s">
        <v>296</v>
      </c>
      <c r="AG180" s="22"/>
      <c r="AH180" s="22"/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1184</v>
      </c>
      <c r="BA180" s="21" t="s">
        <v>645</v>
      </c>
      <c r="BB180" s="21" t="s">
        <v>397</v>
      </c>
      <c r="BC180" s="21" t="s">
        <v>642</v>
      </c>
      <c r="BD180" s="21" t="s">
        <v>571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397</v>
      </c>
      <c r="D181" s="21" t="s">
        <v>137</v>
      </c>
      <c r="E181" s="21" t="s">
        <v>1127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933</v>
      </c>
      <c r="P181" s="21" t="s">
        <v>166</v>
      </c>
      <c r="Q181" s="21" t="s">
        <v>903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565</v>
      </c>
      <c r="X181" s="29">
        <v>113</v>
      </c>
      <c r="Y181" s="30" t="s">
        <v>899</v>
      </c>
      <c r="Z181" s="30" t="s">
        <v>1154</v>
      </c>
      <c r="AA181" s="30"/>
      <c r="AG181" s="22"/>
      <c r="AH181" s="22"/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1185</v>
      </c>
      <c r="BA181" s="21" t="s">
        <v>645</v>
      </c>
      <c r="BB181" s="21" t="s">
        <v>397</v>
      </c>
      <c r="BC181" s="21" t="s">
        <v>642</v>
      </c>
      <c r="BD181" s="21" t="s">
        <v>571</v>
      </c>
      <c r="BH181" s="21" t="s">
        <v>596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956</v>
      </c>
      <c r="D182" s="32" t="s">
        <v>149</v>
      </c>
      <c r="E182" s="33" t="s">
        <v>1250</v>
      </c>
      <c r="F182" s="34" t="str">
        <f>IF(ISBLANK(Table2[[#This Row],[unique_id]]), "", Table2[[#This Row],[unique_id]])</f>
        <v>template_old_deck_festoons_plug_proxy</v>
      </c>
      <c r="G182" s="32" t="s">
        <v>303</v>
      </c>
      <c r="H182" s="32" t="s">
        <v>139</v>
      </c>
      <c r="I182" s="32" t="s">
        <v>132</v>
      </c>
      <c r="O182" s="35" t="s">
        <v>933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869</v>
      </c>
      <c r="BA182" s="32" t="s">
        <v>380</v>
      </c>
      <c r="BB182" s="32" t="s">
        <v>236</v>
      </c>
      <c r="BC182" s="32" t="s">
        <v>381</v>
      </c>
      <c r="BD182" s="32" t="s">
        <v>377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236</v>
      </c>
      <c r="D183" s="32" t="s">
        <v>134</v>
      </c>
      <c r="E183" s="32" t="s">
        <v>1249</v>
      </c>
      <c r="F183" s="34" t="str">
        <f>IF(ISBLANK(Table2[[#This Row],[unique_id]]), "", Table2[[#This Row],[unique_id]])</f>
        <v>old_deck_festoons_plug</v>
      </c>
      <c r="G183" s="32" t="s">
        <v>303</v>
      </c>
      <c r="H183" s="32" t="s">
        <v>139</v>
      </c>
      <c r="I183" s="32" t="s">
        <v>132</v>
      </c>
      <c r="O183" s="35" t="s">
        <v>933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296</v>
      </c>
      <c r="AG183" s="35"/>
      <c r="AH183" s="35"/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869</v>
      </c>
      <c r="BA183" s="32" t="s">
        <v>380</v>
      </c>
      <c r="BB183" s="32" t="s">
        <v>236</v>
      </c>
      <c r="BC183" s="32" t="s">
        <v>381</v>
      </c>
      <c r="BD183" s="32" t="s">
        <v>377</v>
      </c>
      <c r="BF183" s="32" t="s">
        <v>1160</v>
      </c>
      <c r="BG183" s="32" t="s">
        <v>460</v>
      </c>
      <c r="BH183" s="32" t="s">
        <v>641</v>
      </c>
      <c r="BI183" s="32" t="s">
        <v>640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956</v>
      </c>
      <c r="D184" s="37" t="s">
        <v>149</v>
      </c>
      <c r="E184" s="38" t="s">
        <v>1128</v>
      </c>
      <c r="F184" s="39" t="str">
        <f>IF(ISBLANK(Table2[[#This Row],[unique_id]]), "", Table2[[#This Row],[unique_id]])</f>
        <v>template_deck_festoons_plug_proxy</v>
      </c>
      <c r="G184" s="37" t="s">
        <v>208</v>
      </c>
      <c r="H184" s="37" t="s">
        <v>139</v>
      </c>
      <c r="I184" s="37" t="s">
        <v>132</v>
      </c>
      <c r="O184" s="40" t="s">
        <v>933</v>
      </c>
      <c r="P184" s="37" t="s">
        <v>166</v>
      </c>
      <c r="Q184" s="37" t="s">
        <v>903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1283</v>
      </c>
      <c r="V184" s="40"/>
      <c r="W184" s="40"/>
      <c r="X184" s="40"/>
      <c r="Y184" s="40"/>
      <c r="Z184" s="40"/>
      <c r="AA184" s="40"/>
      <c r="AG184" s="40"/>
      <c r="AH184" s="40"/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869</v>
      </c>
      <c r="BA184" s="37" t="s">
        <v>1331</v>
      </c>
      <c r="BB184" s="37" t="s">
        <v>1330</v>
      </c>
      <c r="BC184" s="37" t="s">
        <v>1049</v>
      </c>
      <c r="BD184" s="37" t="s">
        <v>377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hidden="1" customHeight="1">
      <c r="A185" s="21">
        <v>1670</v>
      </c>
      <c r="B185" s="37" t="s">
        <v>26</v>
      </c>
      <c r="C185" s="37" t="s">
        <v>833</v>
      </c>
      <c r="D185" s="37" t="s">
        <v>137</v>
      </c>
      <c r="E185" s="37" t="s">
        <v>985</v>
      </c>
      <c r="F185" s="39" t="str">
        <f>IF(ISBLANK(Table2[[#This Row],[unique_id]]), "", Table2[[#This Row],[unique_id]])</f>
        <v>deck_festoons_plug</v>
      </c>
      <c r="G185" s="37" t="s">
        <v>303</v>
      </c>
      <c r="H185" s="37" t="s">
        <v>139</v>
      </c>
      <c r="I185" s="37" t="s">
        <v>132</v>
      </c>
      <c r="J185" s="37" t="s">
        <v>869</v>
      </c>
      <c r="M185" s="37" t="s">
        <v>136</v>
      </c>
      <c r="O185" s="40" t="s">
        <v>933</v>
      </c>
      <c r="P185" s="37" t="s">
        <v>166</v>
      </c>
      <c r="Q185" s="37" t="s">
        <v>903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1257</v>
      </c>
      <c r="V185" s="40"/>
      <c r="W185" s="40"/>
      <c r="X185" s="40"/>
      <c r="Y185" s="40"/>
      <c r="Z185" s="40"/>
      <c r="AA185" s="56" t="s">
        <v>1323</v>
      </c>
      <c r="AE185" s="37" t="s">
        <v>296</v>
      </c>
      <c r="AF185" s="37">
        <v>10</v>
      </c>
      <c r="AG185" s="40" t="s">
        <v>34</v>
      </c>
      <c r="AH185" s="40" t="s">
        <v>1061</v>
      </c>
      <c r="AJ185" s="37" t="str">
        <f>_xlfn.CONCAT("homeassistant/entity/", Table2[[#This Row],[entity_namespace]], "/tasmota/",Table2[[#This Row],[unique_id]], "/config")</f>
        <v>homeassistant/entity/light/tasmota/deck_festoons_plug/config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1081</v>
      </c>
      <c r="AO185" s="37" t="s">
        <v>1082</v>
      </c>
      <c r="AP185" s="37" t="s">
        <v>1070</v>
      </c>
      <c r="AQ185" s="37" t="s">
        <v>1071</v>
      </c>
      <c r="AR185" s="37" t="s">
        <v>1152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869</v>
      </c>
      <c r="BA185" s="37" t="s">
        <v>1331</v>
      </c>
      <c r="BB185" s="37" t="s">
        <v>1330</v>
      </c>
      <c r="BC185" s="37" t="s">
        <v>1049</v>
      </c>
      <c r="BD185" s="37" t="s">
        <v>377</v>
      </c>
      <c r="BG185" s="37" t="s">
        <v>460</v>
      </c>
      <c r="BH185" s="37" t="s">
        <v>1261</v>
      </c>
      <c r="BI185" s="37" t="s">
        <v>1258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hidden="1" customHeight="1">
      <c r="A186" s="21">
        <v>1671</v>
      </c>
      <c r="B186" s="37" t="s">
        <v>26</v>
      </c>
      <c r="C186" s="37" t="s">
        <v>833</v>
      </c>
      <c r="D186" s="37" t="s">
        <v>27</v>
      </c>
      <c r="E186" s="37" t="s">
        <v>1253</v>
      </c>
      <c r="F186" s="39" t="str">
        <f>IF(ISBLANK(Table2[[#This Row],[unique_id]]), "", Table2[[#This Row],[unique_id]])</f>
        <v>deck_festoons_plug_temperature</v>
      </c>
      <c r="G186" s="37" t="s">
        <v>303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1061</v>
      </c>
      <c r="AJ186" s="37" t="str">
        <f>_xlfn.CONCAT("homeassistant/entity/", Table2[[#This Row],[entity_namespace]], "/tasmota/",Table2[[#This Row],[unique_id]], "/config")</f>
        <v>homeassistant/entity/sensor/tasmota/deck_festoons_plug_temperature/config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1081</v>
      </c>
      <c r="AO186" s="37" t="s">
        <v>1082</v>
      </c>
      <c r="AP186" s="37" t="s">
        <v>1070</v>
      </c>
      <c r="AQ186" s="37" t="s">
        <v>1071</v>
      </c>
      <c r="AR186" s="37" t="s">
        <v>1335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869</v>
      </c>
      <c r="BA186" s="37" t="s">
        <v>1331</v>
      </c>
      <c r="BB186" s="37" t="s">
        <v>1330</v>
      </c>
      <c r="BC186" s="37" t="s">
        <v>1049</v>
      </c>
      <c r="BD186" s="37" t="s">
        <v>377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hidden="1" customHeight="1">
      <c r="A187" s="21">
        <v>1672</v>
      </c>
      <c r="B187" s="37" t="s">
        <v>26</v>
      </c>
      <c r="C187" s="37" t="s">
        <v>833</v>
      </c>
      <c r="D187" s="37" t="s">
        <v>27</v>
      </c>
      <c r="E187" s="37" t="s">
        <v>1254</v>
      </c>
      <c r="F187" s="39" t="str">
        <f>IF(ISBLANK(Table2[[#This Row],[unique_id]]), "", Table2[[#This Row],[unique_id]])</f>
        <v>deck_festoons_plug_humidity</v>
      </c>
      <c r="G187" s="37" t="s">
        <v>303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1061</v>
      </c>
      <c r="AJ187" s="37" t="str">
        <f>_xlfn.CONCAT("homeassistant/entity/", Table2[[#This Row],[entity_namespace]], "/tasmota/",Table2[[#This Row],[unique_id]], "/config")</f>
        <v>homeassistant/entity/sensor/tasmota/deck_festoons_plug_humidity/config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1081</v>
      </c>
      <c r="AO187" s="37" t="s">
        <v>1082</v>
      </c>
      <c r="AP187" s="37" t="s">
        <v>1070</v>
      </c>
      <c r="AQ187" s="37" t="s">
        <v>1071</v>
      </c>
      <c r="AR187" s="37" t="s">
        <v>1334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869</v>
      </c>
      <c r="BA187" s="37" t="s">
        <v>1331</v>
      </c>
      <c r="BB187" s="37" t="s">
        <v>1330</v>
      </c>
      <c r="BC187" s="37" t="s">
        <v>1049</v>
      </c>
      <c r="BD187" s="37" t="s">
        <v>377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956</v>
      </c>
      <c r="D188" s="32" t="s">
        <v>149</v>
      </c>
      <c r="E188" s="33" t="s">
        <v>1251</v>
      </c>
      <c r="F188" s="34" t="str">
        <f>IF(ISBLANK(Table2[[#This Row],[unique_id]]), "", Table2[[#This Row],[unique_id]])</f>
        <v>template_old_landing_festoons_plug_proxy</v>
      </c>
      <c r="G188" s="32" t="s">
        <v>636</v>
      </c>
      <c r="H188" s="32" t="s">
        <v>139</v>
      </c>
      <c r="I188" s="32" t="s">
        <v>132</v>
      </c>
      <c r="O188" s="35" t="s">
        <v>933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869</v>
      </c>
      <c r="BA188" s="32" t="s">
        <v>380</v>
      </c>
      <c r="BB188" s="32" t="s">
        <v>236</v>
      </c>
      <c r="BC188" s="32" t="s">
        <v>381</v>
      </c>
      <c r="BD188" s="32" t="s">
        <v>637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236</v>
      </c>
      <c r="D189" s="32" t="s">
        <v>134</v>
      </c>
      <c r="E189" s="32" t="s">
        <v>1252</v>
      </c>
      <c r="F189" s="34" t="str">
        <f>IF(ISBLANK(Table2[[#This Row],[unique_id]]), "", Table2[[#This Row],[unique_id]])</f>
        <v>old_landing_festoons_plug</v>
      </c>
      <c r="G189" s="32" t="s">
        <v>636</v>
      </c>
      <c r="H189" s="32" t="s">
        <v>139</v>
      </c>
      <c r="I189" s="32" t="s">
        <v>132</v>
      </c>
      <c r="O189" s="35" t="s">
        <v>933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296</v>
      </c>
      <c r="AG189" s="35"/>
      <c r="AH189" s="35"/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869</v>
      </c>
      <c r="BA189" s="32" t="s">
        <v>380</v>
      </c>
      <c r="BB189" s="32" t="s">
        <v>236</v>
      </c>
      <c r="BC189" s="32" t="s">
        <v>381</v>
      </c>
      <c r="BD189" s="32" t="s">
        <v>637</v>
      </c>
      <c r="BF189" s="32" t="s">
        <v>1160</v>
      </c>
      <c r="BG189" s="32" t="s">
        <v>460</v>
      </c>
      <c r="BH189" s="32" t="s">
        <v>638</v>
      </c>
      <c r="BI189" s="32" t="s">
        <v>639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956</v>
      </c>
      <c r="D190" s="37" t="s">
        <v>149</v>
      </c>
      <c r="E190" s="38" t="s">
        <v>1129</v>
      </c>
      <c r="F190" s="39" t="str">
        <f>IF(ISBLANK(Table2[[#This Row],[unique_id]]), "", Table2[[#This Row],[unique_id]])</f>
        <v>template_landing_festoons_plug_proxy</v>
      </c>
      <c r="G190" s="37" t="s">
        <v>208</v>
      </c>
      <c r="H190" s="37" t="s">
        <v>139</v>
      </c>
      <c r="I190" s="37" t="s">
        <v>132</v>
      </c>
      <c r="O190" s="40" t="s">
        <v>933</v>
      </c>
      <c r="P190" s="37" t="s">
        <v>166</v>
      </c>
      <c r="Q190" s="37" t="s">
        <v>903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1283</v>
      </c>
      <c r="V190" s="40"/>
      <c r="W190" s="40"/>
      <c r="X190" s="40"/>
      <c r="Y190" s="40"/>
      <c r="Z190" s="40"/>
      <c r="AA190" s="40"/>
      <c r="AG190" s="40"/>
      <c r="AH190" s="40"/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869</v>
      </c>
      <c r="BA190" s="37" t="s">
        <v>1332</v>
      </c>
      <c r="BB190" s="37" t="s">
        <v>1330</v>
      </c>
      <c r="BC190" s="37" t="s">
        <v>1049</v>
      </c>
      <c r="BD190" s="37" t="s">
        <v>637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hidden="1" customHeight="1">
      <c r="A191" s="21">
        <v>1676</v>
      </c>
      <c r="B191" s="37" t="s">
        <v>26</v>
      </c>
      <c r="C191" s="37" t="s">
        <v>833</v>
      </c>
      <c r="D191" s="37" t="s">
        <v>137</v>
      </c>
      <c r="E191" s="37" t="s">
        <v>986</v>
      </c>
      <c r="F191" s="39" t="str">
        <f>IF(ISBLANK(Table2[[#This Row],[unique_id]]), "", Table2[[#This Row],[unique_id]])</f>
        <v>landing_festoons_plug</v>
      </c>
      <c r="G191" s="37" t="s">
        <v>636</v>
      </c>
      <c r="H191" s="37" t="s">
        <v>139</v>
      </c>
      <c r="I191" s="37" t="s">
        <v>132</v>
      </c>
      <c r="J191" s="37" t="s">
        <v>869</v>
      </c>
      <c r="M191" s="37" t="s">
        <v>136</v>
      </c>
      <c r="O191" s="40" t="s">
        <v>933</v>
      </c>
      <c r="P191" s="37" t="s">
        <v>166</v>
      </c>
      <c r="Q191" s="37" t="s">
        <v>903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1256</v>
      </c>
      <c r="V191" s="40"/>
      <c r="W191" s="40"/>
      <c r="X191" s="40"/>
      <c r="Y191" s="40"/>
      <c r="Z191" s="40"/>
      <c r="AA191" s="56" t="s">
        <v>1323</v>
      </c>
      <c r="AE191" s="37" t="s">
        <v>296</v>
      </c>
      <c r="AF191" s="37">
        <v>10</v>
      </c>
      <c r="AG191" s="40" t="s">
        <v>34</v>
      </c>
      <c r="AH191" s="40" t="s">
        <v>1061</v>
      </c>
      <c r="AJ191" s="37" t="str">
        <f>_xlfn.CONCAT("homeassistant/entity/", Table2[[#This Row],[entity_namespace]], "/tasmota/",Table2[[#This Row],[unique_id]], "/config")</f>
        <v>homeassistant/entity/light/tasmota/landing_festoons_plug/config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1081</v>
      </c>
      <c r="AO191" s="37" t="s">
        <v>1082</v>
      </c>
      <c r="AP191" s="37" t="s">
        <v>1070</v>
      </c>
      <c r="AQ191" s="37" t="s">
        <v>1071</v>
      </c>
      <c r="AR191" s="37" t="s">
        <v>1152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869</v>
      </c>
      <c r="BA191" s="37" t="s">
        <v>1332</v>
      </c>
      <c r="BB191" s="37" t="s">
        <v>1330</v>
      </c>
      <c r="BC191" s="37" t="s">
        <v>1049</v>
      </c>
      <c r="BD191" s="37" t="s">
        <v>637</v>
      </c>
      <c r="BG191" s="37" t="s">
        <v>460</v>
      </c>
      <c r="BH191" s="37" t="s">
        <v>1260</v>
      </c>
      <c r="BI191" s="37" t="s">
        <v>1259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hidden="1" customHeight="1">
      <c r="A192" s="21">
        <v>1677</v>
      </c>
      <c r="B192" s="37" t="s">
        <v>26</v>
      </c>
      <c r="C192" s="37" t="s">
        <v>833</v>
      </c>
      <c r="D192" s="37" t="s">
        <v>27</v>
      </c>
      <c r="E192" s="37" t="s">
        <v>1255</v>
      </c>
      <c r="F192" s="39" t="str">
        <f>IF(ISBLANK(Table2[[#This Row],[unique_id]]), "", Table2[[#This Row],[unique_id]])</f>
        <v>landing_festoons_plug_temperature</v>
      </c>
      <c r="G192" s="37" t="s">
        <v>636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1061</v>
      </c>
      <c r="AJ192" s="37" t="str">
        <f>_xlfn.CONCAT("homeassistant/entity/", Table2[[#This Row],[entity_namespace]], "/tasmota/",Table2[[#This Row],[unique_id]], "/config")</f>
        <v>homeassistant/entity/sensor/tasmota/landing_festoons_plug_temperature/config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1081</v>
      </c>
      <c r="AO192" s="37" t="s">
        <v>1082</v>
      </c>
      <c r="AP192" s="37" t="s">
        <v>1070</v>
      </c>
      <c r="AQ192" s="37" t="s">
        <v>1071</v>
      </c>
      <c r="AR192" s="37" t="s">
        <v>1333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869</v>
      </c>
      <c r="BA192" s="37" t="s">
        <v>1332</v>
      </c>
      <c r="BB192" s="37" t="s">
        <v>1330</v>
      </c>
      <c r="BC192" s="37" t="s">
        <v>1049</v>
      </c>
      <c r="BD192" s="37" t="s">
        <v>637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660</v>
      </c>
      <c r="C193" s="21" t="s">
        <v>397</v>
      </c>
      <c r="D193" s="21" t="s">
        <v>137</v>
      </c>
      <c r="E193" s="21" t="s">
        <v>654</v>
      </c>
      <c r="F193" s="25" t="str">
        <f>IF(ISBLANK(Table2[[#This Row],[unique_id]]), "", Table2[[#This Row],[unique_id]])</f>
        <v>garden_pedestals</v>
      </c>
      <c r="G193" s="21" t="s">
        <v>655</v>
      </c>
      <c r="H193" s="21" t="s">
        <v>139</v>
      </c>
      <c r="I193" s="21" t="s">
        <v>132</v>
      </c>
      <c r="J193" s="21" t="s">
        <v>868</v>
      </c>
      <c r="T193" s="27"/>
      <c r="V193" s="22"/>
      <c r="W193" s="22" t="s">
        <v>566</v>
      </c>
      <c r="X193" s="29">
        <v>115</v>
      </c>
      <c r="Y193" s="30" t="s">
        <v>902</v>
      </c>
      <c r="Z193" s="30"/>
      <c r="AA193" s="30"/>
      <c r="AE193" s="21" t="s">
        <v>296</v>
      </c>
      <c r="AG193" s="22"/>
      <c r="AH193" s="22"/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868</v>
      </c>
      <c r="BA193" s="21" t="s">
        <v>646</v>
      </c>
      <c r="BB193" s="21" t="s">
        <v>397</v>
      </c>
      <c r="BC193" s="21" t="s">
        <v>644</v>
      </c>
      <c r="BD193" s="21" t="s">
        <v>656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660</v>
      </c>
      <c r="C194" s="21" t="s">
        <v>397</v>
      </c>
      <c r="D194" s="21" t="s">
        <v>137</v>
      </c>
      <c r="E194" s="21" t="s">
        <v>1130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166</v>
      </c>
      <c r="Q194" s="21" t="s">
        <v>903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565</v>
      </c>
      <c r="X194" s="29">
        <v>115</v>
      </c>
      <c r="Y194" s="30" t="s">
        <v>899</v>
      </c>
      <c r="Z194" s="30"/>
      <c r="AA194" s="30"/>
      <c r="AG194" s="22"/>
      <c r="AH194" s="22"/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1191</v>
      </c>
      <c r="BA194" s="21" t="s">
        <v>646</v>
      </c>
      <c r="BB194" s="21" t="s">
        <v>397</v>
      </c>
      <c r="BC194" s="21" t="s">
        <v>644</v>
      </c>
      <c r="BD194" s="21" t="s">
        <v>656</v>
      </c>
      <c r="BH194" s="21" t="s">
        <v>643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660</v>
      </c>
      <c r="C195" s="21" t="s">
        <v>397</v>
      </c>
      <c r="D195" s="21" t="s">
        <v>137</v>
      </c>
      <c r="E195" s="21" t="s">
        <v>1131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166</v>
      </c>
      <c r="Q195" s="21" t="s">
        <v>903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565</v>
      </c>
      <c r="X195" s="29">
        <v>115</v>
      </c>
      <c r="Y195" s="30" t="s">
        <v>899</v>
      </c>
      <c r="Z195" s="30"/>
      <c r="AA195" s="30"/>
      <c r="AG195" s="22"/>
      <c r="AH195" s="22"/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1192</v>
      </c>
      <c r="BA195" s="21" t="s">
        <v>646</v>
      </c>
      <c r="BB195" s="21" t="s">
        <v>397</v>
      </c>
      <c r="BC195" s="21" t="s">
        <v>644</v>
      </c>
      <c r="BD195" s="21" t="s">
        <v>656</v>
      </c>
      <c r="BH195" s="21" t="s">
        <v>647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660</v>
      </c>
      <c r="C196" s="21" t="s">
        <v>397</v>
      </c>
      <c r="D196" s="21" t="s">
        <v>137</v>
      </c>
      <c r="E196" s="21" t="s">
        <v>1132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166</v>
      </c>
      <c r="Q196" s="21" t="s">
        <v>903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565</v>
      </c>
      <c r="X196" s="29">
        <v>115</v>
      </c>
      <c r="Y196" s="30" t="s">
        <v>899</v>
      </c>
      <c r="Z196" s="30"/>
      <c r="AA196" s="30"/>
      <c r="AG196" s="22"/>
      <c r="AH196" s="22"/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1193</v>
      </c>
      <c r="BA196" s="21" t="s">
        <v>646</v>
      </c>
      <c r="BB196" s="21" t="s">
        <v>397</v>
      </c>
      <c r="BC196" s="21" t="s">
        <v>644</v>
      </c>
      <c r="BD196" s="21" t="s">
        <v>656</v>
      </c>
      <c r="BH196" s="21" t="s">
        <v>648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660</v>
      </c>
      <c r="C197" s="21" t="s">
        <v>397</v>
      </c>
      <c r="D197" s="21" t="s">
        <v>137</v>
      </c>
      <c r="E197" s="21" t="s">
        <v>1133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166</v>
      </c>
      <c r="Q197" s="21" t="s">
        <v>903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565</v>
      </c>
      <c r="X197" s="29">
        <v>115</v>
      </c>
      <c r="Y197" s="30" t="s">
        <v>899</v>
      </c>
      <c r="Z197" s="30"/>
      <c r="AA197" s="30"/>
      <c r="AG197" s="22"/>
      <c r="AH197" s="22"/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1194</v>
      </c>
      <c r="BA197" s="21" t="s">
        <v>646</v>
      </c>
      <c r="BB197" s="21" t="s">
        <v>397</v>
      </c>
      <c r="BC197" s="21" t="s">
        <v>644</v>
      </c>
      <c r="BD197" s="21" t="s">
        <v>656</v>
      </c>
      <c r="BH197" s="21" t="s">
        <v>649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660</v>
      </c>
      <c r="C198" s="21" t="s">
        <v>397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565</v>
      </c>
      <c r="X198" s="29">
        <v>115</v>
      </c>
      <c r="Y198" s="30" t="s">
        <v>899</v>
      </c>
      <c r="Z198" s="30" t="s">
        <v>1159</v>
      </c>
      <c r="AA198" s="30"/>
      <c r="AG198" s="22"/>
      <c r="AH198" s="22"/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1195</v>
      </c>
      <c r="BA198" s="21" t="s">
        <v>646</v>
      </c>
      <c r="BB198" s="21" t="s">
        <v>397</v>
      </c>
      <c r="BC198" s="21" t="s">
        <v>644</v>
      </c>
      <c r="BD198" s="21" t="s">
        <v>656</v>
      </c>
      <c r="BH198" s="21" t="s">
        <v>1262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660</v>
      </c>
      <c r="C199" s="21" t="s">
        <v>397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565</v>
      </c>
      <c r="X199" s="29">
        <v>115</v>
      </c>
      <c r="Y199" s="30" t="s">
        <v>899</v>
      </c>
      <c r="Z199" s="30" t="s">
        <v>1159</v>
      </c>
      <c r="AA199" s="30"/>
      <c r="AG199" s="22"/>
      <c r="AH199" s="22"/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1196</v>
      </c>
      <c r="BA199" s="21" t="s">
        <v>646</v>
      </c>
      <c r="BB199" s="21" t="s">
        <v>397</v>
      </c>
      <c r="BC199" s="21" t="s">
        <v>644</v>
      </c>
      <c r="BD199" s="21" t="s">
        <v>656</v>
      </c>
      <c r="BH199" s="21" t="s">
        <v>1262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660</v>
      </c>
      <c r="C200" s="21" t="s">
        <v>397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565</v>
      </c>
      <c r="X200" s="29">
        <v>115</v>
      </c>
      <c r="Y200" s="30" t="s">
        <v>899</v>
      </c>
      <c r="Z200" s="30" t="s">
        <v>1159</v>
      </c>
      <c r="AA200" s="30"/>
      <c r="AG200" s="22"/>
      <c r="AH200" s="22"/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1197</v>
      </c>
      <c r="BA200" s="21" t="s">
        <v>646</v>
      </c>
      <c r="BB200" s="21" t="s">
        <v>397</v>
      </c>
      <c r="BC200" s="21" t="s">
        <v>644</v>
      </c>
      <c r="BD200" s="21" t="s">
        <v>656</v>
      </c>
      <c r="BH200" s="21" t="s">
        <v>1262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660</v>
      </c>
      <c r="C201" s="21" t="s">
        <v>397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565</v>
      </c>
      <c r="X201" s="29">
        <v>115</v>
      </c>
      <c r="Y201" s="30" t="s">
        <v>899</v>
      </c>
      <c r="Z201" s="30" t="s">
        <v>1159</v>
      </c>
      <c r="AA201" s="30"/>
      <c r="AG201" s="22"/>
      <c r="AH201" s="22"/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1198</v>
      </c>
      <c r="BA201" s="21" t="s">
        <v>646</v>
      </c>
      <c r="BB201" s="21" t="s">
        <v>397</v>
      </c>
      <c r="BC201" s="21" t="s">
        <v>644</v>
      </c>
      <c r="BD201" s="21" t="s">
        <v>656</v>
      </c>
      <c r="BH201" s="21" t="s">
        <v>1262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397</v>
      </c>
      <c r="D202" s="21" t="s">
        <v>137</v>
      </c>
      <c r="E202" s="21" t="s">
        <v>657</v>
      </c>
      <c r="F202" s="25" t="str">
        <f>IF(ISBLANK(Table2[[#This Row],[unique_id]]), "", Table2[[#This Row],[unique_id]])</f>
        <v>tree_spotlights</v>
      </c>
      <c r="G202" s="21" t="s">
        <v>653</v>
      </c>
      <c r="H202" s="21" t="s">
        <v>139</v>
      </c>
      <c r="I202" s="21" t="s">
        <v>132</v>
      </c>
      <c r="J202" s="21" t="s">
        <v>870</v>
      </c>
      <c r="T202" s="27"/>
      <c r="V202" s="22"/>
      <c r="W202" s="22" t="s">
        <v>566</v>
      </c>
      <c r="X202" s="29">
        <v>116</v>
      </c>
      <c r="Y202" s="30" t="s">
        <v>902</v>
      </c>
      <c r="Z202" s="30"/>
      <c r="AA202" s="30"/>
      <c r="AE202" s="21" t="s">
        <v>296</v>
      </c>
      <c r="AG202" s="22"/>
      <c r="AH202" s="22"/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870</v>
      </c>
      <c r="BA202" s="21" t="s">
        <v>652</v>
      </c>
      <c r="BB202" s="21" t="s">
        <v>397</v>
      </c>
      <c r="BC202" s="21" t="s">
        <v>644</v>
      </c>
      <c r="BD202" s="21" t="s">
        <v>651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397</v>
      </c>
      <c r="D203" s="21" t="s">
        <v>137</v>
      </c>
      <c r="E203" s="21" t="s">
        <v>1134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933</v>
      </c>
      <c r="P203" s="21" t="s">
        <v>166</v>
      </c>
      <c r="Q203" s="21" t="s">
        <v>903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565</v>
      </c>
      <c r="X203" s="29">
        <v>116</v>
      </c>
      <c r="Y203" s="30" t="s">
        <v>899</v>
      </c>
      <c r="Z203" s="30"/>
      <c r="AA203" s="30"/>
      <c r="AG203" s="22"/>
      <c r="AH203" s="22"/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1199</v>
      </c>
      <c r="BA203" s="21" t="s">
        <v>652</v>
      </c>
      <c r="BB203" s="21" t="s">
        <v>397</v>
      </c>
      <c r="BC203" s="21" t="s">
        <v>644</v>
      </c>
      <c r="BD203" s="21" t="s">
        <v>651</v>
      </c>
      <c r="BH203" s="21" t="s">
        <v>650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397</v>
      </c>
      <c r="D204" s="21" t="s">
        <v>137</v>
      </c>
      <c r="E204" s="21" t="s">
        <v>1135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933</v>
      </c>
      <c r="P204" s="21" t="s">
        <v>166</v>
      </c>
      <c r="Q204" s="21" t="s">
        <v>903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565</v>
      </c>
      <c r="X204" s="29">
        <v>116</v>
      </c>
      <c r="Y204" s="30" t="s">
        <v>899</v>
      </c>
      <c r="Z204" s="30"/>
      <c r="AA204" s="30"/>
      <c r="AG204" s="22"/>
      <c r="AH204" s="22"/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1200</v>
      </c>
      <c r="BA204" s="21" t="s">
        <v>652</v>
      </c>
      <c r="BB204" s="21" t="s">
        <v>397</v>
      </c>
      <c r="BC204" s="21" t="s">
        <v>644</v>
      </c>
      <c r="BD204" s="21" t="s">
        <v>651</v>
      </c>
      <c r="BH204" s="21" t="s">
        <v>659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660</v>
      </c>
      <c r="C205" s="21" t="s">
        <v>397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565</v>
      </c>
      <c r="X205" s="29">
        <v>116</v>
      </c>
      <c r="Y205" s="30" t="s">
        <v>899</v>
      </c>
      <c r="Z205" s="30" t="s">
        <v>1159</v>
      </c>
      <c r="AA205" s="30"/>
      <c r="AG205" s="22"/>
      <c r="AH205" s="22"/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1201</v>
      </c>
      <c r="BA205" s="21" t="s">
        <v>652</v>
      </c>
      <c r="BB205" s="21" t="s">
        <v>397</v>
      </c>
      <c r="BC205" s="21" t="s">
        <v>644</v>
      </c>
      <c r="BD205" s="21" t="s">
        <v>651</v>
      </c>
      <c r="BH205" s="21" t="s">
        <v>1262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515</v>
      </c>
      <c r="D206" s="21" t="s">
        <v>352</v>
      </c>
      <c r="E206" s="21" t="s">
        <v>351</v>
      </c>
      <c r="F206" s="25" t="str">
        <f>IF(ISBLANK(Table2[[#This Row],[unique_id]]), "", Table2[[#This Row],[unique_id]])</f>
        <v>column_break</v>
      </c>
      <c r="G206" s="21" t="s">
        <v>348</v>
      </c>
      <c r="H206" s="21" t="s">
        <v>787</v>
      </c>
      <c r="I206" s="21" t="s">
        <v>132</v>
      </c>
      <c r="M206" s="21" t="s">
        <v>349</v>
      </c>
      <c r="N206" s="21" t="s">
        <v>350</v>
      </c>
      <c r="T206" s="27"/>
      <c r="V206" s="22"/>
      <c r="W206" s="22"/>
      <c r="X206" s="22"/>
      <c r="Y206" s="22"/>
      <c r="AG206" s="22"/>
      <c r="AH206" s="22"/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956</v>
      </c>
      <c r="D207" s="21" t="s">
        <v>149</v>
      </c>
      <c r="E207" s="27" t="s">
        <v>1136</v>
      </c>
      <c r="F207" s="25" t="str">
        <f>IF(ISBLANK(Table2[[#This Row],[unique_id]]), "", Table2[[#This Row],[unique_id]])</f>
        <v>template_bathroom_rails_plug_proxy</v>
      </c>
      <c r="G207" s="21" t="s">
        <v>523</v>
      </c>
      <c r="H207" s="21" t="s">
        <v>787</v>
      </c>
      <c r="I207" s="21" t="s">
        <v>132</v>
      </c>
      <c r="O207" s="22" t="s">
        <v>933</v>
      </c>
      <c r="P207" s="21" t="s">
        <v>166</v>
      </c>
      <c r="Q207" s="24" t="s">
        <v>904</v>
      </c>
      <c r="R207" s="21" t="str">
        <f>Table2[[#This Row],[entity_domain]]</f>
        <v>Heating &amp; Cooling</v>
      </c>
      <c r="S207" s="21" t="s">
        <v>523</v>
      </c>
      <c r="T207" s="27" t="s">
        <v>1282</v>
      </c>
      <c r="V207" s="22"/>
      <c r="W207" s="22"/>
      <c r="X207" s="22"/>
      <c r="Y207" s="22"/>
      <c r="AG207" s="22"/>
      <c r="AH207" s="22"/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1209</v>
      </c>
      <c r="BA207" s="21" t="s">
        <v>379</v>
      </c>
      <c r="BB207" s="21" t="s">
        <v>236</v>
      </c>
      <c r="BC207" s="21" t="s">
        <v>382</v>
      </c>
      <c r="BD207" s="21" t="s">
        <v>378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236</v>
      </c>
      <c r="D208" s="21" t="s">
        <v>134</v>
      </c>
      <c r="E208" s="21" t="s">
        <v>987</v>
      </c>
      <c r="F208" s="25" t="str">
        <f>IF(ISBLANK(Table2[[#This Row],[unique_id]]), "", Table2[[#This Row],[unique_id]])</f>
        <v>bathroom_rails_plug</v>
      </c>
      <c r="G208" s="21" t="s">
        <v>523</v>
      </c>
      <c r="H208" s="21" t="s">
        <v>787</v>
      </c>
      <c r="I208" s="21" t="s">
        <v>132</v>
      </c>
      <c r="J208" s="21" t="s">
        <v>523</v>
      </c>
      <c r="M208" s="21" t="s">
        <v>261</v>
      </c>
      <c r="O208" s="22" t="s">
        <v>933</v>
      </c>
      <c r="P208" s="21" t="s">
        <v>166</v>
      </c>
      <c r="Q208" s="24" t="s">
        <v>904</v>
      </c>
      <c r="R208" s="21" t="str">
        <f>Table2[[#This Row],[entity_domain]]</f>
        <v>Heating &amp; Cooling</v>
      </c>
      <c r="S208" s="21" t="s">
        <v>523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260</v>
      </c>
      <c r="AG208" s="22"/>
      <c r="AH208" s="22"/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1209</v>
      </c>
      <c r="BA208" s="21" t="s">
        <v>379</v>
      </c>
      <c r="BB208" s="21" t="s">
        <v>236</v>
      </c>
      <c r="BC208" s="21" t="s">
        <v>382</v>
      </c>
      <c r="BD208" s="21" t="s">
        <v>378</v>
      </c>
      <c r="BF208" s="21" t="s">
        <v>1160</v>
      </c>
      <c r="BG208" s="21" t="s">
        <v>460</v>
      </c>
      <c r="BH208" s="21" t="s">
        <v>370</v>
      </c>
      <c r="BI208" s="21" t="s">
        <v>453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956</v>
      </c>
      <c r="D209" s="37" t="s">
        <v>149</v>
      </c>
      <c r="E209" s="38" t="s">
        <v>1310</v>
      </c>
      <c r="F209" s="39" t="str">
        <f>IF(ISBLANK(Table2[[#This Row],[unique_id]]), "", Table2[[#This Row],[unique_id]])</f>
        <v>template_ceiling_water_booster_plug_proxy</v>
      </c>
      <c r="G209" s="37" t="s">
        <v>520</v>
      </c>
      <c r="H209" s="37" t="s">
        <v>787</v>
      </c>
      <c r="I209" s="37" t="s">
        <v>132</v>
      </c>
      <c r="O209" s="40" t="s">
        <v>933</v>
      </c>
      <c r="P209" s="37" t="s">
        <v>166</v>
      </c>
      <c r="Q209" s="43" t="s">
        <v>904</v>
      </c>
      <c r="R209" s="37" t="str">
        <f>Table2[[#This Row],[entity_domain]]</f>
        <v>Heating &amp; Cooling</v>
      </c>
      <c r="S209" s="37" t="s">
        <v>520</v>
      </c>
      <c r="T209" s="38" t="s">
        <v>1282</v>
      </c>
      <c r="V209" s="40"/>
      <c r="W209" s="40"/>
      <c r="X209" s="40"/>
      <c r="Y209" s="40"/>
      <c r="Z209" s="40"/>
      <c r="AA209" s="40"/>
      <c r="AG209" s="40"/>
      <c r="AH209" s="40"/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520</v>
      </c>
      <c r="BA209" s="37" t="s">
        <v>518</v>
      </c>
      <c r="BB209" s="37" t="s">
        <v>1330</v>
      </c>
      <c r="BC209" s="37" t="s">
        <v>1049</v>
      </c>
      <c r="BD209" s="37" t="s">
        <v>430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1804</v>
      </c>
      <c r="B210" s="37" t="s">
        <v>26</v>
      </c>
      <c r="C210" s="37" t="s">
        <v>833</v>
      </c>
      <c r="D210" s="37" t="s">
        <v>134</v>
      </c>
      <c r="E210" s="37" t="s">
        <v>1311</v>
      </c>
      <c r="F210" s="39" t="str">
        <f>IF(ISBLANK(Table2[[#This Row],[unique_id]]), "", Table2[[#This Row],[unique_id]])</f>
        <v>ceiling_water_booster_plug</v>
      </c>
      <c r="G210" s="37" t="s">
        <v>520</v>
      </c>
      <c r="H210" s="37" t="s">
        <v>787</v>
      </c>
      <c r="I210" s="37" t="s">
        <v>132</v>
      </c>
      <c r="J210" s="37" t="str">
        <f>Table2[[#This Row],[friendly_name]]</f>
        <v>Water Booster</v>
      </c>
      <c r="M210" s="37" t="s">
        <v>261</v>
      </c>
      <c r="O210" s="40" t="s">
        <v>933</v>
      </c>
      <c r="P210" s="37" t="s">
        <v>166</v>
      </c>
      <c r="Q210" s="37" t="s">
        <v>904</v>
      </c>
      <c r="R210" s="37" t="str">
        <f>Table2[[#This Row],[entity_domain]]</f>
        <v>Heating &amp; Cooling</v>
      </c>
      <c r="S210" s="37" t="s">
        <v>520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1327</v>
      </c>
      <c r="AE210" s="37" t="s">
        <v>519</v>
      </c>
      <c r="AF210" s="37">
        <v>10</v>
      </c>
      <c r="AG210" s="40" t="s">
        <v>34</v>
      </c>
      <c r="AH210" s="40" t="s">
        <v>1061</v>
      </c>
      <c r="AJ210" s="37" t="str">
        <f>_xlfn.CONCAT("homeassistant/entity/", Table2[[#This Row],[entity_namespace]], "/tasmota/",Table2[[#This Row],[unique_id]], "/config")</f>
        <v>homeassistant/entity/switch/tasmota/ceiling_water_booster_plug/config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1081</v>
      </c>
      <c r="AO210" s="37" t="s">
        <v>1082</v>
      </c>
      <c r="AP210" s="37" t="s">
        <v>1070</v>
      </c>
      <c r="AQ210" s="37" t="s">
        <v>1071</v>
      </c>
      <c r="AR210" s="37" t="s">
        <v>1152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520</v>
      </c>
      <c r="BA210" s="37" t="s">
        <v>518</v>
      </c>
      <c r="BB210" s="37" t="s">
        <v>1330</v>
      </c>
      <c r="BC210" s="37" t="s">
        <v>1049</v>
      </c>
      <c r="BD210" s="37" t="s">
        <v>430</v>
      </c>
      <c r="BG210" s="37" t="s">
        <v>460</v>
      </c>
      <c r="BH210" s="37" t="s">
        <v>517</v>
      </c>
      <c r="BI210" s="37" t="s">
        <v>1050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hidden="1" customHeight="1">
      <c r="A211" s="21">
        <v>1805</v>
      </c>
      <c r="B211" s="37" t="s">
        <v>26</v>
      </c>
      <c r="C211" s="37" t="s">
        <v>833</v>
      </c>
      <c r="D211" s="37" t="s">
        <v>27</v>
      </c>
      <c r="E211" s="37" t="s">
        <v>1312</v>
      </c>
      <c r="F211" s="39" t="str">
        <f>IF(ISBLANK(Table2[[#This Row],[unique_id]]), "", Table2[[#This Row],[unique_id]])</f>
        <v>ceiling_water_booster_plug_energy_power</v>
      </c>
      <c r="G211" s="37" t="s">
        <v>1064</v>
      </c>
      <c r="H211" s="37" t="s">
        <v>787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346</v>
      </c>
      <c r="AD211" s="37" t="s">
        <v>1062</v>
      </c>
      <c r="AF211" s="37">
        <v>10</v>
      </c>
      <c r="AG211" s="40" t="s">
        <v>34</v>
      </c>
      <c r="AH211" s="40" t="s">
        <v>1061</v>
      </c>
      <c r="AJ211" s="37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1081</v>
      </c>
      <c r="AO211" s="37" t="s">
        <v>1082</v>
      </c>
      <c r="AP211" s="37" t="s">
        <v>1070</v>
      </c>
      <c r="AQ211" s="37" t="s">
        <v>1071</v>
      </c>
      <c r="AR211" s="37" t="s">
        <v>1324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520</v>
      </c>
      <c r="BA211" s="37" t="s">
        <v>518</v>
      </c>
      <c r="BB211" s="37" t="s">
        <v>1330</v>
      </c>
      <c r="BC211" s="37" t="s">
        <v>1049</v>
      </c>
      <c r="BD211" s="37" t="s">
        <v>430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1806</v>
      </c>
      <c r="B212" s="37" t="s">
        <v>26</v>
      </c>
      <c r="C212" s="37" t="s">
        <v>833</v>
      </c>
      <c r="D212" s="37" t="s">
        <v>27</v>
      </c>
      <c r="E212" s="37" t="s">
        <v>1313</v>
      </c>
      <c r="F212" s="39" t="str">
        <f>IF(ISBLANK(Table2[[#This Row],[unique_id]]), "", Table2[[#This Row],[unique_id]])</f>
        <v>ceiling_water_booster_plug_energy_total</v>
      </c>
      <c r="G212" s="37" t="s">
        <v>1065</v>
      </c>
      <c r="H212" s="37" t="s">
        <v>787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347</v>
      </c>
      <c r="AD212" s="37" t="s">
        <v>1063</v>
      </c>
      <c r="AF212" s="37">
        <v>10</v>
      </c>
      <c r="AG212" s="40" t="s">
        <v>34</v>
      </c>
      <c r="AH212" s="40" t="s">
        <v>1061</v>
      </c>
      <c r="AJ212" s="37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1081</v>
      </c>
      <c r="AO212" s="37" t="s">
        <v>1082</v>
      </c>
      <c r="AP212" s="37" t="s">
        <v>1070</v>
      </c>
      <c r="AQ212" s="37" t="s">
        <v>1071</v>
      </c>
      <c r="AR212" s="37" t="s">
        <v>1325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520</v>
      </c>
      <c r="BA212" s="37" t="s">
        <v>518</v>
      </c>
      <c r="BB212" s="37" t="s">
        <v>1330</v>
      </c>
      <c r="BC212" s="37" t="s">
        <v>1049</v>
      </c>
      <c r="BD212" s="37" t="s">
        <v>430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956</v>
      </c>
      <c r="D213" s="37" t="s">
        <v>149</v>
      </c>
      <c r="E213" s="38" t="s">
        <v>1318</v>
      </c>
      <c r="F213" s="39" t="str">
        <f>IF(ISBLANK(Table2[[#This Row],[unique_id]]), "", Table2[[#This Row],[unique_id]])</f>
        <v>template_garden_pool_filter_plug_proxy</v>
      </c>
      <c r="G213" s="37" t="s">
        <v>338</v>
      </c>
      <c r="H213" s="37" t="s">
        <v>787</v>
      </c>
      <c r="I213" s="37" t="s">
        <v>132</v>
      </c>
      <c r="O213" s="40" t="s">
        <v>933</v>
      </c>
      <c r="P213" s="37" t="s">
        <v>166</v>
      </c>
      <c r="Q213" s="43" t="s">
        <v>904</v>
      </c>
      <c r="R213" s="37" t="str">
        <f>Table2[[#This Row],[entity_domain]]</f>
        <v>Heating &amp; Cooling</v>
      </c>
      <c r="S213" s="37" t="s">
        <v>338</v>
      </c>
      <c r="T213" s="38" t="s">
        <v>1282</v>
      </c>
      <c r="V213" s="40"/>
      <c r="W213" s="40"/>
      <c r="X213" s="40"/>
      <c r="Y213" s="40"/>
      <c r="Z213" s="40"/>
      <c r="AA213" s="40"/>
      <c r="AG213" s="40"/>
      <c r="AH213" s="40"/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338</v>
      </c>
      <c r="BA213" s="37" t="s">
        <v>518</v>
      </c>
      <c r="BB213" s="37" t="s">
        <v>1330</v>
      </c>
      <c r="BC213" s="37" t="s">
        <v>1049</v>
      </c>
      <c r="BD213" s="37" t="s">
        <v>656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1808</v>
      </c>
      <c r="B214" s="37" t="s">
        <v>26</v>
      </c>
      <c r="C214" s="37" t="s">
        <v>833</v>
      </c>
      <c r="D214" s="37" t="s">
        <v>134</v>
      </c>
      <c r="E214" s="37" t="s">
        <v>1319</v>
      </c>
      <c r="F214" s="39" t="str">
        <f>IF(ISBLANK(Table2[[#This Row],[unique_id]]), "", Table2[[#This Row],[unique_id]])</f>
        <v>garden_pool_filter_plug</v>
      </c>
      <c r="G214" s="37" t="s">
        <v>338</v>
      </c>
      <c r="H214" s="37" t="s">
        <v>787</v>
      </c>
      <c r="I214" s="37" t="s">
        <v>132</v>
      </c>
      <c r="J214" s="37" t="str">
        <f>Table2[[#This Row],[friendly_name]]</f>
        <v>Pool Filter</v>
      </c>
      <c r="M214" s="37" t="s">
        <v>261</v>
      </c>
      <c r="O214" s="40" t="s">
        <v>933</v>
      </c>
      <c r="P214" s="37" t="s">
        <v>166</v>
      </c>
      <c r="Q214" s="37" t="s">
        <v>904</v>
      </c>
      <c r="R214" s="37" t="str">
        <f>Table2[[#This Row],[entity_domain]]</f>
        <v>Heating &amp; Cooling</v>
      </c>
      <c r="S214" s="37" t="s">
        <v>338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1327</v>
      </c>
      <c r="AE214" s="37" t="s">
        <v>1322</v>
      </c>
      <c r="AF214" s="37">
        <v>10</v>
      </c>
      <c r="AG214" s="40" t="s">
        <v>34</v>
      </c>
      <c r="AH214" s="40" t="s">
        <v>1061</v>
      </c>
      <c r="AJ214" s="37" t="str">
        <f>_xlfn.CONCAT("homeassistant/entity/", Table2[[#This Row],[entity_namespace]], "/tasmota/",Table2[[#This Row],[unique_id]], "/config")</f>
        <v>homeassistant/entity/switch/tasmota/garden_pool_filter_plug/config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1081</v>
      </c>
      <c r="AO214" s="37" t="s">
        <v>1082</v>
      </c>
      <c r="AP214" s="37" t="s">
        <v>1070</v>
      </c>
      <c r="AQ214" s="37" t="s">
        <v>1071</v>
      </c>
      <c r="AR214" s="37" t="s">
        <v>1152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338</v>
      </c>
      <c r="BA214" s="37" t="s">
        <v>518</v>
      </c>
      <c r="BB214" s="37" t="s">
        <v>1330</v>
      </c>
      <c r="BC214" s="37" t="s">
        <v>1049</v>
      </c>
      <c r="BD214" s="37" t="s">
        <v>656</v>
      </c>
      <c r="BG214" s="37" t="s">
        <v>460</v>
      </c>
      <c r="BH214" s="37" t="s">
        <v>1248</v>
      </c>
      <c r="BI214" s="37" t="s">
        <v>1247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hidden="1" customHeight="1">
      <c r="A215" s="21">
        <v>1809</v>
      </c>
      <c r="B215" s="37" t="s">
        <v>26</v>
      </c>
      <c r="C215" s="37" t="s">
        <v>833</v>
      </c>
      <c r="D215" s="37" t="s">
        <v>27</v>
      </c>
      <c r="E215" s="37" t="s">
        <v>1320</v>
      </c>
      <c r="F215" s="39" t="str">
        <f>IF(ISBLANK(Table2[[#This Row],[unique_id]]), "", Table2[[#This Row],[unique_id]])</f>
        <v>garden_pool_filter_plug_energy_power</v>
      </c>
      <c r="G215" s="37" t="s">
        <v>1064</v>
      </c>
      <c r="H215" s="37" t="s">
        <v>787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346</v>
      </c>
      <c r="AD215" s="37" t="s">
        <v>1062</v>
      </c>
      <c r="AF215" s="37">
        <v>10</v>
      </c>
      <c r="AG215" s="40" t="s">
        <v>34</v>
      </c>
      <c r="AH215" s="40" t="s">
        <v>1061</v>
      </c>
      <c r="AJ215" s="37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1081</v>
      </c>
      <c r="AO215" s="37" t="s">
        <v>1082</v>
      </c>
      <c r="AP215" s="37" t="s">
        <v>1070</v>
      </c>
      <c r="AQ215" s="37" t="s">
        <v>1071</v>
      </c>
      <c r="AR215" s="37" t="s">
        <v>1324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338</v>
      </c>
      <c r="BA215" s="37" t="s">
        <v>518</v>
      </c>
      <c r="BB215" s="37" t="s">
        <v>1330</v>
      </c>
      <c r="BC215" s="37" t="s">
        <v>1049</v>
      </c>
      <c r="BD215" s="37" t="s">
        <v>656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hidden="1" customHeight="1">
      <c r="A216" s="21">
        <v>1810</v>
      </c>
      <c r="B216" s="37" t="s">
        <v>26</v>
      </c>
      <c r="C216" s="37" t="s">
        <v>833</v>
      </c>
      <c r="D216" s="37" t="s">
        <v>27</v>
      </c>
      <c r="E216" s="37" t="s">
        <v>1321</v>
      </c>
      <c r="F216" s="39" t="str">
        <f>IF(ISBLANK(Table2[[#This Row],[unique_id]]), "", Table2[[#This Row],[unique_id]])</f>
        <v>garden_pool_filter_plug_energy_total</v>
      </c>
      <c r="G216" s="37" t="s">
        <v>1065</v>
      </c>
      <c r="H216" s="37" t="s">
        <v>787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347</v>
      </c>
      <c r="AD216" s="37" t="s">
        <v>1063</v>
      </c>
      <c r="AF216" s="37">
        <v>10</v>
      </c>
      <c r="AG216" s="40" t="s">
        <v>34</v>
      </c>
      <c r="AH216" s="40" t="s">
        <v>1061</v>
      </c>
      <c r="AJ216" s="37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1081</v>
      </c>
      <c r="AO216" s="37" t="s">
        <v>1082</v>
      </c>
      <c r="AP216" s="37" t="s">
        <v>1070</v>
      </c>
      <c r="AQ216" s="37" t="s">
        <v>1071</v>
      </c>
      <c r="AR216" s="37" t="s">
        <v>1325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338</v>
      </c>
      <c r="BA216" s="37" t="s">
        <v>518</v>
      </c>
      <c r="BB216" s="37" t="s">
        <v>1330</v>
      </c>
      <c r="BC216" s="37" t="s">
        <v>1049</v>
      </c>
      <c r="BD216" s="37" t="s">
        <v>656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956</v>
      </c>
      <c r="D217" s="21" t="s">
        <v>149</v>
      </c>
      <c r="E217" s="44" t="s">
        <v>954</v>
      </c>
      <c r="F217" s="25" t="str">
        <f>IF(ISBLANK(Table2[[#This Row],[unique_id]]), "", Table2[[#This Row],[unique_id]])</f>
        <v>template_lounge_air_purifier_proxy</v>
      </c>
      <c r="G217" s="21" t="s">
        <v>196</v>
      </c>
      <c r="H217" s="21" t="s">
        <v>526</v>
      </c>
      <c r="I217" s="21" t="s">
        <v>132</v>
      </c>
      <c r="O217" s="22" t="s">
        <v>933</v>
      </c>
      <c r="P217" s="21" t="s">
        <v>166</v>
      </c>
      <c r="Q217" s="21" t="s">
        <v>903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957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547</v>
      </c>
      <c r="BA217" s="21" t="s">
        <v>542</v>
      </c>
      <c r="BB217" s="21" t="s">
        <v>525</v>
      </c>
      <c r="BC217" s="21" t="s">
        <v>541</v>
      </c>
      <c r="BD217" s="21" t="s">
        <v>196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525</v>
      </c>
      <c r="D218" s="21" t="s">
        <v>129</v>
      </c>
      <c r="E218" s="44" t="s">
        <v>530</v>
      </c>
      <c r="F218" s="25" t="str">
        <f>IF(ISBLANK(Table2[[#This Row],[unique_id]]), "", Table2[[#This Row],[unique_id]])</f>
        <v>lounge_air_purifier</v>
      </c>
      <c r="G218" s="21" t="s">
        <v>196</v>
      </c>
      <c r="H218" s="21" t="s">
        <v>526</v>
      </c>
      <c r="I218" s="21" t="s">
        <v>132</v>
      </c>
      <c r="J218" s="21" t="s">
        <v>547</v>
      </c>
      <c r="M218" s="21" t="s">
        <v>136</v>
      </c>
      <c r="T218" s="27"/>
      <c r="V218" s="22"/>
      <c r="W218" s="22" t="s">
        <v>565</v>
      </c>
      <c r="X218" s="22"/>
      <c r="Y218" s="30" t="s">
        <v>899</v>
      </c>
      <c r="Z218" s="30"/>
      <c r="AA218" s="30"/>
      <c r="AE218" s="21" t="s">
        <v>527</v>
      </c>
      <c r="AG218" s="22"/>
      <c r="AH218" s="22"/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547</v>
      </c>
      <c r="BA218" s="21" t="s">
        <v>542</v>
      </c>
      <c r="BB218" s="21" t="s">
        <v>525</v>
      </c>
      <c r="BC218" s="21" t="s">
        <v>541</v>
      </c>
      <c r="BD218" s="21" t="s">
        <v>196</v>
      </c>
      <c r="BH218" s="21" t="s">
        <v>555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956</v>
      </c>
      <c r="D219" s="21" t="s">
        <v>149</v>
      </c>
      <c r="E219" s="44" t="s">
        <v>955</v>
      </c>
      <c r="F219" s="25" t="str">
        <f>IF(ISBLANK(Table2[[#This Row],[unique_id]]), "", Table2[[#This Row],[unique_id]])</f>
        <v>template_dining_air_purifier_proxy</v>
      </c>
      <c r="G219" s="21" t="s">
        <v>195</v>
      </c>
      <c r="H219" s="21" t="s">
        <v>526</v>
      </c>
      <c r="I219" s="21" t="s">
        <v>132</v>
      </c>
      <c r="O219" s="22" t="s">
        <v>933</v>
      </c>
      <c r="P219" s="21" t="s">
        <v>166</v>
      </c>
      <c r="Q219" s="21" t="s">
        <v>903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957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547</v>
      </c>
      <c r="BA219" s="21" t="s">
        <v>542</v>
      </c>
      <c r="BB219" s="21" t="s">
        <v>525</v>
      </c>
      <c r="BC219" s="21" t="s">
        <v>541</v>
      </c>
      <c r="BD219" s="21" t="s">
        <v>195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525</v>
      </c>
      <c r="D220" s="21" t="s">
        <v>129</v>
      </c>
      <c r="E220" s="44" t="s">
        <v>604</v>
      </c>
      <c r="F220" s="25" t="str">
        <f>IF(ISBLANK(Table2[[#This Row],[unique_id]]), "", Table2[[#This Row],[unique_id]])</f>
        <v>dining_air_purifier</v>
      </c>
      <c r="G220" s="21" t="s">
        <v>195</v>
      </c>
      <c r="H220" s="21" t="s">
        <v>526</v>
      </c>
      <c r="I220" s="21" t="s">
        <v>132</v>
      </c>
      <c r="J220" s="21" t="s">
        <v>547</v>
      </c>
      <c r="M220" s="21" t="s">
        <v>136</v>
      </c>
      <c r="T220" s="27"/>
      <c r="V220" s="22"/>
      <c r="W220" s="22" t="s">
        <v>565</v>
      </c>
      <c r="X220" s="22"/>
      <c r="Y220" s="30" t="s">
        <v>899</v>
      </c>
      <c r="Z220" s="30"/>
      <c r="AA220" s="30"/>
      <c r="AE220" s="21" t="s">
        <v>527</v>
      </c>
      <c r="AG220" s="22"/>
      <c r="AH220" s="22"/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547</v>
      </c>
      <c r="BA220" s="21" t="s">
        <v>542</v>
      </c>
      <c r="BB220" s="21" t="s">
        <v>525</v>
      </c>
      <c r="BC220" s="21" t="s">
        <v>541</v>
      </c>
      <c r="BD220" s="21" t="s">
        <v>195</v>
      </c>
      <c r="BH220" s="21" t="s">
        <v>605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922</v>
      </c>
      <c r="D221" s="21" t="s">
        <v>27</v>
      </c>
      <c r="E221" s="21" t="s">
        <v>235</v>
      </c>
      <c r="F221" s="25" t="str">
        <f>IF(ISBLANK(Table2[[#This Row],[unique_id]]), "", Table2[[#This Row],[unique_id]])</f>
        <v>home_power</v>
      </c>
      <c r="G221" s="21" t="s">
        <v>343</v>
      </c>
      <c r="H221" s="21" t="s">
        <v>243</v>
      </c>
      <c r="I221" s="21" t="s">
        <v>141</v>
      </c>
      <c r="M221" s="21" t="s">
        <v>90</v>
      </c>
      <c r="T221" s="27"/>
      <c r="U221" s="21" t="s">
        <v>512</v>
      </c>
      <c r="V221" s="22"/>
      <c r="W221" s="22"/>
      <c r="X221" s="22"/>
      <c r="Y221" s="22"/>
      <c r="AC221" s="21" t="s">
        <v>346</v>
      </c>
      <c r="AE221" s="21" t="s">
        <v>244</v>
      </c>
      <c r="AG221" s="22"/>
      <c r="AH221" s="22"/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922</v>
      </c>
      <c r="D222" s="21" t="s">
        <v>27</v>
      </c>
      <c r="E222" s="21" t="s">
        <v>340</v>
      </c>
      <c r="F222" s="25" t="str">
        <f>IF(ISBLANK(Table2[[#This Row],[unique_id]]), "", Table2[[#This Row],[unique_id]])</f>
        <v>home_base_power</v>
      </c>
      <c r="G222" s="21" t="s">
        <v>341</v>
      </c>
      <c r="H222" s="21" t="s">
        <v>243</v>
      </c>
      <c r="I222" s="21" t="s">
        <v>141</v>
      </c>
      <c r="M222" s="21" t="s">
        <v>90</v>
      </c>
      <c r="T222" s="27"/>
      <c r="U222" s="21" t="s">
        <v>512</v>
      </c>
      <c r="V222" s="22"/>
      <c r="W222" s="22"/>
      <c r="X222" s="22"/>
      <c r="Y222" s="22"/>
      <c r="AC222" s="21" t="s">
        <v>346</v>
      </c>
      <c r="AE222" s="21" t="s">
        <v>244</v>
      </c>
      <c r="AG222" s="22"/>
      <c r="AH222" s="22"/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922</v>
      </c>
      <c r="D223" s="21" t="s">
        <v>27</v>
      </c>
      <c r="E223" s="21" t="s">
        <v>339</v>
      </c>
      <c r="F223" s="25" t="str">
        <f>IF(ISBLANK(Table2[[#This Row],[unique_id]]), "", Table2[[#This Row],[unique_id]])</f>
        <v>home_peak_power</v>
      </c>
      <c r="G223" s="21" t="s">
        <v>342</v>
      </c>
      <c r="H223" s="21" t="s">
        <v>243</v>
      </c>
      <c r="I223" s="21" t="s">
        <v>141</v>
      </c>
      <c r="M223" s="21" t="s">
        <v>90</v>
      </c>
      <c r="T223" s="27"/>
      <c r="U223" s="21" t="s">
        <v>512</v>
      </c>
      <c r="V223" s="22"/>
      <c r="W223" s="22"/>
      <c r="X223" s="22"/>
      <c r="Y223" s="22"/>
      <c r="AC223" s="21" t="s">
        <v>346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515</v>
      </c>
      <c r="D224" s="21" t="s">
        <v>352</v>
      </c>
      <c r="E224" s="21" t="s">
        <v>513</v>
      </c>
      <c r="F224" s="25" t="str">
        <f>IF(ISBLANK(Table2[[#This Row],[unique_id]]), "", Table2[[#This Row],[unique_id]])</f>
        <v>graph_break</v>
      </c>
      <c r="G224" s="21" t="s">
        <v>514</v>
      </c>
      <c r="H224" s="21" t="s">
        <v>243</v>
      </c>
      <c r="I224" s="21" t="s">
        <v>141</v>
      </c>
      <c r="T224" s="27"/>
      <c r="U224" s="21" t="s">
        <v>512</v>
      </c>
      <c r="V224" s="22"/>
      <c r="W224" s="22"/>
      <c r="X224" s="22"/>
      <c r="Y224" s="22"/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922</v>
      </c>
      <c r="D225" s="21" t="s">
        <v>27</v>
      </c>
      <c r="E225" s="21" t="s">
        <v>906</v>
      </c>
      <c r="F225" s="25" t="str">
        <f>IF(ISBLANK(Table2[[#This Row],[unique_id]]), "", Table2[[#This Row],[unique_id]])</f>
        <v>lights_power</v>
      </c>
      <c r="G225" s="21" t="s">
        <v>935</v>
      </c>
      <c r="H225" s="21" t="s">
        <v>243</v>
      </c>
      <c r="I225" s="21" t="s">
        <v>141</v>
      </c>
      <c r="M225" s="21" t="s">
        <v>136</v>
      </c>
      <c r="T225" s="27"/>
      <c r="U225" s="21" t="s">
        <v>512</v>
      </c>
      <c r="V225" s="22"/>
      <c r="W225" s="22"/>
      <c r="X225" s="22"/>
      <c r="Y225" s="22"/>
      <c r="AC225" s="21" t="s">
        <v>346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922</v>
      </c>
      <c r="D226" s="21" t="s">
        <v>27</v>
      </c>
      <c r="E226" s="21" t="s">
        <v>907</v>
      </c>
      <c r="F226" s="25" t="str">
        <f>IF(ISBLANK(Table2[[#This Row],[unique_id]]), "", Table2[[#This Row],[unique_id]])</f>
        <v>fans_power</v>
      </c>
      <c r="G226" s="21" t="s">
        <v>934</v>
      </c>
      <c r="H226" s="21" t="s">
        <v>243</v>
      </c>
      <c r="I226" s="21" t="s">
        <v>141</v>
      </c>
      <c r="M226" s="21" t="s">
        <v>136</v>
      </c>
      <c r="T226" s="27"/>
      <c r="U226" s="21" t="s">
        <v>512</v>
      </c>
      <c r="V226" s="22"/>
      <c r="W226" s="22"/>
      <c r="X226" s="22"/>
      <c r="Y226" s="22"/>
      <c r="AC226" s="21" t="s">
        <v>346</v>
      </c>
      <c r="AE226" s="21" t="s">
        <v>244</v>
      </c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922</v>
      </c>
      <c r="D227" s="21" t="s">
        <v>27</v>
      </c>
      <c r="E227" s="21" t="s">
        <v>977</v>
      </c>
      <c r="F227" s="25" t="str">
        <f>IF(ISBLANK(Table2[[#This Row],[unique_id]]), "", Table2[[#This Row],[unique_id]])</f>
        <v>all_standby_power</v>
      </c>
      <c r="G227" s="21" t="s">
        <v>1001</v>
      </c>
      <c r="H227" s="21" t="s">
        <v>243</v>
      </c>
      <c r="I227" s="21" t="s">
        <v>141</v>
      </c>
      <c r="M227" s="21" t="s">
        <v>136</v>
      </c>
      <c r="T227" s="27"/>
      <c r="U227" s="21" t="s">
        <v>512</v>
      </c>
      <c r="V227" s="22"/>
      <c r="W227" s="22"/>
      <c r="X227" s="22"/>
      <c r="Y227" s="22"/>
      <c r="AC227" s="21" t="s">
        <v>346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922</v>
      </c>
      <c r="D228" s="21" t="s">
        <v>27</v>
      </c>
      <c r="E228" s="21" t="s">
        <v>1292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243</v>
      </c>
      <c r="I228" s="21" t="s">
        <v>141</v>
      </c>
      <c r="M228" s="21" t="s">
        <v>136</v>
      </c>
      <c r="T228" s="27"/>
      <c r="U228" s="21" t="s">
        <v>512</v>
      </c>
      <c r="V228" s="22"/>
      <c r="W228" s="22"/>
      <c r="X228" s="22"/>
      <c r="Y228" s="22"/>
      <c r="AC228" s="21" t="s">
        <v>346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922</v>
      </c>
      <c r="D229" s="21" t="s">
        <v>27</v>
      </c>
      <c r="E229" s="21" t="s">
        <v>1293</v>
      </c>
      <c r="F229" s="25" t="str">
        <f>IF(ISBLANK(Table2[[#This Row],[unique_id]]), "", Table2[[#This Row],[unique_id]])</f>
        <v>battery_charger_power</v>
      </c>
      <c r="G229" s="21" t="s">
        <v>234</v>
      </c>
      <c r="H229" s="21" t="s">
        <v>243</v>
      </c>
      <c r="I229" s="21" t="s">
        <v>141</v>
      </c>
      <c r="M229" s="21" t="s">
        <v>136</v>
      </c>
      <c r="T229" s="27"/>
      <c r="U229" s="21" t="s">
        <v>512</v>
      </c>
      <c r="V229" s="22"/>
      <c r="W229" s="22"/>
      <c r="X229" s="22"/>
      <c r="Y229" s="22"/>
      <c r="AC229" s="21" t="s">
        <v>346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922</v>
      </c>
      <c r="D230" s="21" t="s">
        <v>27</v>
      </c>
      <c r="E230" s="21" t="s">
        <v>1294</v>
      </c>
      <c r="F230" s="25" t="str">
        <f>IF(ISBLANK(Table2[[#This Row],[unique_id]]), "", Table2[[#This Row],[unique_id]])</f>
        <v>vacuum_charger_power</v>
      </c>
      <c r="G230" s="21" t="s">
        <v>233</v>
      </c>
      <c r="H230" s="21" t="s">
        <v>243</v>
      </c>
      <c r="I230" s="21" t="s">
        <v>141</v>
      </c>
      <c r="M230" s="21" t="s">
        <v>136</v>
      </c>
      <c r="T230" s="27"/>
      <c r="U230" s="21" t="s">
        <v>512</v>
      </c>
      <c r="V230" s="22"/>
      <c r="W230" s="22"/>
      <c r="X230" s="22"/>
      <c r="Y230" s="22"/>
      <c r="AC230" s="21" t="s">
        <v>346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922</v>
      </c>
      <c r="D231" s="21" t="s">
        <v>27</v>
      </c>
      <c r="E231" s="21" t="s">
        <v>1295</v>
      </c>
      <c r="F231" s="25" t="str">
        <f>IF(ISBLANK(Table2[[#This Row],[unique_id]]), "", Table2[[#This Row],[unique_id]])</f>
        <v>pool_filter_power</v>
      </c>
      <c r="G231" s="21" t="s">
        <v>338</v>
      </c>
      <c r="H231" s="21" t="s">
        <v>243</v>
      </c>
      <c r="I231" s="21" t="s">
        <v>141</v>
      </c>
      <c r="M231" s="21" t="s">
        <v>136</v>
      </c>
      <c r="T231" s="27"/>
      <c r="U231" s="21" t="s">
        <v>512</v>
      </c>
      <c r="V231" s="22"/>
      <c r="W231" s="22"/>
      <c r="X231" s="22"/>
      <c r="Y231" s="22"/>
      <c r="AC231" s="21" t="s">
        <v>346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922</v>
      </c>
      <c r="D232" s="21" t="s">
        <v>27</v>
      </c>
      <c r="E232" s="21" t="s">
        <v>1296</v>
      </c>
      <c r="F232" s="25" t="str">
        <f>IF(ISBLANK(Table2[[#This Row],[unique_id]]), "", Table2[[#This Row],[unique_id]])</f>
        <v>water_booster_power</v>
      </c>
      <c r="G232" s="21" t="s">
        <v>520</v>
      </c>
      <c r="H232" s="21" t="s">
        <v>243</v>
      </c>
      <c r="I232" s="21" t="s">
        <v>141</v>
      </c>
      <c r="M232" s="21" t="s">
        <v>136</v>
      </c>
      <c r="T232" s="27"/>
      <c r="U232" s="21" t="s">
        <v>512</v>
      </c>
      <c r="V232" s="22"/>
      <c r="W232" s="22"/>
      <c r="X232" s="22"/>
      <c r="Y232" s="22"/>
      <c r="AC232" s="21" t="s">
        <v>346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922</v>
      </c>
      <c r="D233" s="21" t="s">
        <v>27</v>
      </c>
      <c r="E233" s="21" t="s">
        <v>1297</v>
      </c>
      <c r="F233" s="25" t="str">
        <f>IF(ISBLANK(Table2[[#This Row],[unique_id]]), "", Table2[[#This Row],[unique_id]])</f>
        <v>dish_washer_power</v>
      </c>
      <c r="G233" s="21" t="s">
        <v>231</v>
      </c>
      <c r="H233" s="21" t="s">
        <v>243</v>
      </c>
      <c r="I233" s="21" t="s">
        <v>141</v>
      </c>
      <c r="M233" s="21" t="s">
        <v>136</v>
      </c>
      <c r="T233" s="27"/>
      <c r="U233" s="21" t="s">
        <v>512</v>
      </c>
      <c r="V233" s="22"/>
      <c r="W233" s="22"/>
      <c r="X233" s="22"/>
      <c r="Y233" s="22"/>
      <c r="AC233" s="21" t="s">
        <v>346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922</v>
      </c>
      <c r="D234" s="21" t="s">
        <v>27</v>
      </c>
      <c r="E234" s="21" t="s">
        <v>1298</v>
      </c>
      <c r="F234" s="25" t="str">
        <f>IF(ISBLANK(Table2[[#This Row],[unique_id]]), "", Table2[[#This Row],[unique_id]])</f>
        <v>clothes_dryer_power</v>
      </c>
      <c r="G234" s="21" t="s">
        <v>232</v>
      </c>
      <c r="H234" s="21" t="s">
        <v>243</v>
      </c>
      <c r="I234" s="21" t="s">
        <v>141</v>
      </c>
      <c r="M234" s="21" t="s">
        <v>136</v>
      </c>
      <c r="T234" s="27"/>
      <c r="U234" s="21" t="s">
        <v>512</v>
      </c>
      <c r="V234" s="22"/>
      <c r="W234" s="22"/>
      <c r="X234" s="22"/>
      <c r="Y234" s="22"/>
      <c r="AC234" s="21" t="s">
        <v>346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922</v>
      </c>
      <c r="D235" s="21" t="s">
        <v>27</v>
      </c>
      <c r="E235" s="21" t="s">
        <v>1299</v>
      </c>
      <c r="F235" s="25" t="str">
        <f>IF(ISBLANK(Table2[[#This Row],[unique_id]]), "", Table2[[#This Row],[unique_id]])</f>
        <v>washing_machine_power</v>
      </c>
      <c r="G235" s="21" t="s">
        <v>230</v>
      </c>
      <c r="H235" s="21" t="s">
        <v>243</v>
      </c>
      <c r="I235" s="21" t="s">
        <v>141</v>
      </c>
      <c r="M235" s="21" t="s">
        <v>136</v>
      </c>
      <c r="T235" s="27"/>
      <c r="U235" s="21" t="s">
        <v>512</v>
      </c>
      <c r="V235" s="22"/>
      <c r="W235" s="22"/>
      <c r="X235" s="22"/>
      <c r="Y235" s="22"/>
      <c r="AC235" s="21" t="s">
        <v>346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922</v>
      </c>
      <c r="D236" s="21" t="s">
        <v>27</v>
      </c>
      <c r="E236" s="21" t="s">
        <v>923</v>
      </c>
      <c r="F236" s="25" t="str">
        <f>IF(ISBLANK(Table2[[#This Row],[unique_id]]), "", Table2[[#This Row],[unique_id]])</f>
        <v>kitchen_fridge_power</v>
      </c>
      <c r="G236" s="21" t="s">
        <v>226</v>
      </c>
      <c r="H236" s="21" t="s">
        <v>243</v>
      </c>
      <c r="I236" s="21" t="s">
        <v>141</v>
      </c>
      <c r="M236" s="21" t="s">
        <v>136</v>
      </c>
      <c r="T236" s="27"/>
      <c r="U236" s="21" t="s">
        <v>512</v>
      </c>
      <c r="V236" s="22"/>
      <c r="W236" s="22"/>
      <c r="X236" s="22"/>
      <c r="Y236" s="22"/>
      <c r="AC236" s="21" t="s">
        <v>346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922</v>
      </c>
      <c r="D237" s="21" t="s">
        <v>27</v>
      </c>
      <c r="E237" s="21" t="s">
        <v>924</v>
      </c>
      <c r="F237" s="25" t="str">
        <f>IF(ISBLANK(Table2[[#This Row],[unique_id]]), "", Table2[[#This Row],[unique_id]])</f>
        <v>deck_freezer_power</v>
      </c>
      <c r="G237" s="21" t="s">
        <v>227</v>
      </c>
      <c r="H237" s="21" t="s">
        <v>243</v>
      </c>
      <c r="I237" s="21" t="s">
        <v>141</v>
      </c>
      <c r="M237" s="21" t="s">
        <v>136</v>
      </c>
      <c r="T237" s="27"/>
      <c r="U237" s="21" t="s">
        <v>512</v>
      </c>
      <c r="V237" s="22"/>
      <c r="W237" s="22"/>
      <c r="X237" s="22"/>
      <c r="Y237" s="22"/>
      <c r="AC237" s="21" t="s">
        <v>346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922</v>
      </c>
      <c r="D238" s="21" t="s">
        <v>27</v>
      </c>
      <c r="E238" s="21" t="s">
        <v>1300</v>
      </c>
      <c r="F238" s="25" t="str">
        <f>IF(ISBLANK(Table2[[#This Row],[unique_id]]), "", Table2[[#This Row],[unique_id]])</f>
        <v>towel_rails_power</v>
      </c>
      <c r="G238" s="21" t="s">
        <v>523</v>
      </c>
      <c r="H238" s="21" t="s">
        <v>243</v>
      </c>
      <c r="I238" s="21" t="s">
        <v>141</v>
      </c>
      <c r="M238" s="21" t="s">
        <v>136</v>
      </c>
      <c r="T238" s="27"/>
      <c r="U238" s="21" t="s">
        <v>512</v>
      </c>
      <c r="V238" s="22"/>
      <c r="W238" s="22"/>
      <c r="X238" s="22"/>
      <c r="Y238" s="22"/>
      <c r="AC238" s="21" t="s">
        <v>346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922</v>
      </c>
      <c r="D239" s="21" t="s">
        <v>27</v>
      </c>
      <c r="E239" s="21" t="s">
        <v>925</v>
      </c>
      <c r="F239" s="25" t="str">
        <f>IF(ISBLANK(Table2[[#This Row],[unique_id]]), "", Table2[[#This Row],[unique_id]])</f>
        <v>study_outlet_power</v>
      </c>
      <c r="G239" s="21" t="s">
        <v>229</v>
      </c>
      <c r="H239" s="21" t="s">
        <v>243</v>
      </c>
      <c r="I239" s="21" t="s">
        <v>141</v>
      </c>
      <c r="M239" s="21" t="s">
        <v>136</v>
      </c>
      <c r="T239" s="27"/>
      <c r="U239" s="21" t="s">
        <v>512</v>
      </c>
      <c r="V239" s="22"/>
      <c r="W239" s="22"/>
      <c r="X239" s="22"/>
      <c r="Y239" s="22"/>
      <c r="AC239" s="21" t="s">
        <v>346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922</v>
      </c>
      <c r="D240" s="21" t="s">
        <v>27</v>
      </c>
      <c r="E240" s="21" t="s">
        <v>926</v>
      </c>
      <c r="F240" s="25" t="str">
        <f>IF(ISBLANK(Table2[[#This Row],[unique_id]]), "", Table2[[#This Row],[unique_id]])</f>
        <v>office_outlet_power</v>
      </c>
      <c r="G240" s="21" t="s">
        <v>228</v>
      </c>
      <c r="H240" s="21" t="s">
        <v>243</v>
      </c>
      <c r="I240" s="21" t="s">
        <v>141</v>
      </c>
      <c r="M240" s="21" t="s">
        <v>136</v>
      </c>
      <c r="T240" s="27"/>
      <c r="U240" s="21" t="s">
        <v>512</v>
      </c>
      <c r="V240" s="22"/>
      <c r="W240" s="22"/>
      <c r="X240" s="22"/>
      <c r="Y240" s="22"/>
      <c r="AC240" s="21" t="s">
        <v>346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922</v>
      </c>
      <c r="D241" s="21" t="s">
        <v>27</v>
      </c>
      <c r="E241" s="21" t="s">
        <v>939</v>
      </c>
      <c r="F241" s="25" t="str">
        <f>IF(ISBLANK(Table2[[#This Row],[unique_id]]), "", Table2[[#This Row],[unique_id]])</f>
        <v>audio_visual_devices_power</v>
      </c>
      <c r="G241" s="21" t="s">
        <v>940</v>
      </c>
      <c r="H241" s="21" t="s">
        <v>243</v>
      </c>
      <c r="I241" s="21" t="s">
        <v>141</v>
      </c>
      <c r="M241" s="21" t="s">
        <v>136</v>
      </c>
      <c r="T241" s="27"/>
      <c r="U241" s="21" t="s">
        <v>512</v>
      </c>
      <c r="V241" s="22"/>
      <c r="W241" s="22"/>
      <c r="X241" s="22"/>
      <c r="Y241" s="22"/>
      <c r="AC241" s="21" t="s">
        <v>346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922</v>
      </c>
      <c r="D242" s="21" t="s">
        <v>27</v>
      </c>
      <c r="E242" s="21" t="s">
        <v>911</v>
      </c>
      <c r="F242" s="25" t="str">
        <f>IF(ISBLANK(Table2[[#This Row],[unique_id]]), "", Table2[[#This Row],[unique_id]])</f>
        <v>servers_network_power</v>
      </c>
      <c r="G242" s="21" t="s">
        <v>905</v>
      </c>
      <c r="H242" s="21" t="s">
        <v>243</v>
      </c>
      <c r="I242" s="21" t="s">
        <v>141</v>
      </c>
      <c r="M242" s="21" t="s">
        <v>136</v>
      </c>
      <c r="T242" s="27"/>
      <c r="U242" s="21" t="s">
        <v>512</v>
      </c>
      <c r="V242" s="22"/>
      <c r="W242" s="22"/>
      <c r="X242" s="22"/>
      <c r="Y242" s="22"/>
      <c r="AC242" s="21" t="s">
        <v>346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515</v>
      </c>
      <c r="D243" s="21" t="s">
        <v>352</v>
      </c>
      <c r="E243" s="21" t="s">
        <v>351</v>
      </c>
      <c r="F243" s="25" t="str">
        <f>IF(ISBLANK(Table2[[#This Row],[unique_id]]), "", Table2[[#This Row],[unique_id]])</f>
        <v>column_break</v>
      </c>
      <c r="G243" s="21" t="s">
        <v>348</v>
      </c>
      <c r="H243" s="21" t="s">
        <v>243</v>
      </c>
      <c r="I243" s="21" t="s">
        <v>141</v>
      </c>
      <c r="M243" s="21" t="s">
        <v>349</v>
      </c>
      <c r="N243" s="21" t="s">
        <v>350</v>
      </c>
      <c r="T243" s="27"/>
      <c r="V243" s="22"/>
      <c r="W243" s="22"/>
      <c r="X243" s="22"/>
      <c r="Y243" s="22"/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922</v>
      </c>
      <c r="D244" s="21" t="s">
        <v>27</v>
      </c>
      <c r="E244" s="21" t="s">
        <v>242</v>
      </c>
      <c r="F244" s="25" t="str">
        <f>IF(ISBLANK(Table2[[#This Row],[unique_id]]), "", Table2[[#This Row],[unique_id]])</f>
        <v>home_energy_daily</v>
      </c>
      <c r="G244" s="21" t="s">
        <v>343</v>
      </c>
      <c r="H244" s="21" t="s">
        <v>222</v>
      </c>
      <c r="I244" s="21" t="s">
        <v>141</v>
      </c>
      <c r="M244" s="21" t="s">
        <v>90</v>
      </c>
      <c r="T244" s="27"/>
      <c r="U244" s="21" t="s">
        <v>511</v>
      </c>
      <c r="V244" s="22"/>
      <c r="W244" s="22"/>
      <c r="X244" s="22"/>
      <c r="Y244" s="22"/>
      <c r="AC244" s="21" t="s">
        <v>347</v>
      </c>
      <c r="AE244" s="21" t="s">
        <v>245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922</v>
      </c>
      <c r="D245" s="21" t="s">
        <v>27</v>
      </c>
      <c r="E245" s="21" t="s">
        <v>345</v>
      </c>
      <c r="F245" s="25" t="str">
        <f>IF(ISBLANK(Table2[[#This Row],[unique_id]]), "", Table2[[#This Row],[unique_id]])</f>
        <v>home_base_energy_daily</v>
      </c>
      <c r="G245" s="21" t="s">
        <v>341</v>
      </c>
      <c r="H245" s="21" t="s">
        <v>222</v>
      </c>
      <c r="I245" s="21" t="s">
        <v>141</v>
      </c>
      <c r="M245" s="21" t="s">
        <v>90</v>
      </c>
      <c r="T245" s="27"/>
      <c r="U245" s="21" t="s">
        <v>511</v>
      </c>
      <c r="V245" s="22"/>
      <c r="W245" s="22"/>
      <c r="X245" s="22"/>
      <c r="Y245" s="22"/>
      <c r="AC245" s="21" t="s">
        <v>347</v>
      </c>
      <c r="AE245" s="21" t="s">
        <v>245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922</v>
      </c>
      <c r="D246" s="21" t="s">
        <v>27</v>
      </c>
      <c r="E246" s="21" t="s">
        <v>344</v>
      </c>
      <c r="F246" s="25" t="str">
        <f>IF(ISBLANK(Table2[[#This Row],[unique_id]]), "", Table2[[#This Row],[unique_id]])</f>
        <v>home_peak_energy_daily</v>
      </c>
      <c r="G246" s="21" t="s">
        <v>342</v>
      </c>
      <c r="H246" s="21" t="s">
        <v>222</v>
      </c>
      <c r="I246" s="21" t="s">
        <v>141</v>
      </c>
      <c r="M246" s="21" t="s">
        <v>90</v>
      </c>
      <c r="T246" s="27"/>
      <c r="U246" s="21" t="s">
        <v>511</v>
      </c>
      <c r="V246" s="22"/>
      <c r="W246" s="22"/>
      <c r="X246" s="22"/>
      <c r="Y246" s="22"/>
      <c r="AC246" s="21" t="s">
        <v>347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515</v>
      </c>
      <c r="D247" s="21" t="s">
        <v>352</v>
      </c>
      <c r="E247" s="21" t="s">
        <v>513</v>
      </c>
      <c r="F247" s="25" t="str">
        <f>IF(ISBLANK(Table2[[#This Row],[unique_id]]), "", Table2[[#This Row],[unique_id]])</f>
        <v>graph_break</v>
      </c>
      <c r="G247" s="21" t="s">
        <v>514</v>
      </c>
      <c r="H247" s="21" t="s">
        <v>222</v>
      </c>
      <c r="I247" s="21" t="s">
        <v>141</v>
      </c>
      <c r="T247" s="27"/>
      <c r="U247" s="21" t="s">
        <v>511</v>
      </c>
      <c r="V247" s="22"/>
      <c r="W247" s="22"/>
      <c r="X247" s="22"/>
      <c r="Y247" s="22"/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922</v>
      </c>
      <c r="D248" s="21" t="s">
        <v>27</v>
      </c>
      <c r="E248" s="21" t="s">
        <v>908</v>
      </c>
      <c r="F248" s="25" t="str">
        <f>IF(ISBLANK(Table2[[#This Row],[unique_id]]), "", Table2[[#This Row],[unique_id]])</f>
        <v>lights_energy_daily</v>
      </c>
      <c r="G248" s="21" t="s">
        <v>935</v>
      </c>
      <c r="H248" s="21" t="s">
        <v>222</v>
      </c>
      <c r="I248" s="21" t="s">
        <v>141</v>
      </c>
      <c r="M248" s="21" t="s">
        <v>136</v>
      </c>
      <c r="T248" s="27"/>
      <c r="U248" s="21" t="s">
        <v>511</v>
      </c>
      <c r="V248" s="22"/>
      <c r="W248" s="22"/>
      <c r="X248" s="22"/>
      <c r="Y248" s="22"/>
      <c r="AC248" s="21" t="s">
        <v>347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922</v>
      </c>
      <c r="D249" s="21" t="s">
        <v>27</v>
      </c>
      <c r="E249" s="21" t="s">
        <v>909</v>
      </c>
      <c r="F249" s="25" t="str">
        <f>IF(ISBLANK(Table2[[#This Row],[unique_id]]), "", Table2[[#This Row],[unique_id]])</f>
        <v>fans_energy_daily</v>
      </c>
      <c r="G249" s="21" t="s">
        <v>934</v>
      </c>
      <c r="H249" s="21" t="s">
        <v>222</v>
      </c>
      <c r="I249" s="21" t="s">
        <v>141</v>
      </c>
      <c r="M249" s="21" t="s">
        <v>136</v>
      </c>
      <c r="T249" s="27"/>
      <c r="U249" s="21" t="s">
        <v>511</v>
      </c>
      <c r="V249" s="22"/>
      <c r="W249" s="22"/>
      <c r="X249" s="22"/>
      <c r="Y249" s="22"/>
      <c r="AC249" s="21" t="s">
        <v>347</v>
      </c>
      <c r="AE249" s="21" t="s">
        <v>245</v>
      </c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922</v>
      </c>
      <c r="D250" s="21" t="s">
        <v>27</v>
      </c>
      <c r="E250" s="21" t="s">
        <v>981</v>
      </c>
      <c r="F250" s="25" t="str">
        <f>IF(ISBLANK(Table2[[#This Row],[unique_id]]), "", Table2[[#This Row],[unique_id]])</f>
        <v>all_standby_energy_daily</v>
      </c>
      <c r="G250" s="21" t="s">
        <v>1001</v>
      </c>
      <c r="H250" s="21" t="s">
        <v>222</v>
      </c>
      <c r="I250" s="21" t="s">
        <v>141</v>
      </c>
      <c r="M250" s="21" t="s">
        <v>136</v>
      </c>
      <c r="T250" s="27"/>
      <c r="U250" s="21" t="s">
        <v>511</v>
      </c>
      <c r="V250" s="22"/>
      <c r="W250" s="22"/>
      <c r="X250" s="22"/>
      <c r="Y250" s="22"/>
      <c r="AC250" s="21" t="s">
        <v>347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922</v>
      </c>
      <c r="D251" s="21" t="s">
        <v>27</v>
      </c>
      <c r="E251" s="21" t="s">
        <v>1301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222</v>
      </c>
      <c r="I251" s="21" t="s">
        <v>141</v>
      </c>
      <c r="M251" s="21" t="s">
        <v>136</v>
      </c>
      <c r="T251" s="27"/>
      <c r="U251" s="21" t="s">
        <v>511</v>
      </c>
      <c r="V251" s="22"/>
      <c r="W251" s="22"/>
      <c r="X251" s="22"/>
      <c r="Y251" s="22"/>
      <c r="AC251" s="21" t="s">
        <v>347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922</v>
      </c>
      <c r="D252" s="21" t="s">
        <v>27</v>
      </c>
      <c r="E252" s="21" t="s">
        <v>1302</v>
      </c>
      <c r="F252" s="25" t="str">
        <f>IF(ISBLANK(Table2[[#This Row],[unique_id]]), "", Table2[[#This Row],[unique_id]])</f>
        <v>battery_charger_energy_daily</v>
      </c>
      <c r="G252" s="21" t="s">
        <v>234</v>
      </c>
      <c r="H252" s="21" t="s">
        <v>222</v>
      </c>
      <c r="I252" s="21" t="s">
        <v>141</v>
      </c>
      <c r="M252" s="21" t="s">
        <v>136</v>
      </c>
      <c r="T252" s="27"/>
      <c r="U252" s="21" t="s">
        <v>511</v>
      </c>
      <c r="V252" s="22"/>
      <c r="W252" s="22"/>
      <c r="X252" s="22"/>
      <c r="Y252" s="22"/>
      <c r="AC252" s="21" t="s">
        <v>347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922</v>
      </c>
      <c r="D253" s="21" t="s">
        <v>27</v>
      </c>
      <c r="E253" s="21" t="s">
        <v>1303</v>
      </c>
      <c r="F253" s="25" t="str">
        <f>IF(ISBLANK(Table2[[#This Row],[unique_id]]), "", Table2[[#This Row],[unique_id]])</f>
        <v>vacuum_charger_energy_daily</v>
      </c>
      <c r="G253" s="21" t="s">
        <v>233</v>
      </c>
      <c r="H253" s="21" t="s">
        <v>222</v>
      </c>
      <c r="I253" s="21" t="s">
        <v>141</v>
      </c>
      <c r="M253" s="21" t="s">
        <v>136</v>
      </c>
      <c r="T253" s="27"/>
      <c r="U253" s="21" t="s">
        <v>511</v>
      </c>
      <c r="V253" s="22"/>
      <c r="W253" s="22"/>
      <c r="X253" s="22"/>
      <c r="Y253" s="22"/>
      <c r="AC253" s="21" t="s">
        <v>347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922</v>
      </c>
      <c r="D254" s="21" t="s">
        <v>27</v>
      </c>
      <c r="E254" s="21" t="s">
        <v>1304</v>
      </c>
      <c r="F254" s="25" t="str">
        <f>IF(ISBLANK(Table2[[#This Row],[unique_id]]), "", Table2[[#This Row],[unique_id]])</f>
        <v>pool_filter_energy_daily</v>
      </c>
      <c r="G254" s="21" t="s">
        <v>338</v>
      </c>
      <c r="H254" s="21" t="s">
        <v>222</v>
      </c>
      <c r="I254" s="21" t="s">
        <v>141</v>
      </c>
      <c r="M254" s="21" t="s">
        <v>136</v>
      </c>
      <c r="T254" s="27"/>
      <c r="U254" s="21" t="s">
        <v>511</v>
      </c>
      <c r="V254" s="22"/>
      <c r="W254" s="22"/>
      <c r="X254" s="22"/>
      <c r="Y254" s="22"/>
      <c r="AC254" s="21" t="s">
        <v>347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922</v>
      </c>
      <c r="D255" s="21" t="s">
        <v>27</v>
      </c>
      <c r="E255" s="21" t="s">
        <v>1305</v>
      </c>
      <c r="F255" s="25" t="str">
        <f>IF(ISBLANK(Table2[[#This Row],[unique_id]]), "", Table2[[#This Row],[unique_id]])</f>
        <v>water_booster_energy_daily</v>
      </c>
      <c r="G255" s="21" t="s">
        <v>520</v>
      </c>
      <c r="H255" s="21" t="s">
        <v>222</v>
      </c>
      <c r="I255" s="21" t="s">
        <v>141</v>
      </c>
      <c r="M255" s="21" t="s">
        <v>136</v>
      </c>
      <c r="T255" s="27"/>
      <c r="U255" s="21" t="s">
        <v>511</v>
      </c>
      <c r="V255" s="22"/>
      <c r="W255" s="22"/>
      <c r="X255" s="22"/>
      <c r="Y255" s="22"/>
      <c r="AC255" s="21" t="s">
        <v>347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922</v>
      </c>
      <c r="D256" s="21" t="s">
        <v>27</v>
      </c>
      <c r="E256" s="21" t="s">
        <v>1306</v>
      </c>
      <c r="F256" s="25" t="str">
        <f>IF(ISBLANK(Table2[[#This Row],[unique_id]]), "", Table2[[#This Row],[unique_id]])</f>
        <v>dish_washer_energy_daily</v>
      </c>
      <c r="G256" s="21" t="s">
        <v>231</v>
      </c>
      <c r="H256" s="21" t="s">
        <v>222</v>
      </c>
      <c r="I256" s="21" t="s">
        <v>141</v>
      </c>
      <c r="M256" s="21" t="s">
        <v>136</v>
      </c>
      <c r="T256" s="27"/>
      <c r="U256" s="21" t="s">
        <v>511</v>
      </c>
      <c r="V256" s="22"/>
      <c r="W256" s="22"/>
      <c r="X256" s="22"/>
      <c r="Y256" s="22"/>
      <c r="AC256" s="21" t="s">
        <v>347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922</v>
      </c>
      <c r="D257" s="21" t="s">
        <v>27</v>
      </c>
      <c r="E257" s="21" t="s">
        <v>1307</v>
      </c>
      <c r="F257" s="25" t="str">
        <f>IF(ISBLANK(Table2[[#This Row],[unique_id]]), "", Table2[[#This Row],[unique_id]])</f>
        <v>clothes_dryer_energy_daily</v>
      </c>
      <c r="G257" s="21" t="s">
        <v>232</v>
      </c>
      <c r="H257" s="21" t="s">
        <v>222</v>
      </c>
      <c r="I257" s="21" t="s">
        <v>141</v>
      </c>
      <c r="M257" s="21" t="s">
        <v>136</v>
      </c>
      <c r="T257" s="27"/>
      <c r="U257" s="21" t="s">
        <v>511</v>
      </c>
      <c r="V257" s="22"/>
      <c r="W257" s="22"/>
      <c r="X257" s="22"/>
      <c r="Y257" s="22"/>
      <c r="AC257" s="21" t="s">
        <v>347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922</v>
      </c>
      <c r="D258" s="21" t="s">
        <v>27</v>
      </c>
      <c r="E258" s="21" t="s">
        <v>1308</v>
      </c>
      <c r="F258" s="25" t="str">
        <f>IF(ISBLANK(Table2[[#This Row],[unique_id]]), "", Table2[[#This Row],[unique_id]])</f>
        <v>washing_machine_energy_daily</v>
      </c>
      <c r="G258" s="21" t="s">
        <v>230</v>
      </c>
      <c r="H258" s="21" t="s">
        <v>222</v>
      </c>
      <c r="I258" s="21" t="s">
        <v>141</v>
      </c>
      <c r="M258" s="21" t="s">
        <v>136</v>
      </c>
      <c r="T258" s="27"/>
      <c r="U258" s="21" t="s">
        <v>511</v>
      </c>
      <c r="V258" s="22"/>
      <c r="W258" s="22"/>
      <c r="X258" s="22"/>
      <c r="Y258" s="22"/>
      <c r="AC258" s="21" t="s">
        <v>347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922</v>
      </c>
      <c r="D259" s="21" t="s">
        <v>27</v>
      </c>
      <c r="E259" s="21" t="s">
        <v>927</v>
      </c>
      <c r="F259" s="25" t="str">
        <f>IF(ISBLANK(Table2[[#This Row],[unique_id]]), "", Table2[[#This Row],[unique_id]])</f>
        <v>kitchen_fridge_energy_daily</v>
      </c>
      <c r="G259" s="21" t="s">
        <v>226</v>
      </c>
      <c r="H259" s="21" t="s">
        <v>222</v>
      </c>
      <c r="I259" s="21" t="s">
        <v>141</v>
      </c>
      <c r="M259" s="21" t="s">
        <v>136</v>
      </c>
      <c r="T259" s="27"/>
      <c r="U259" s="21" t="s">
        <v>511</v>
      </c>
      <c r="V259" s="22"/>
      <c r="W259" s="22"/>
      <c r="X259" s="22"/>
      <c r="Y259" s="22"/>
      <c r="AC259" s="21" t="s">
        <v>347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922</v>
      </c>
      <c r="D260" s="21" t="s">
        <v>27</v>
      </c>
      <c r="E260" s="21" t="s">
        <v>928</v>
      </c>
      <c r="F260" s="25" t="str">
        <f>IF(ISBLANK(Table2[[#This Row],[unique_id]]), "", Table2[[#This Row],[unique_id]])</f>
        <v>deck_freezer_energy_daily</v>
      </c>
      <c r="G260" s="21" t="s">
        <v>227</v>
      </c>
      <c r="H260" s="21" t="s">
        <v>222</v>
      </c>
      <c r="I260" s="21" t="s">
        <v>141</v>
      </c>
      <c r="M260" s="21" t="s">
        <v>136</v>
      </c>
      <c r="T260" s="27"/>
      <c r="U260" s="21" t="s">
        <v>511</v>
      </c>
      <c r="V260" s="22"/>
      <c r="W260" s="22"/>
      <c r="X260" s="22"/>
      <c r="Y260" s="22"/>
      <c r="AC260" s="21" t="s">
        <v>347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922</v>
      </c>
      <c r="D261" s="21" t="s">
        <v>27</v>
      </c>
      <c r="E261" s="21" t="s">
        <v>1309</v>
      </c>
      <c r="F261" s="25" t="str">
        <f>IF(ISBLANK(Table2[[#This Row],[unique_id]]), "", Table2[[#This Row],[unique_id]])</f>
        <v>towel_rails_energy_daily</v>
      </c>
      <c r="G261" s="21" t="s">
        <v>523</v>
      </c>
      <c r="H261" s="21" t="s">
        <v>222</v>
      </c>
      <c r="I261" s="21" t="s">
        <v>141</v>
      </c>
      <c r="M261" s="21" t="s">
        <v>136</v>
      </c>
      <c r="T261" s="27"/>
      <c r="U261" s="21" t="s">
        <v>511</v>
      </c>
      <c r="V261" s="22"/>
      <c r="W261" s="22"/>
      <c r="X261" s="22"/>
      <c r="Y261" s="22"/>
      <c r="AC261" s="21" t="s">
        <v>347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922</v>
      </c>
      <c r="D262" s="21" t="s">
        <v>27</v>
      </c>
      <c r="E262" s="21" t="s">
        <v>929</v>
      </c>
      <c r="F262" s="25" t="str">
        <f>IF(ISBLANK(Table2[[#This Row],[unique_id]]), "", Table2[[#This Row],[unique_id]])</f>
        <v>study_outlet_energy_daily</v>
      </c>
      <c r="G262" s="21" t="s">
        <v>229</v>
      </c>
      <c r="H262" s="21" t="s">
        <v>222</v>
      </c>
      <c r="I262" s="21" t="s">
        <v>141</v>
      </c>
      <c r="M262" s="21" t="s">
        <v>136</v>
      </c>
      <c r="T262" s="27"/>
      <c r="U262" s="21" t="s">
        <v>511</v>
      </c>
      <c r="V262" s="22"/>
      <c r="W262" s="22"/>
      <c r="X262" s="22"/>
      <c r="Y262" s="22"/>
      <c r="AC262" s="21" t="s">
        <v>347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922</v>
      </c>
      <c r="D263" s="21" t="s">
        <v>27</v>
      </c>
      <c r="E263" s="21" t="s">
        <v>930</v>
      </c>
      <c r="F263" s="25" t="str">
        <f>IF(ISBLANK(Table2[[#This Row],[unique_id]]), "", Table2[[#This Row],[unique_id]])</f>
        <v>office_outlet_energy_daily</v>
      </c>
      <c r="G263" s="21" t="s">
        <v>228</v>
      </c>
      <c r="H263" s="21" t="s">
        <v>222</v>
      </c>
      <c r="I263" s="21" t="s">
        <v>141</v>
      </c>
      <c r="M263" s="21" t="s">
        <v>136</v>
      </c>
      <c r="T263" s="27"/>
      <c r="U263" s="21" t="s">
        <v>511</v>
      </c>
      <c r="V263" s="22"/>
      <c r="W263" s="22"/>
      <c r="X263" s="22"/>
      <c r="Y263" s="22"/>
      <c r="AC263" s="21" t="s">
        <v>347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922</v>
      </c>
      <c r="D264" s="21" t="s">
        <v>27</v>
      </c>
      <c r="E264" s="21" t="s">
        <v>941</v>
      </c>
      <c r="F264" s="25" t="str">
        <f>IF(ISBLANK(Table2[[#This Row],[unique_id]]), "", Table2[[#This Row],[unique_id]])</f>
        <v>audio_visual_devices_energy_daily</v>
      </c>
      <c r="G264" s="21" t="s">
        <v>940</v>
      </c>
      <c r="H264" s="21" t="s">
        <v>222</v>
      </c>
      <c r="I264" s="21" t="s">
        <v>141</v>
      </c>
      <c r="M264" s="21" t="s">
        <v>136</v>
      </c>
      <c r="T264" s="27"/>
      <c r="U264" s="21" t="s">
        <v>511</v>
      </c>
      <c r="V264" s="22"/>
      <c r="W264" s="22"/>
      <c r="X264" s="22"/>
      <c r="Y264" s="22"/>
      <c r="AC264" s="21" t="s">
        <v>347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922</v>
      </c>
      <c r="D265" s="21" t="s">
        <v>27</v>
      </c>
      <c r="E265" s="21" t="s">
        <v>912</v>
      </c>
      <c r="F265" s="25" t="str">
        <f>IF(ISBLANK(Table2[[#This Row],[unique_id]]), "", Table2[[#This Row],[unique_id]])</f>
        <v>servers_network_energy_daily</v>
      </c>
      <c r="G265" s="21" t="s">
        <v>905</v>
      </c>
      <c r="H265" s="21" t="s">
        <v>222</v>
      </c>
      <c r="I265" s="21" t="s">
        <v>141</v>
      </c>
      <c r="M265" s="21" t="s">
        <v>136</v>
      </c>
      <c r="T265" s="27"/>
      <c r="U265" s="21" t="s">
        <v>511</v>
      </c>
      <c r="V265" s="22"/>
      <c r="W265" s="22"/>
      <c r="X265" s="22"/>
      <c r="Y265" s="22"/>
      <c r="AC265" s="21" t="s">
        <v>347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515</v>
      </c>
      <c r="D266" s="21" t="s">
        <v>352</v>
      </c>
      <c r="E266" s="21" t="s">
        <v>351</v>
      </c>
      <c r="F266" s="25" t="str">
        <f>IF(ISBLANK(Table2[[#This Row],[unique_id]]), "", Table2[[#This Row],[unique_id]])</f>
        <v>column_break</v>
      </c>
      <c r="G266" s="21" t="s">
        <v>348</v>
      </c>
      <c r="H266" s="21" t="s">
        <v>222</v>
      </c>
      <c r="I266" s="21" t="s">
        <v>141</v>
      </c>
      <c r="M266" s="21" t="s">
        <v>349</v>
      </c>
      <c r="N266" s="21" t="s">
        <v>350</v>
      </c>
      <c r="T266" s="27"/>
      <c r="V266" s="22"/>
      <c r="W266" s="22"/>
      <c r="X266" s="22"/>
      <c r="Y266" s="22"/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182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297</v>
      </c>
      <c r="H267" s="21" t="s">
        <v>298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1222</v>
      </c>
      <c r="BA267" s="21" t="s">
        <v>417</v>
      </c>
      <c r="BB267" s="21" t="s">
        <v>182</v>
      </c>
      <c r="BC267" s="21" t="s">
        <v>418</v>
      </c>
      <c r="BD267" s="21" t="s">
        <v>416</v>
      </c>
      <c r="BG267" s="21" t="s">
        <v>428</v>
      </c>
      <c r="BH267" s="28" t="s">
        <v>497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660</v>
      </c>
      <c r="C268" s="21" t="s">
        <v>287</v>
      </c>
      <c r="D268" s="21" t="s">
        <v>27</v>
      </c>
      <c r="E268" s="21" t="s">
        <v>283</v>
      </c>
      <c r="F268" s="25" t="str">
        <f>IF(ISBLANK(Table2[[#This Row],[unique_id]]), "", Table2[[#This Row],[unique_id]])</f>
        <v>network_internet_uptime</v>
      </c>
      <c r="G268" s="21" t="s">
        <v>290</v>
      </c>
      <c r="H268" s="21" t="s">
        <v>860</v>
      </c>
      <c r="I268" s="21" t="s">
        <v>295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284</v>
      </c>
      <c r="AE268" s="21" t="s">
        <v>292</v>
      </c>
      <c r="AF268" s="21">
        <v>200</v>
      </c>
      <c r="AG268" s="22" t="s">
        <v>34</v>
      </c>
      <c r="AH268" s="22"/>
      <c r="AI268" s="21" t="s">
        <v>1370</v>
      </c>
      <c r="AJ26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68" s="64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1347</v>
      </c>
      <c r="BA268" s="21" t="s">
        <v>1349</v>
      </c>
      <c r="BB268" s="21" t="s">
        <v>1348</v>
      </c>
      <c r="BC268" s="21" t="s">
        <v>1177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287</v>
      </c>
      <c r="D269" s="21" t="s">
        <v>27</v>
      </c>
      <c r="E269" s="21" t="s">
        <v>279</v>
      </c>
      <c r="F269" s="25" t="str">
        <f>IF(ISBLANK(Table2[[#This Row],[unique_id]]), "", Table2[[#This Row],[unique_id]])</f>
        <v>network_internet_ping</v>
      </c>
      <c r="G269" s="21" t="s">
        <v>280</v>
      </c>
      <c r="H269" s="21" t="s">
        <v>860</v>
      </c>
      <c r="I269" s="21" t="s">
        <v>295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285</v>
      </c>
      <c r="AE269" s="21" t="s">
        <v>291</v>
      </c>
      <c r="AF269" s="21">
        <v>200</v>
      </c>
      <c r="AG269" s="22" t="s">
        <v>34</v>
      </c>
      <c r="AH269" s="22"/>
      <c r="AI269" s="21" t="s">
        <v>1370</v>
      </c>
      <c r="AJ269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69" s="64" t="str">
        <f>IF(ISBLANK(Table2[[#This Row],[index]]),  "", _xlfn.CONCAT("telegraf/macmini-meg/", LOWER(Table2[[#This Row],[device_via_device]])))</f>
        <v>telegraf/macmini-meg/internet</v>
      </c>
      <c r="AR269" s="45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1347</v>
      </c>
      <c r="BA269" s="21" t="s">
        <v>1349</v>
      </c>
      <c r="BB269" s="21" t="s">
        <v>1348</v>
      </c>
      <c r="BC269" s="21" t="s">
        <v>1177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287</v>
      </c>
      <c r="D270" s="21" t="s">
        <v>27</v>
      </c>
      <c r="E270" s="21" t="s">
        <v>277</v>
      </c>
      <c r="F270" s="25" t="str">
        <f>IF(ISBLANK(Table2[[#This Row],[unique_id]]), "", Table2[[#This Row],[unique_id]])</f>
        <v>network_internet_upload</v>
      </c>
      <c r="G270" s="21" t="s">
        <v>281</v>
      </c>
      <c r="H270" s="21" t="s">
        <v>860</v>
      </c>
      <c r="I270" s="21" t="s">
        <v>295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286</v>
      </c>
      <c r="AD270" s="21" t="s">
        <v>859</v>
      </c>
      <c r="AE270" s="21" t="s">
        <v>293</v>
      </c>
      <c r="AF270" s="21">
        <v>200</v>
      </c>
      <c r="AG270" s="22" t="s">
        <v>34</v>
      </c>
      <c r="AH270" s="22"/>
      <c r="AI270" s="21" t="s">
        <v>1370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0" s="64" t="str">
        <f>IF(ISBLANK(Table2[[#This Row],[index]]),  "", _xlfn.CONCAT("telegraf/macmini-meg/", LOWER(Table2[[#This Row],[device_via_device]])))</f>
        <v>telegraf/macmini-meg/internet</v>
      </c>
      <c r="AR270" s="45" t="s">
        <v>1342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1347</v>
      </c>
      <c r="BA270" s="21" t="s">
        <v>1349</v>
      </c>
      <c r="BB270" s="21" t="s">
        <v>1348</v>
      </c>
      <c r="BC270" s="21" t="s">
        <v>1177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287</v>
      </c>
      <c r="D271" s="21" t="s">
        <v>27</v>
      </c>
      <c r="E271" s="21" t="s">
        <v>278</v>
      </c>
      <c r="F271" s="25" t="str">
        <f>IF(ISBLANK(Table2[[#This Row],[unique_id]]), "", Table2[[#This Row],[unique_id]])</f>
        <v>network_internet_download</v>
      </c>
      <c r="G271" s="21" t="s">
        <v>282</v>
      </c>
      <c r="H271" s="21" t="s">
        <v>860</v>
      </c>
      <c r="I271" s="21" t="s">
        <v>295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286</v>
      </c>
      <c r="AD271" s="21" t="s">
        <v>859</v>
      </c>
      <c r="AE271" s="21" t="s">
        <v>294</v>
      </c>
      <c r="AF271" s="21">
        <v>200</v>
      </c>
      <c r="AG271" s="22" t="s">
        <v>34</v>
      </c>
      <c r="AH271" s="22"/>
      <c r="AI271" s="21" t="s">
        <v>1370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1" s="64" t="str">
        <f>IF(ISBLANK(Table2[[#This Row],[index]]),  "", _xlfn.CONCAT("telegraf/macmini-meg/", LOWER(Table2[[#This Row],[device_via_device]])))</f>
        <v>telegraf/macmini-meg/internet</v>
      </c>
      <c r="AR271" s="45" t="s">
        <v>1343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1347</v>
      </c>
      <c r="BA271" s="21" t="s">
        <v>1349</v>
      </c>
      <c r="BB271" s="21" t="s">
        <v>1348</v>
      </c>
      <c r="BC271" s="21" t="s">
        <v>1177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287</v>
      </c>
      <c r="D272" s="21" t="s">
        <v>27</v>
      </c>
      <c r="E272" s="21" t="s">
        <v>856</v>
      </c>
      <c r="F272" s="25" t="str">
        <f>IF(ISBLANK(Table2[[#This Row],[unique_id]]), "", Table2[[#This Row],[unique_id]])</f>
        <v>network_certifcate_expiry</v>
      </c>
      <c r="G272" s="21" t="s">
        <v>857</v>
      </c>
      <c r="H272" s="21" t="s">
        <v>860</v>
      </c>
      <c r="I272" s="21" t="s">
        <v>295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284</v>
      </c>
      <c r="AE272" s="21" t="s">
        <v>858</v>
      </c>
      <c r="AF272" s="21">
        <v>200</v>
      </c>
      <c r="AG272" s="22" t="s">
        <v>34</v>
      </c>
      <c r="AH272" s="22"/>
      <c r="AI272" s="21" t="s">
        <v>1370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2" s="64" t="str">
        <f>IF(ISBLANK(Table2[[#This Row],[index]]),  "", _xlfn.CONCAT("telegraf/macmini-meg/", LOWER(Table2[[#This Row],[device_via_device]])))</f>
        <v>telegraf/macmini-meg/internet</v>
      </c>
      <c r="AR272" s="45" t="s">
        <v>1344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1347</v>
      </c>
      <c r="BA272" s="21" t="s">
        <v>1349</v>
      </c>
      <c r="BB272" s="21" t="s">
        <v>1348</v>
      </c>
      <c r="BC272" s="21" t="s">
        <v>1177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660</v>
      </c>
      <c r="C273" s="21" t="s">
        <v>151</v>
      </c>
      <c r="D273" s="21" t="s">
        <v>318</v>
      </c>
      <c r="E273" s="21" t="s">
        <v>853</v>
      </c>
      <c r="F273" s="25" t="str">
        <f>IF(ISBLANK(Table2[[#This Row],[unique_id]]), "", Table2[[#This Row],[unique_id]])</f>
        <v>network_refresh_zigbee_router_lqi</v>
      </c>
      <c r="G273" s="21" t="s">
        <v>854</v>
      </c>
      <c r="H273" s="21" t="s">
        <v>851</v>
      </c>
      <c r="I273" s="21" t="s">
        <v>295</v>
      </c>
      <c r="M273" s="21" t="s">
        <v>261</v>
      </c>
      <c r="T273" s="27"/>
      <c r="V273" s="22"/>
      <c r="W273" s="22"/>
      <c r="X273" s="22"/>
      <c r="Y273" s="22"/>
      <c r="AE273" s="21" t="s">
        <v>855</v>
      </c>
      <c r="AG273" s="22"/>
      <c r="AH273" s="22"/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525</v>
      </c>
      <c r="D274" s="21" t="s">
        <v>27</v>
      </c>
      <c r="E274" s="21" t="s">
        <v>845</v>
      </c>
      <c r="F274" s="25" t="str">
        <f>IF(ISBLANK(Table2[[#This Row],[unique_id]]), "", Table2[[#This Row],[unique_id]])</f>
        <v>template_driveway_repeater_linkquality_percentage</v>
      </c>
      <c r="G274" s="21" t="s">
        <v>838</v>
      </c>
      <c r="H274" s="21" t="s">
        <v>851</v>
      </c>
      <c r="I274" s="21" t="s">
        <v>295</v>
      </c>
      <c r="M274" s="21" t="s">
        <v>261</v>
      </c>
      <c r="T274" s="27"/>
      <c r="V274" s="22"/>
      <c r="W274" s="22"/>
      <c r="X274" s="22"/>
      <c r="Y274" s="22"/>
      <c r="AG274" s="22"/>
      <c r="AH274" s="22"/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525</v>
      </c>
      <c r="D275" s="21" t="s">
        <v>27</v>
      </c>
      <c r="E275" s="21" t="s">
        <v>846</v>
      </c>
      <c r="F275" s="25" t="str">
        <f>IF(ISBLANK(Table2[[#This Row],[unique_id]]), "", Table2[[#This Row],[unique_id]])</f>
        <v>template_landing_repeater_linkquality_percentage</v>
      </c>
      <c r="G275" s="21" t="s">
        <v>839</v>
      </c>
      <c r="H275" s="21" t="s">
        <v>851</v>
      </c>
      <c r="I275" s="21" t="s">
        <v>295</v>
      </c>
      <c r="M275" s="21" t="s">
        <v>261</v>
      </c>
      <c r="T275" s="27"/>
      <c r="V275" s="22"/>
      <c r="W275" s="22"/>
      <c r="X275" s="22"/>
      <c r="Y275" s="22"/>
      <c r="AG275" s="22"/>
      <c r="AH275" s="22"/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525</v>
      </c>
      <c r="D276" s="21" t="s">
        <v>27</v>
      </c>
      <c r="E276" s="21" t="s">
        <v>847</v>
      </c>
      <c r="F276" s="25" t="str">
        <f>IF(ISBLANK(Table2[[#This Row],[unique_id]]), "", Table2[[#This Row],[unique_id]])</f>
        <v>template_garden_repeater_linkquality_percentage</v>
      </c>
      <c r="G276" s="21" t="s">
        <v>837</v>
      </c>
      <c r="H276" s="21" t="s">
        <v>851</v>
      </c>
      <c r="I276" s="21" t="s">
        <v>295</v>
      </c>
      <c r="M276" s="21" t="s">
        <v>261</v>
      </c>
      <c r="T276" s="27"/>
      <c r="V276" s="22"/>
      <c r="W276" s="22"/>
      <c r="X276" s="22"/>
      <c r="Y276" s="22"/>
      <c r="AG276" s="22"/>
      <c r="AH276" s="22"/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397</v>
      </c>
      <c r="D277" s="21" t="s">
        <v>27</v>
      </c>
      <c r="E277" s="21" t="s">
        <v>849</v>
      </c>
      <c r="F277" s="25" t="str">
        <f>IF(ISBLANK(Table2[[#This Row],[unique_id]]), "", Table2[[#This Row],[unique_id]])</f>
        <v>template_kitchen_fan_outlet_linkquality_percentage</v>
      </c>
      <c r="G277" s="21" t="s">
        <v>745</v>
      </c>
      <c r="H277" s="21" t="s">
        <v>851</v>
      </c>
      <c r="I277" s="21" t="s">
        <v>295</v>
      </c>
      <c r="M277" s="21" t="s">
        <v>261</v>
      </c>
      <c r="T277" s="27"/>
      <c r="V277" s="22"/>
      <c r="W277" s="22"/>
      <c r="X277" s="22"/>
      <c r="Y277" s="22"/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397</v>
      </c>
      <c r="D278" s="21" t="s">
        <v>27</v>
      </c>
      <c r="E278" s="21" t="s">
        <v>848</v>
      </c>
      <c r="F278" s="25" t="str">
        <f>IF(ISBLANK(Table2[[#This Row],[unique_id]]), "", Table2[[#This Row],[unique_id]])</f>
        <v>template_deck_fans_outlet_linkquality_percentage</v>
      </c>
      <c r="G278" s="21" t="s">
        <v>746</v>
      </c>
      <c r="H278" s="21" t="s">
        <v>851</v>
      </c>
      <c r="I278" s="21" t="s">
        <v>295</v>
      </c>
      <c r="M278" s="21" t="s">
        <v>261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397</v>
      </c>
      <c r="D279" s="21" t="s">
        <v>27</v>
      </c>
      <c r="E279" s="21" t="s">
        <v>850</v>
      </c>
      <c r="F279" s="25" t="str">
        <f>IF(ISBLANK(Table2[[#This Row],[unique_id]]), "", Table2[[#This Row],[unique_id]])</f>
        <v>template_edwin_wardrobe_outlet_linkquality_percentage</v>
      </c>
      <c r="G279" s="21" t="s">
        <v>843</v>
      </c>
      <c r="H279" s="21" t="s">
        <v>851</v>
      </c>
      <c r="I279" s="21" t="s">
        <v>295</v>
      </c>
      <c r="M279" s="21" t="s">
        <v>261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172</v>
      </c>
      <c r="F280" s="25" t="str">
        <f>IF(ISBLANK(Table2[[#This Row],[unique_id]]), "", Table2[[#This Row],[unique_id]])</f>
        <v>weatherstation_coms_signal_quality</v>
      </c>
      <c r="G280" s="21" t="s">
        <v>790</v>
      </c>
      <c r="H280" s="21" t="s">
        <v>852</v>
      </c>
      <c r="I280" s="21" t="s">
        <v>295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300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488</v>
      </c>
      <c r="BA280" s="21" t="s">
        <v>36</v>
      </c>
      <c r="BB280" s="21" t="s">
        <v>37</v>
      </c>
      <c r="BC280" s="21" t="s">
        <v>1278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844</v>
      </c>
      <c r="F281" s="25" t="str">
        <f>IF(ISBLANK(Table2[[#This Row],[unique_id]]), "", Table2[[#This Row],[unique_id]])</f>
        <v>template_weatherstation_coms_signal_quality_percentage</v>
      </c>
      <c r="G281" s="21" t="s">
        <v>790</v>
      </c>
      <c r="H281" s="21" t="s">
        <v>852</v>
      </c>
      <c r="I281" s="21" t="s">
        <v>295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515</v>
      </c>
      <c r="D282" s="21" t="s">
        <v>352</v>
      </c>
      <c r="E282" s="21" t="s">
        <v>351</v>
      </c>
      <c r="F282" s="25" t="str">
        <f>IF(ISBLANK(Table2[[#This Row],[unique_id]]), "", Table2[[#This Row],[unique_id]])</f>
        <v>column_break</v>
      </c>
      <c r="G282" s="21" t="s">
        <v>348</v>
      </c>
      <c r="H282" s="21" t="s">
        <v>852</v>
      </c>
      <c r="I282" s="21" t="s">
        <v>295</v>
      </c>
      <c r="M282" s="21" t="s">
        <v>349</v>
      </c>
      <c r="N282" s="21" t="s">
        <v>350</v>
      </c>
      <c r="T282" s="27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754</v>
      </c>
      <c r="D283" s="21" t="s">
        <v>27</v>
      </c>
      <c r="E283" s="21" t="s">
        <v>795</v>
      </c>
      <c r="F283" s="25" t="str">
        <f>IF(ISBLANK(Table2[[#This Row],[unique_id]]), "", Table2[[#This Row],[unique_id]])</f>
        <v>back_door_lock_battery</v>
      </c>
      <c r="G283" s="21" t="s">
        <v>781</v>
      </c>
      <c r="H283" s="21" t="s">
        <v>602</v>
      </c>
      <c r="I283" s="21" t="s">
        <v>295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754</v>
      </c>
      <c r="D284" s="21" t="s">
        <v>27</v>
      </c>
      <c r="E284" s="21" t="s">
        <v>796</v>
      </c>
      <c r="F284" s="25" t="str">
        <f>IF(ISBLANK(Table2[[#This Row],[unique_id]]), "", Table2[[#This Row],[unique_id]])</f>
        <v>front_door_lock_battery</v>
      </c>
      <c r="G284" s="21" t="s">
        <v>780</v>
      </c>
      <c r="H284" s="21" t="s">
        <v>602</v>
      </c>
      <c r="I284" s="21" t="s">
        <v>295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353</v>
      </c>
      <c r="D285" s="21" t="s">
        <v>27</v>
      </c>
      <c r="E285" s="21" t="s">
        <v>798</v>
      </c>
      <c r="F285" s="25" t="str">
        <f>IF(ISBLANK(Table2[[#This Row],[unique_id]]), "", Table2[[#This Row],[unique_id]])</f>
        <v>template_back_door_sensor_battery_last</v>
      </c>
      <c r="G285" s="21" t="s">
        <v>783</v>
      </c>
      <c r="H285" s="21" t="s">
        <v>602</v>
      </c>
      <c r="I285" s="21" t="s">
        <v>295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353</v>
      </c>
      <c r="D286" s="21" t="s">
        <v>27</v>
      </c>
      <c r="E286" s="21" t="s">
        <v>797</v>
      </c>
      <c r="F286" s="25" t="str">
        <f>IF(ISBLANK(Table2[[#This Row],[unique_id]]), "", Table2[[#This Row],[unique_id]])</f>
        <v>template_front_door_sensor_battery_last</v>
      </c>
      <c r="G286" s="21" t="s">
        <v>782</v>
      </c>
      <c r="H286" s="21" t="s">
        <v>602</v>
      </c>
      <c r="I286" s="21" t="s">
        <v>295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660</v>
      </c>
      <c r="C287" s="21" t="s">
        <v>532</v>
      </c>
      <c r="D287" s="21" t="s">
        <v>27</v>
      </c>
      <c r="E287" s="21" t="s">
        <v>561</v>
      </c>
      <c r="F287" s="25" t="str">
        <f>IF(ISBLANK(Table2[[#This Row],[unique_id]]), "", Table2[[#This Row],[unique_id]])</f>
        <v>home_cube_remote_battery</v>
      </c>
      <c r="G287" s="21" t="s">
        <v>540</v>
      </c>
      <c r="H287" s="21" t="s">
        <v>602</v>
      </c>
      <c r="I287" s="21" t="s">
        <v>295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792</v>
      </c>
      <c r="F288" s="25" t="str">
        <f>IF(ISBLANK(Table2[[#This Row],[unique_id]]), "", Table2[[#This Row],[unique_id]])</f>
        <v>template_weatherstation_console_battery_percent_int</v>
      </c>
      <c r="G288" s="21" t="s">
        <v>790</v>
      </c>
      <c r="H288" s="21" t="s">
        <v>602</v>
      </c>
      <c r="I288" s="21" t="s">
        <v>295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791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171</v>
      </c>
      <c r="F289" s="25" t="str">
        <f>IF(ISBLANK(Table2[[#This Row],[unique_id]]), "", Table2[[#This Row],[unique_id]])</f>
        <v>weatherstation_console_battery_voltage</v>
      </c>
      <c r="G289" s="21" t="s">
        <v>539</v>
      </c>
      <c r="H289" s="21" t="s">
        <v>602</v>
      </c>
      <c r="I289" s="21" t="s">
        <v>295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276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299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488</v>
      </c>
      <c r="BA289" s="21" t="s">
        <v>36</v>
      </c>
      <c r="BB289" s="21" t="s">
        <v>37</v>
      </c>
      <c r="BC289" s="21" t="s">
        <v>1278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714</v>
      </c>
      <c r="F290" s="25" t="str">
        <f>IF(ISBLANK(Table2[[#This Row],[unique_id]]), "", Table2[[#This Row],[unique_id]])</f>
        <v>bertram_2_office_pantry_battery_percent</v>
      </c>
      <c r="G290" s="21" t="s">
        <v>533</v>
      </c>
      <c r="H290" s="21" t="s">
        <v>602</v>
      </c>
      <c r="I290" s="21" t="s">
        <v>295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1179</v>
      </c>
      <c r="BA290" s="21" t="s">
        <v>1181</v>
      </c>
      <c r="BB290" s="21" t="s">
        <v>128</v>
      </c>
      <c r="BC290" s="21" t="s">
        <v>490</v>
      </c>
      <c r="BD290" s="21" t="s">
        <v>214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715</v>
      </c>
      <c r="F291" s="25" t="str">
        <f>IF(ISBLANK(Table2[[#This Row],[unique_id]]), "", Table2[[#This Row],[unique_id]])</f>
        <v>bertram_2_office_lounge_battery_percent</v>
      </c>
      <c r="G291" s="21" t="s">
        <v>534</v>
      </c>
      <c r="H291" s="21" t="s">
        <v>602</v>
      </c>
      <c r="I291" s="21" t="s">
        <v>295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1179</v>
      </c>
      <c r="BA291" s="21" t="s">
        <v>1181</v>
      </c>
      <c r="BB291" s="21" t="s">
        <v>128</v>
      </c>
      <c r="BC291" s="21" t="s">
        <v>490</v>
      </c>
      <c r="BD291" s="21" t="s">
        <v>196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716</v>
      </c>
      <c r="F292" s="25" t="str">
        <f>IF(ISBLANK(Table2[[#This Row],[unique_id]]), "", Table2[[#This Row],[unique_id]])</f>
        <v>bertram_2_office_dining_battery_percent</v>
      </c>
      <c r="G292" s="21" t="s">
        <v>535</v>
      </c>
      <c r="H292" s="21" t="s">
        <v>602</v>
      </c>
      <c r="I292" s="21" t="s">
        <v>295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1179</v>
      </c>
      <c r="BA292" s="21" t="s">
        <v>1181</v>
      </c>
      <c r="BB292" s="21" t="s">
        <v>128</v>
      </c>
      <c r="BC292" s="21" t="s">
        <v>490</v>
      </c>
      <c r="BD292" s="21" t="s">
        <v>195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717</v>
      </c>
      <c r="F293" s="25" t="str">
        <f>IF(ISBLANK(Table2[[#This Row],[unique_id]]), "", Table2[[#This Row],[unique_id]])</f>
        <v>bertram_2_office_basement_battery_percent</v>
      </c>
      <c r="G293" s="21" t="s">
        <v>536</v>
      </c>
      <c r="H293" s="21" t="s">
        <v>602</v>
      </c>
      <c r="I293" s="21" t="s">
        <v>295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1179</v>
      </c>
      <c r="BA293" s="21" t="s">
        <v>1181</v>
      </c>
      <c r="BB293" s="21" t="s">
        <v>128</v>
      </c>
      <c r="BC293" s="21" t="s">
        <v>490</v>
      </c>
      <c r="BD293" s="21" t="s">
        <v>213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183</v>
      </c>
      <c r="D294" s="21" t="s">
        <v>27</v>
      </c>
      <c r="E294" s="21" t="s">
        <v>879</v>
      </c>
      <c r="F294" s="25" t="str">
        <f>IF(ISBLANK(Table2[[#This Row],[unique_id]]), "", Table2[[#This Row],[unique_id]])</f>
        <v>parents_move_battery</v>
      </c>
      <c r="G294" s="21" t="s">
        <v>537</v>
      </c>
      <c r="H294" s="21" t="s">
        <v>602</v>
      </c>
      <c r="I294" s="21" t="s">
        <v>295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183</v>
      </c>
      <c r="D295" s="21" t="s">
        <v>27</v>
      </c>
      <c r="E295" s="21" t="s">
        <v>878</v>
      </c>
      <c r="F295" s="25" t="str">
        <f>IF(ISBLANK(Table2[[#This Row],[unique_id]]), "", Table2[[#This Row],[unique_id]])</f>
        <v>kitchen_move_battery</v>
      </c>
      <c r="G295" s="21" t="s">
        <v>538</v>
      </c>
      <c r="H295" s="21" t="s">
        <v>602</v>
      </c>
      <c r="I295" s="21" t="s">
        <v>295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515</v>
      </c>
      <c r="D296" s="21" t="s">
        <v>352</v>
      </c>
      <c r="E296" s="21" t="s">
        <v>351</v>
      </c>
      <c r="F296" s="25" t="str">
        <f>IF(ISBLANK(Table2[[#This Row],[unique_id]]), "", Table2[[#This Row],[unique_id]])</f>
        <v>column_break</v>
      </c>
      <c r="G296" s="21" t="s">
        <v>348</v>
      </c>
      <c r="H296" s="21" t="s">
        <v>602</v>
      </c>
      <c r="I296" s="21" t="s">
        <v>295</v>
      </c>
      <c r="M296" s="21" t="s">
        <v>349</v>
      </c>
      <c r="N296" s="21" t="s">
        <v>350</v>
      </c>
      <c r="T296" s="27"/>
      <c r="V296" s="22"/>
      <c r="W296" s="22"/>
      <c r="X296" s="22"/>
      <c r="Y296" s="22"/>
      <c r="AG296" s="22"/>
      <c r="AH296" s="22"/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922</v>
      </c>
      <c r="D297" s="21" t="s">
        <v>27</v>
      </c>
      <c r="E297" s="21" t="s">
        <v>979</v>
      </c>
      <c r="F297" s="25" t="str">
        <f>IF(ISBLANK(Table2[[#This Row],[unique_id]]), "", Table2[[#This Row],[unique_id]])</f>
        <v>all_standby</v>
      </c>
      <c r="G297" s="21" t="s">
        <v>980</v>
      </c>
      <c r="H297" s="21" t="s">
        <v>603</v>
      </c>
      <c r="I297" s="21" t="s">
        <v>295</v>
      </c>
      <c r="O297" s="22" t="s">
        <v>933</v>
      </c>
      <c r="R297" s="46"/>
      <c r="T297" s="27" t="s">
        <v>978</v>
      </c>
      <c r="V297" s="22"/>
      <c r="W297" s="22"/>
      <c r="X297" s="22"/>
      <c r="Y297" s="22"/>
      <c r="AG297" s="22"/>
      <c r="AH297" s="22"/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956</v>
      </c>
      <c r="D298" s="21" t="s">
        <v>149</v>
      </c>
      <c r="E298" s="27" t="s">
        <v>1285</v>
      </c>
      <c r="F298" s="25" t="str">
        <f>IF(ISBLANK(Table2[[#This Row],[unique_id]]), "", Table2[[#This Row],[unique_id]])</f>
        <v>template_lounge_tv_plug_proxy</v>
      </c>
      <c r="G298" s="21" t="s">
        <v>181</v>
      </c>
      <c r="H298" s="21" t="s">
        <v>603</v>
      </c>
      <c r="I298" s="21" t="s">
        <v>295</v>
      </c>
      <c r="O298" s="22" t="s">
        <v>933</v>
      </c>
      <c r="P298" s="21" t="s">
        <v>166</v>
      </c>
      <c r="Q298" s="21" t="s">
        <v>903</v>
      </c>
      <c r="R298" s="46" t="s">
        <v>888</v>
      </c>
      <c r="S298" s="21" t="str">
        <f>Table2[[#This Row],[friendly_name]]</f>
        <v>Lounge TV</v>
      </c>
      <c r="T298" s="27" t="s">
        <v>1282</v>
      </c>
      <c r="V298" s="22"/>
      <c r="W298" s="22"/>
      <c r="X298" s="22"/>
      <c r="Y298" s="22"/>
      <c r="AG298" s="22"/>
      <c r="AH298" s="22"/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1167</v>
      </c>
      <c r="BA298" s="21" t="s">
        <v>379</v>
      </c>
      <c r="BB298" s="21" t="s">
        <v>236</v>
      </c>
      <c r="BC298" s="21" t="s">
        <v>382</v>
      </c>
      <c r="BD298" s="21" t="s">
        <v>196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236</v>
      </c>
      <c r="D299" s="21" t="s">
        <v>134</v>
      </c>
      <c r="E299" s="21" t="s">
        <v>1284</v>
      </c>
      <c r="F299" s="25" t="str">
        <f>IF(ISBLANK(Table2[[#This Row],[unique_id]]), "", Table2[[#This Row],[unique_id]])</f>
        <v>lounge_tv_plug</v>
      </c>
      <c r="G299" s="21" t="s">
        <v>181</v>
      </c>
      <c r="H299" s="21" t="s">
        <v>603</v>
      </c>
      <c r="I299" s="21" t="s">
        <v>295</v>
      </c>
      <c r="M299" s="21" t="s">
        <v>261</v>
      </c>
      <c r="O299" s="22" t="s">
        <v>933</v>
      </c>
      <c r="P299" s="21" t="s">
        <v>166</v>
      </c>
      <c r="Q299" s="21" t="s">
        <v>903</v>
      </c>
      <c r="R299" s="46" t="s">
        <v>888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254</v>
      </c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1167</v>
      </c>
      <c r="BA299" s="21" t="s">
        <v>379</v>
      </c>
      <c r="BB299" s="21" t="s">
        <v>236</v>
      </c>
      <c r="BC299" s="21" t="s">
        <v>382</v>
      </c>
      <c r="BD299" s="21" t="s">
        <v>196</v>
      </c>
      <c r="BF299" s="21" t="s">
        <v>1160</v>
      </c>
      <c r="BG299" s="21" t="s">
        <v>460</v>
      </c>
      <c r="BH299" s="21" t="s">
        <v>369</v>
      </c>
      <c r="BI299" s="21" t="s">
        <v>452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956</v>
      </c>
      <c r="D300" s="21" t="s">
        <v>149</v>
      </c>
      <c r="E300" s="27" t="s">
        <v>1137</v>
      </c>
      <c r="F300" s="25" t="str">
        <f>IF(ISBLANK(Table2[[#This Row],[unique_id]]), "", Table2[[#This Row],[unique_id]])</f>
        <v>template_lounge_sub_plug_proxy</v>
      </c>
      <c r="G300" s="21" t="s">
        <v>937</v>
      </c>
      <c r="H300" s="21" t="s">
        <v>603</v>
      </c>
      <c r="I300" s="21" t="s">
        <v>295</v>
      </c>
      <c r="O300" s="22" t="s">
        <v>933</v>
      </c>
      <c r="P300" s="21" t="s">
        <v>166</v>
      </c>
      <c r="Q300" s="21" t="s">
        <v>903</v>
      </c>
      <c r="R300" s="46" t="s">
        <v>888</v>
      </c>
      <c r="S300" s="21" t="str">
        <f>Table2[[#This Row],[friendly_name]]</f>
        <v>Lounge Sub</v>
      </c>
      <c r="T300" s="27" t="s">
        <v>1282</v>
      </c>
      <c r="V300" s="22"/>
      <c r="W300" s="22"/>
      <c r="X300" s="22"/>
      <c r="Y300" s="22"/>
      <c r="AG300" s="22"/>
      <c r="AH300" s="22"/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1210</v>
      </c>
      <c r="BA300" s="24" t="s">
        <v>380</v>
      </c>
      <c r="BB300" s="21" t="s">
        <v>236</v>
      </c>
      <c r="BC300" s="21" t="s">
        <v>381</v>
      </c>
      <c r="BD300" s="21" t="s">
        <v>196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236</v>
      </c>
      <c r="D301" s="21" t="s">
        <v>134</v>
      </c>
      <c r="E301" s="21" t="s">
        <v>988</v>
      </c>
      <c r="F301" s="25" t="str">
        <f>IF(ISBLANK(Table2[[#This Row],[unique_id]]), "", Table2[[#This Row],[unique_id]])</f>
        <v>lounge_sub_plug</v>
      </c>
      <c r="G301" s="21" t="s">
        <v>937</v>
      </c>
      <c r="H301" s="21" t="s">
        <v>603</v>
      </c>
      <c r="I301" s="21" t="s">
        <v>295</v>
      </c>
      <c r="M301" s="21" t="s">
        <v>261</v>
      </c>
      <c r="O301" s="22" t="s">
        <v>933</v>
      </c>
      <c r="P301" s="21" t="s">
        <v>166</v>
      </c>
      <c r="Q301" s="21" t="s">
        <v>903</v>
      </c>
      <c r="R301" s="46" t="s">
        <v>888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938</v>
      </c>
      <c r="AG301" s="22"/>
      <c r="AH301" s="22"/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1210</v>
      </c>
      <c r="BA301" s="24" t="s">
        <v>380</v>
      </c>
      <c r="BB301" s="21" t="s">
        <v>236</v>
      </c>
      <c r="BC301" s="21" t="s">
        <v>381</v>
      </c>
      <c r="BD301" s="21" t="s">
        <v>196</v>
      </c>
      <c r="BF301" s="21" t="s">
        <v>1160</v>
      </c>
      <c r="BG301" s="21" t="s">
        <v>460</v>
      </c>
      <c r="BH301" s="21" t="s">
        <v>359</v>
      </c>
      <c r="BI301" s="21" t="s">
        <v>442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956</v>
      </c>
      <c r="D302" s="21" t="s">
        <v>149</v>
      </c>
      <c r="E302" s="27" t="s">
        <v>1138</v>
      </c>
      <c r="F302" s="25" t="str">
        <f>IF(ISBLANK(Table2[[#This Row],[unique_id]]), "", Table2[[#This Row],[unique_id]])</f>
        <v>template_study_outlet_plug_proxy</v>
      </c>
      <c r="G302" s="21" t="s">
        <v>229</v>
      </c>
      <c r="H302" s="21" t="s">
        <v>603</v>
      </c>
      <c r="I302" s="21" t="s">
        <v>295</v>
      </c>
      <c r="O302" s="22" t="s">
        <v>933</v>
      </c>
      <c r="P302" s="21" t="s">
        <v>166</v>
      </c>
      <c r="Q302" s="21" t="s">
        <v>903</v>
      </c>
      <c r="R302" s="21" t="s">
        <v>603</v>
      </c>
      <c r="S302" s="21" t="str">
        <f>Table2[[#This Row],[friendly_name]]</f>
        <v>Study Outlet</v>
      </c>
      <c r="T302" s="27" t="s">
        <v>1281</v>
      </c>
      <c r="V302" s="22"/>
      <c r="W302" s="22"/>
      <c r="X302" s="22"/>
      <c r="Y302" s="22"/>
      <c r="AG302" s="22"/>
      <c r="AH302" s="22"/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1207</v>
      </c>
      <c r="BA302" s="24" t="s">
        <v>380</v>
      </c>
      <c r="BB302" s="21" t="s">
        <v>236</v>
      </c>
      <c r="BC302" s="21" t="s">
        <v>381</v>
      </c>
      <c r="BD302" s="21" t="s">
        <v>376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236</v>
      </c>
      <c r="D303" s="21" t="s">
        <v>134</v>
      </c>
      <c r="E303" s="21" t="s">
        <v>989</v>
      </c>
      <c r="F303" s="25" t="str">
        <f>IF(ISBLANK(Table2[[#This Row],[unique_id]]), "", Table2[[#This Row],[unique_id]])</f>
        <v>study_outlet_plug</v>
      </c>
      <c r="G303" s="21" t="s">
        <v>229</v>
      </c>
      <c r="H303" s="21" t="s">
        <v>603</v>
      </c>
      <c r="I303" s="21" t="s">
        <v>295</v>
      </c>
      <c r="M303" s="21" t="s">
        <v>261</v>
      </c>
      <c r="O303" s="22" t="s">
        <v>933</v>
      </c>
      <c r="P303" s="21" t="s">
        <v>166</v>
      </c>
      <c r="Q303" s="21" t="s">
        <v>903</v>
      </c>
      <c r="R303" s="21" t="s">
        <v>603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255</v>
      </c>
      <c r="AG303" s="22"/>
      <c r="AH303" s="22"/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1207</v>
      </c>
      <c r="BA303" s="24" t="s">
        <v>380</v>
      </c>
      <c r="BB303" s="21" t="s">
        <v>236</v>
      </c>
      <c r="BC303" s="21" t="s">
        <v>381</v>
      </c>
      <c r="BD303" s="21" t="s">
        <v>376</v>
      </c>
      <c r="BF303" s="21" t="s">
        <v>1160</v>
      </c>
      <c r="BG303" s="21" t="s">
        <v>460</v>
      </c>
      <c r="BH303" s="21" t="s">
        <v>371</v>
      </c>
      <c r="BI303" s="21" t="s">
        <v>454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956</v>
      </c>
      <c r="D304" s="21" t="s">
        <v>149</v>
      </c>
      <c r="E304" s="27" t="s">
        <v>1139</v>
      </c>
      <c r="F304" s="25" t="str">
        <f>IF(ISBLANK(Table2[[#This Row],[unique_id]]), "", Table2[[#This Row],[unique_id]])</f>
        <v>template_office_outlet_plug_proxy</v>
      </c>
      <c r="G304" s="21" t="s">
        <v>228</v>
      </c>
      <c r="H304" s="21" t="s">
        <v>603</v>
      </c>
      <c r="I304" s="21" t="s">
        <v>295</v>
      </c>
      <c r="O304" s="22" t="s">
        <v>933</v>
      </c>
      <c r="P304" s="21" t="s">
        <v>166</v>
      </c>
      <c r="Q304" s="21" t="s">
        <v>903</v>
      </c>
      <c r="R304" s="21" t="s">
        <v>603</v>
      </c>
      <c r="S304" s="21" t="str">
        <f>Table2[[#This Row],[friendly_name]]</f>
        <v>Office Outlet</v>
      </c>
      <c r="T304" s="27" t="s">
        <v>1281</v>
      </c>
      <c r="V304" s="22"/>
      <c r="W304" s="22"/>
      <c r="X304" s="22"/>
      <c r="Y304" s="22"/>
      <c r="AG304" s="22"/>
      <c r="AH304" s="22"/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1207</v>
      </c>
      <c r="BA304" s="24" t="s">
        <v>380</v>
      </c>
      <c r="BB304" s="21" t="s">
        <v>236</v>
      </c>
      <c r="BC304" s="21" t="s">
        <v>381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236</v>
      </c>
      <c r="D305" s="21" t="s">
        <v>134</v>
      </c>
      <c r="E305" s="21" t="s">
        <v>990</v>
      </c>
      <c r="F305" s="25" t="str">
        <f>IF(ISBLANK(Table2[[#This Row],[unique_id]]), "", Table2[[#This Row],[unique_id]])</f>
        <v>office_outlet_plug</v>
      </c>
      <c r="G305" s="21" t="s">
        <v>228</v>
      </c>
      <c r="H305" s="21" t="s">
        <v>603</v>
      </c>
      <c r="I305" s="21" t="s">
        <v>295</v>
      </c>
      <c r="M305" s="21" t="s">
        <v>261</v>
      </c>
      <c r="O305" s="22" t="s">
        <v>933</v>
      </c>
      <c r="P305" s="21" t="s">
        <v>166</v>
      </c>
      <c r="Q305" s="21" t="s">
        <v>903</v>
      </c>
      <c r="R305" s="21" t="s">
        <v>603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1207</v>
      </c>
      <c r="BA305" s="24" t="s">
        <v>380</v>
      </c>
      <c r="BB305" s="21" t="s">
        <v>236</v>
      </c>
      <c r="BC305" s="21" t="s">
        <v>381</v>
      </c>
      <c r="BD305" s="21" t="s">
        <v>215</v>
      </c>
      <c r="BF305" s="21" t="s">
        <v>1161</v>
      </c>
      <c r="BG305" s="21" t="s">
        <v>460</v>
      </c>
      <c r="BH305" s="21" t="s">
        <v>372</v>
      </c>
      <c r="BI305" s="21" t="s">
        <v>455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956</v>
      </c>
      <c r="D306" s="21" t="s">
        <v>149</v>
      </c>
      <c r="E306" s="27" t="s">
        <v>1140</v>
      </c>
      <c r="F306" s="25" t="str">
        <f>IF(ISBLANK(Table2[[#This Row],[unique_id]]), "", Table2[[#This Row],[unique_id]])</f>
        <v>template_kitchen_dish_washer_plug_proxy</v>
      </c>
      <c r="G306" s="21" t="s">
        <v>231</v>
      </c>
      <c r="H306" s="21" t="s">
        <v>603</v>
      </c>
      <c r="I306" s="21" t="s">
        <v>295</v>
      </c>
      <c r="O306" s="22" t="s">
        <v>933</v>
      </c>
      <c r="P306" s="21" t="s">
        <v>166</v>
      </c>
      <c r="Q306" s="21" t="s">
        <v>904</v>
      </c>
      <c r="R306" s="21" t="s">
        <v>914</v>
      </c>
      <c r="S306" s="21" t="str">
        <f>Table2[[#This Row],[friendly_name]]</f>
        <v>Dish Washer</v>
      </c>
      <c r="T306" s="27" t="s">
        <v>1281</v>
      </c>
      <c r="V306" s="22"/>
      <c r="W306" s="22"/>
      <c r="X306" s="22"/>
      <c r="Y306" s="22"/>
      <c r="AG306" s="22"/>
      <c r="AH306" s="22"/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231</v>
      </c>
      <c r="BA306" s="24" t="s">
        <v>380</v>
      </c>
      <c r="BB306" s="21" t="s">
        <v>236</v>
      </c>
      <c r="BC306" s="21" t="s">
        <v>381</v>
      </c>
      <c r="BD306" s="21" t="s">
        <v>208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236</v>
      </c>
      <c r="D307" s="21" t="s">
        <v>134</v>
      </c>
      <c r="E307" s="21" t="s">
        <v>991</v>
      </c>
      <c r="F307" s="25" t="str">
        <f>IF(ISBLANK(Table2[[#This Row],[unique_id]]), "", Table2[[#This Row],[unique_id]])</f>
        <v>kitchen_dish_washer_plug</v>
      </c>
      <c r="G307" s="21" t="s">
        <v>231</v>
      </c>
      <c r="H307" s="21" t="s">
        <v>603</v>
      </c>
      <c r="I307" s="21" t="s">
        <v>295</v>
      </c>
      <c r="M307" s="21" t="s">
        <v>261</v>
      </c>
      <c r="O307" s="22" t="s">
        <v>933</v>
      </c>
      <c r="P307" s="21" t="s">
        <v>166</v>
      </c>
      <c r="Q307" s="21" t="s">
        <v>904</v>
      </c>
      <c r="R307" s="21" t="s">
        <v>914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248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231</v>
      </c>
      <c r="BA307" s="24" t="s">
        <v>380</v>
      </c>
      <c r="BB307" s="21" t="s">
        <v>236</v>
      </c>
      <c r="BC307" s="21" t="s">
        <v>381</v>
      </c>
      <c r="BD307" s="21" t="s">
        <v>208</v>
      </c>
      <c r="BF307" s="21" t="s">
        <v>1160</v>
      </c>
      <c r="BG307" s="21" t="s">
        <v>460</v>
      </c>
      <c r="BH307" s="21" t="s">
        <v>362</v>
      </c>
      <c r="BI307" s="21" t="s">
        <v>445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956</v>
      </c>
      <c r="D308" s="21" t="s">
        <v>149</v>
      </c>
      <c r="E308" s="27" t="s">
        <v>1141</v>
      </c>
      <c r="F308" s="25" t="str">
        <f>IF(ISBLANK(Table2[[#This Row],[unique_id]]), "", Table2[[#This Row],[unique_id]])</f>
        <v>template_laundry_clothes_dryer_plug_proxy</v>
      </c>
      <c r="G308" s="21" t="s">
        <v>232</v>
      </c>
      <c r="H308" s="21" t="s">
        <v>603</v>
      </c>
      <c r="I308" s="21" t="s">
        <v>295</v>
      </c>
      <c r="O308" s="22" t="s">
        <v>933</v>
      </c>
      <c r="P308" s="21" t="s">
        <v>166</v>
      </c>
      <c r="Q308" s="21" t="s">
        <v>904</v>
      </c>
      <c r="R308" s="21" t="s">
        <v>914</v>
      </c>
      <c r="S308" s="21" t="str">
        <f>Table2[[#This Row],[friendly_name]]</f>
        <v>Clothes Dryer</v>
      </c>
      <c r="T308" s="27" t="s">
        <v>1281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232</v>
      </c>
      <c r="BA308" s="24" t="s">
        <v>380</v>
      </c>
      <c r="BB308" s="21" t="s">
        <v>236</v>
      </c>
      <c r="BC308" s="21" t="s">
        <v>381</v>
      </c>
      <c r="BD308" s="21" t="s">
        <v>216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236</v>
      </c>
      <c r="D309" s="21" t="s">
        <v>134</v>
      </c>
      <c r="E309" s="21" t="s">
        <v>992</v>
      </c>
      <c r="F309" s="25" t="str">
        <f>IF(ISBLANK(Table2[[#This Row],[unique_id]]), "", Table2[[#This Row],[unique_id]])</f>
        <v>laundry_clothes_dryer_plug</v>
      </c>
      <c r="G309" s="21" t="s">
        <v>232</v>
      </c>
      <c r="H309" s="21" t="s">
        <v>603</v>
      </c>
      <c r="I309" s="21" t="s">
        <v>295</v>
      </c>
      <c r="M309" s="21" t="s">
        <v>261</v>
      </c>
      <c r="O309" s="22" t="s">
        <v>933</v>
      </c>
      <c r="P309" s="21" t="s">
        <v>166</v>
      </c>
      <c r="Q309" s="21" t="s">
        <v>904</v>
      </c>
      <c r="R309" s="21" t="s">
        <v>914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249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232</v>
      </c>
      <c r="BA309" s="24" t="s">
        <v>380</v>
      </c>
      <c r="BB309" s="21" t="s">
        <v>236</v>
      </c>
      <c r="BC309" s="21" t="s">
        <v>381</v>
      </c>
      <c r="BD309" s="21" t="s">
        <v>216</v>
      </c>
      <c r="BF309" s="21" t="s">
        <v>1160</v>
      </c>
      <c r="BG309" s="21" t="s">
        <v>460</v>
      </c>
      <c r="BH309" s="21" t="s">
        <v>363</v>
      </c>
      <c r="BI309" s="21" t="s">
        <v>446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956</v>
      </c>
      <c r="D310" s="21" t="s">
        <v>149</v>
      </c>
      <c r="E310" s="27" t="s">
        <v>1142</v>
      </c>
      <c r="F310" s="25" t="str">
        <f>IF(ISBLANK(Table2[[#This Row],[unique_id]]), "", Table2[[#This Row],[unique_id]])</f>
        <v>template_laundry_washing_machine_plug_proxy</v>
      </c>
      <c r="G310" s="21" t="s">
        <v>230</v>
      </c>
      <c r="H310" s="21" t="s">
        <v>603</v>
      </c>
      <c r="I310" s="21" t="s">
        <v>295</v>
      </c>
      <c r="O310" s="22" t="s">
        <v>933</v>
      </c>
      <c r="P310" s="21" t="s">
        <v>166</v>
      </c>
      <c r="Q310" s="21" t="s">
        <v>904</v>
      </c>
      <c r="R310" s="21" t="s">
        <v>914</v>
      </c>
      <c r="S310" s="21" t="str">
        <f>Table2[[#This Row],[friendly_name]]</f>
        <v>Washing Machine</v>
      </c>
      <c r="T310" s="27" t="s">
        <v>1281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230</v>
      </c>
      <c r="BA310" s="24" t="s">
        <v>380</v>
      </c>
      <c r="BB310" s="21" t="s">
        <v>236</v>
      </c>
      <c r="BC310" s="21" t="s">
        <v>381</v>
      </c>
      <c r="BD310" s="21" t="s">
        <v>216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236</v>
      </c>
      <c r="D311" s="21" t="s">
        <v>134</v>
      </c>
      <c r="E311" s="21" t="s">
        <v>993</v>
      </c>
      <c r="F311" s="25" t="str">
        <f>IF(ISBLANK(Table2[[#This Row],[unique_id]]), "", Table2[[#This Row],[unique_id]])</f>
        <v>laundry_washing_machine_plug</v>
      </c>
      <c r="G311" s="21" t="s">
        <v>230</v>
      </c>
      <c r="H311" s="21" t="s">
        <v>603</v>
      </c>
      <c r="I311" s="21" t="s">
        <v>295</v>
      </c>
      <c r="M311" s="21" t="s">
        <v>261</v>
      </c>
      <c r="O311" s="22" t="s">
        <v>933</v>
      </c>
      <c r="P311" s="21" t="s">
        <v>166</v>
      </c>
      <c r="Q311" s="21" t="s">
        <v>904</v>
      </c>
      <c r="R311" s="21" t="s">
        <v>914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250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230</v>
      </c>
      <c r="BA311" s="24" t="s">
        <v>380</v>
      </c>
      <c r="BB311" s="21" t="s">
        <v>236</v>
      </c>
      <c r="BC311" s="21" t="s">
        <v>381</v>
      </c>
      <c r="BD311" s="21" t="s">
        <v>216</v>
      </c>
      <c r="BF311" s="21" t="s">
        <v>1160</v>
      </c>
      <c r="BG311" s="21" t="s">
        <v>460</v>
      </c>
      <c r="BH311" s="21" t="s">
        <v>364</v>
      </c>
      <c r="BI311" s="21" t="s">
        <v>447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956</v>
      </c>
      <c r="D312" s="21" t="s">
        <v>149</v>
      </c>
      <c r="E312" s="27" t="s">
        <v>1143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603</v>
      </c>
      <c r="I312" s="21" t="s">
        <v>295</v>
      </c>
      <c r="O312" s="22" t="s">
        <v>933</v>
      </c>
      <c r="P312" s="21" t="s">
        <v>166</v>
      </c>
      <c r="Q312" s="21" t="s">
        <v>904</v>
      </c>
      <c r="R312" s="21" t="s">
        <v>914</v>
      </c>
      <c r="S312" s="21" t="str">
        <f>Table2[[#This Row],[friendly_name]]</f>
        <v>Coffee Machine</v>
      </c>
      <c r="T312" s="27" t="s">
        <v>1281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380</v>
      </c>
      <c r="BB312" s="21" t="s">
        <v>236</v>
      </c>
      <c r="BC312" s="21" t="s">
        <v>381</v>
      </c>
      <c r="BD312" s="21" t="s">
        <v>208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236</v>
      </c>
      <c r="D313" s="21" t="s">
        <v>134</v>
      </c>
      <c r="E313" s="21" t="s">
        <v>994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603</v>
      </c>
      <c r="I313" s="21" t="s">
        <v>295</v>
      </c>
      <c r="M313" s="21" t="s">
        <v>261</v>
      </c>
      <c r="O313" s="22" t="s">
        <v>933</v>
      </c>
      <c r="P313" s="21" t="s">
        <v>166</v>
      </c>
      <c r="Q313" s="21" t="s">
        <v>904</v>
      </c>
      <c r="R313" s="21" t="s">
        <v>914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251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380</v>
      </c>
      <c r="BB313" s="21" t="s">
        <v>236</v>
      </c>
      <c r="BC313" s="21" t="s">
        <v>381</v>
      </c>
      <c r="BD313" s="21" t="s">
        <v>208</v>
      </c>
      <c r="BF313" s="21" t="s">
        <v>1160</v>
      </c>
      <c r="BG313" s="21" t="s">
        <v>460</v>
      </c>
      <c r="BH313" s="21" t="s">
        <v>365</v>
      </c>
      <c r="BI313" s="21" t="s">
        <v>448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956</v>
      </c>
      <c r="D314" s="21" t="s">
        <v>149</v>
      </c>
      <c r="E314" s="27" t="s">
        <v>1144</v>
      </c>
      <c r="F314" s="25" t="str">
        <f>IF(ISBLANK(Table2[[#This Row],[unique_id]]), "", Table2[[#This Row],[unique_id]])</f>
        <v>template_kitchen_fridge_plug_proxy</v>
      </c>
      <c r="G314" s="21" t="s">
        <v>226</v>
      </c>
      <c r="H314" s="21" t="s">
        <v>603</v>
      </c>
      <c r="I314" s="21" t="s">
        <v>295</v>
      </c>
      <c r="O314" s="22" t="s">
        <v>933</v>
      </c>
      <c r="P314" s="21" t="s">
        <v>166</v>
      </c>
      <c r="Q314" s="21" t="s">
        <v>903</v>
      </c>
      <c r="R314" s="21" t="s">
        <v>915</v>
      </c>
      <c r="S314" s="21" t="str">
        <f>Table2[[#This Row],[friendly_name]]</f>
        <v>Kitchen Fridge</v>
      </c>
      <c r="T314" s="27" t="s">
        <v>1282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1211</v>
      </c>
      <c r="BA314" s="21" t="s">
        <v>379</v>
      </c>
      <c r="BB314" s="21" t="s">
        <v>236</v>
      </c>
      <c r="BC314" s="21" t="s">
        <v>382</v>
      </c>
      <c r="BD314" s="21" t="s">
        <v>208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236</v>
      </c>
      <c r="D315" s="21" t="s">
        <v>134</v>
      </c>
      <c r="E315" s="21" t="s">
        <v>995</v>
      </c>
      <c r="F315" s="25" t="str">
        <f>IF(ISBLANK(Table2[[#This Row],[unique_id]]), "", Table2[[#This Row],[unique_id]])</f>
        <v>kitchen_fridge_plug</v>
      </c>
      <c r="G315" s="21" t="s">
        <v>226</v>
      </c>
      <c r="H315" s="21" t="s">
        <v>603</v>
      </c>
      <c r="I315" s="21" t="s">
        <v>295</v>
      </c>
      <c r="M315" s="21" t="s">
        <v>261</v>
      </c>
      <c r="O315" s="22" t="s">
        <v>933</v>
      </c>
      <c r="P315" s="21" t="s">
        <v>166</v>
      </c>
      <c r="Q315" s="21" t="s">
        <v>903</v>
      </c>
      <c r="R315" s="21" t="s">
        <v>915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252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1211</v>
      </c>
      <c r="BA315" s="21" t="s">
        <v>379</v>
      </c>
      <c r="BB315" s="21" t="s">
        <v>236</v>
      </c>
      <c r="BC315" s="21" t="s">
        <v>382</v>
      </c>
      <c r="BD315" s="21" t="s">
        <v>208</v>
      </c>
      <c r="BF315" s="21" t="s">
        <v>1160</v>
      </c>
      <c r="BG315" s="21" t="s">
        <v>460</v>
      </c>
      <c r="BH315" s="21" t="s">
        <v>366</v>
      </c>
      <c r="BI315" s="21" t="s">
        <v>449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956</v>
      </c>
      <c r="D316" s="21" t="s">
        <v>149</v>
      </c>
      <c r="E316" s="27" t="s">
        <v>1145</v>
      </c>
      <c r="F316" s="25" t="str">
        <f>IF(ISBLANK(Table2[[#This Row],[unique_id]]), "", Table2[[#This Row],[unique_id]])</f>
        <v>template_deck_freezer_plug_proxy</v>
      </c>
      <c r="G316" s="21" t="s">
        <v>227</v>
      </c>
      <c r="H316" s="21" t="s">
        <v>603</v>
      </c>
      <c r="I316" s="21" t="s">
        <v>295</v>
      </c>
      <c r="O316" s="22" t="s">
        <v>933</v>
      </c>
      <c r="P316" s="21" t="s">
        <v>166</v>
      </c>
      <c r="Q316" s="21" t="s">
        <v>903</v>
      </c>
      <c r="R316" s="21" t="s">
        <v>915</v>
      </c>
      <c r="S316" s="21" t="str">
        <f>Table2[[#This Row],[friendly_name]]</f>
        <v>Deck Freezer</v>
      </c>
      <c r="T316" s="27" t="s">
        <v>1282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1212</v>
      </c>
      <c r="BA316" s="21" t="s">
        <v>379</v>
      </c>
      <c r="BB316" s="21" t="s">
        <v>236</v>
      </c>
      <c r="BC316" s="21" t="s">
        <v>382</v>
      </c>
      <c r="BD316" s="21" t="s">
        <v>377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236</v>
      </c>
      <c r="D317" s="21" t="s">
        <v>134</v>
      </c>
      <c r="E317" s="21" t="s">
        <v>996</v>
      </c>
      <c r="F317" s="25" t="str">
        <f>IF(ISBLANK(Table2[[#This Row],[unique_id]]), "", Table2[[#This Row],[unique_id]])</f>
        <v>deck_freezer_plug</v>
      </c>
      <c r="G317" s="21" t="s">
        <v>227</v>
      </c>
      <c r="H317" s="21" t="s">
        <v>603</v>
      </c>
      <c r="I317" s="21" t="s">
        <v>295</v>
      </c>
      <c r="M317" s="21" t="s">
        <v>261</v>
      </c>
      <c r="O317" s="22" t="s">
        <v>933</v>
      </c>
      <c r="P317" s="21" t="s">
        <v>166</v>
      </c>
      <c r="Q317" s="21" t="s">
        <v>903</v>
      </c>
      <c r="R317" s="21" t="s">
        <v>915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253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1212</v>
      </c>
      <c r="BA317" s="21" t="s">
        <v>379</v>
      </c>
      <c r="BB317" s="21" t="s">
        <v>236</v>
      </c>
      <c r="BC317" s="21" t="s">
        <v>382</v>
      </c>
      <c r="BD317" s="21" t="s">
        <v>377</v>
      </c>
      <c r="BF317" s="21" t="s">
        <v>1160</v>
      </c>
      <c r="BG317" s="21" t="s">
        <v>460</v>
      </c>
      <c r="BH317" s="21" t="s">
        <v>367</v>
      </c>
      <c r="BI317" s="21" t="s">
        <v>450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956</v>
      </c>
      <c r="D318" s="21" t="s">
        <v>149</v>
      </c>
      <c r="E318" s="27" t="s">
        <v>1146</v>
      </c>
      <c r="F318" s="25" t="str">
        <f>IF(ISBLANK(Table2[[#This Row],[unique_id]]), "", Table2[[#This Row],[unique_id]])</f>
        <v>template_study_battery_charger_plug_proxy</v>
      </c>
      <c r="G318" s="21" t="s">
        <v>234</v>
      </c>
      <c r="H318" s="21" t="s">
        <v>603</v>
      </c>
      <c r="I318" s="21" t="s">
        <v>295</v>
      </c>
      <c r="O318" s="22" t="s">
        <v>933</v>
      </c>
      <c r="P318" s="21" t="s">
        <v>166</v>
      </c>
      <c r="Q318" s="21" t="s">
        <v>903</v>
      </c>
      <c r="R318" s="21" t="s">
        <v>603</v>
      </c>
      <c r="S318" s="21" t="str">
        <f>Table2[[#This Row],[friendly_name]]</f>
        <v>Battery Charger</v>
      </c>
      <c r="T318" s="27" t="s">
        <v>1281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234</v>
      </c>
      <c r="BA318" s="24" t="s">
        <v>380</v>
      </c>
      <c r="BB318" s="21" t="s">
        <v>236</v>
      </c>
      <c r="BC318" s="21" t="s">
        <v>381</v>
      </c>
      <c r="BD318" s="21" t="s">
        <v>376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236</v>
      </c>
      <c r="D319" s="21" t="s">
        <v>134</v>
      </c>
      <c r="E319" s="21" t="s">
        <v>997</v>
      </c>
      <c r="F319" s="25" t="str">
        <f>IF(ISBLANK(Table2[[#This Row],[unique_id]]), "", Table2[[#This Row],[unique_id]])</f>
        <v>study_battery_charger_plug</v>
      </c>
      <c r="G319" s="21" t="s">
        <v>234</v>
      </c>
      <c r="H319" s="21" t="s">
        <v>603</v>
      </c>
      <c r="I319" s="21" t="s">
        <v>295</v>
      </c>
      <c r="M319" s="21" t="s">
        <v>261</v>
      </c>
      <c r="O319" s="22" t="s">
        <v>933</v>
      </c>
      <c r="P319" s="21" t="s">
        <v>166</v>
      </c>
      <c r="Q319" s="21" t="s">
        <v>903</v>
      </c>
      <c r="R319" s="21" t="s">
        <v>603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259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234</v>
      </c>
      <c r="BA319" s="24" t="s">
        <v>380</v>
      </c>
      <c r="BB319" s="21" t="s">
        <v>236</v>
      </c>
      <c r="BC319" s="21" t="s">
        <v>381</v>
      </c>
      <c r="BD319" s="21" t="s">
        <v>376</v>
      </c>
      <c r="BF319" s="21" t="s">
        <v>1160</v>
      </c>
      <c r="BG319" s="21" t="s">
        <v>460</v>
      </c>
      <c r="BH319" s="21" t="s">
        <v>360</v>
      </c>
      <c r="BI319" s="21" t="s">
        <v>443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956</v>
      </c>
      <c r="D320" s="21" t="s">
        <v>149</v>
      </c>
      <c r="E320" s="27" t="s">
        <v>1147</v>
      </c>
      <c r="F320" s="25" t="str">
        <f>IF(ISBLANK(Table2[[#This Row],[unique_id]]), "", Table2[[#This Row],[unique_id]])</f>
        <v>template_laundry_vacuum_charger_plug_proxy</v>
      </c>
      <c r="G320" s="21" t="s">
        <v>233</v>
      </c>
      <c r="H320" s="21" t="s">
        <v>603</v>
      </c>
      <c r="I320" s="21" t="s">
        <v>295</v>
      </c>
      <c r="O320" s="22" t="s">
        <v>933</v>
      </c>
      <c r="P320" s="21" t="s">
        <v>166</v>
      </c>
      <c r="Q320" s="21" t="s">
        <v>903</v>
      </c>
      <c r="R320" s="21" t="s">
        <v>603</v>
      </c>
      <c r="S320" s="21" t="str">
        <f>Table2[[#This Row],[friendly_name]]</f>
        <v>Vacuum Charger</v>
      </c>
      <c r="T320" s="27" t="s">
        <v>1281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233</v>
      </c>
      <c r="BA320" s="24" t="s">
        <v>380</v>
      </c>
      <c r="BB320" s="21" t="s">
        <v>236</v>
      </c>
      <c r="BC320" s="21" t="s">
        <v>381</v>
      </c>
      <c r="BD320" s="21" t="s">
        <v>216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236</v>
      </c>
      <c r="D321" s="21" t="s">
        <v>134</v>
      </c>
      <c r="E321" s="21" t="s">
        <v>998</v>
      </c>
      <c r="F321" s="25" t="str">
        <f>IF(ISBLANK(Table2[[#This Row],[unique_id]]), "", Table2[[#This Row],[unique_id]])</f>
        <v>laundry_vacuum_charger_plug</v>
      </c>
      <c r="G321" s="21" t="s">
        <v>233</v>
      </c>
      <c r="H321" s="21" t="s">
        <v>603</v>
      </c>
      <c r="I321" s="21" t="s">
        <v>295</v>
      </c>
      <c r="M321" s="21" t="s">
        <v>261</v>
      </c>
      <c r="O321" s="22" t="s">
        <v>933</v>
      </c>
      <c r="P321" s="21" t="s">
        <v>166</v>
      </c>
      <c r="Q321" s="21" t="s">
        <v>903</v>
      </c>
      <c r="R321" s="21" t="s">
        <v>603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259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233</v>
      </c>
      <c r="BA321" s="24" t="s">
        <v>380</v>
      </c>
      <c r="BB321" s="21" t="s">
        <v>236</v>
      </c>
      <c r="BC321" s="21" t="s">
        <v>381</v>
      </c>
      <c r="BD321" s="21" t="s">
        <v>216</v>
      </c>
      <c r="BF321" s="21" t="s">
        <v>1161</v>
      </c>
      <c r="BG321" s="21" t="s">
        <v>460</v>
      </c>
      <c r="BH321" s="21" t="s">
        <v>361</v>
      </c>
      <c r="BI321" s="21" t="s">
        <v>444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956</v>
      </c>
      <c r="D322" s="21" t="s">
        <v>149</v>
      </c>
      <c r="E322" s="27" t="s">
        <v>1286</v>
      </c>
      <c r="F322" s="25" t="str">
        <f>IF(ISBLANK(Table2[[#This Row],[unique_id]]), "", Table2[[#This Row],[unique_id]])</f>
        <v>template_ada_tablet_plug_proxy</v>
      </c>
      <c r="G322" s="21" t="s">
        <v>969</v>
      </c>
      <c r="H322" s="21" t="s">
        <v>603</v>
      </c>
      <c r="I322" s="21" t="s">
        <v>295</v>
      </c>
      <c r="O322" s="22" t="s">
        <v>933</v>
      </c>
      <c r="P322" s="21" t="s">
        <v>166</v>
      </c>
      <c r="Q322" s="21" t="s">
        <v>903</v>
      </c>
      <c r="R322" s="46" t="s">
        <v>888</v>
      </c>
      <c r="S322" s="21" t="str">
        <f>Table2[[#This Row],[friendly_name]]</f>
        <v>Ada Tablet</v>
      </c>
      <c r="T322" s="27" t="s">
        <v>1281</v>
      </c>
      <c r="V322" s="22"/>
      <c r="W322" s="22"/>
      <c r="X322" s="22"/>
      <c r="Y322" s="22"/>
      <c r="AG322" s="22"/>
      <c r="AH322" s="22"/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969</v>
      </c>
      <c r="BA322" s="24" t="s">
        <v>380</v>
      </c>
      <c r="BB322" s="21" t="s">
        <v>236</v>
      </c>
      <c r="BC322" s="21" t="s">
        <v>381</v>
      </c>
      <c r="BD322" s="21" t="s">
        <v>196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236</v>
      </c>
      <c r="D323" s="21" t="s">
        <v>134</v>
      </c>
      <c r="E323" s="21" t="s">
        <v>1287</v>
      </c>
      <c r="F323" s="25" t="str">
        <f>IF(ISBLANK(Table2[[#This Row],[unique_id]]), "", Table2[[#This Row],[unique_id]])</f>
        <v>ada_tablet_plug</v>
      </c>
      <c r="G323" s="21" t="s">
        <v>969</v>
      </c>
      <c r="H323" s="21" t="s">
        <v>603</v>
      </c>
      <c r="I323" s="21" t="s">
        <v>295</v>
      </c>
      <c r="M323" s="21" t="s">
        <v>261</v>
      </c>
      <c r="O323" s="22" t="s">
        <v>933</v>
      </c>
      <c r="P323" s="21" t="s">
        <v>166</v>
      </c>
      <c r="Q323" s="21" t="s">
        <v>903</v>
      </c>
      <c r="R323" s="46" t="s">
        <v>888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970</v>
      </c>
      <c r="AG323" s="22"/>
      <c r="AH323" s="22"/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969</v>
      </c>
      <c r="BA323" s="24" t="s">
        <v>380</v>
      </c>
      <c r="BB323" s="21" t="s">
        <v>236</v>
      </c>
      <c r="BC323" s="21" t="s">
        <v>381</v>
      </c>
      <c r="BD323" s="21" t="s">
        <v>196</v>
      </c>
      <c r="BF323" s="21" t="s">
        <v>1160</v>
      </c>
      <c r="BG323" s="21" t="s">
        <v>460</v>
      </c>
      <c r="BH323" s="21" t="s">
        <v>945</v>
      </c>
      <c r="BI323" s="21" t="s">
        <v>675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956</v>
      </c>
      <c r="D324" s="21" t="s">
        <v>149</v>
      </c>
      <c r="E324" s="27" t="s">
        <v>1288</v>
      </c>
      <c r="F324" s="25" t="str">
        <f>IF(ISBLANK(Table2[[#This Row],[unique_id]]), "", Table2[[#This Row],[unique_id]])</f>
        <v>template_server_flo_plug_proxy</v>
      </c>
      <c r="G324" s="21" t="s">
        <v>953</v>
      </c>
      <c r="H324" s="21" t="s">
        <v>603</v>
      </c>
      <c r="I324" s="21" t="s">
        <v>295</v>
      </c>
      <c r="O324" s="22" t="s">
        <v>933</v>
      </c>
      <c r="R324" s="21" t="s">
        <v>948</v>
      </c>
      <c r="S324" s="21" t="str">
        <f>Table2[[#This Row],[friendly_name]]</f>
        <v>Server Flo</v>
      </c>
      <c r="T324" s="27" t="s">
        <v>1281</v>
      </c>
      <c r="V324" s="22"/>
      <c r="W324" s="22"/>
      <c r="X324" s="22"/>
      <c r="Y324" s="22"/>
      <c r="AG324" s="22"/>
      <c r="AH324" s="22"/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1269</v>
      </c>
      <c r="BA324" s="24" t="s">
        <v>380</v>
      </c>
      <c r="BB324" s="21" t="s">
        <v>236</v>
      </c>
      <c r="BC324" s="21" t="s">
        <v>381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236</v>
      </c>
      <c r="D325" s="21" t="s">
        <v>134</v>
      </c>
      <c r="E325" s="21" t="s">
        <v>1289</v>
      </c>
      <c r="F325" s="25" t="str">
        <f>IF(ISBLANK(Table2[[#This Row],[unique_id]]), "", Table2[[#This Row],[unique_id]])</f>
        <v>server_flo_plug</v>
      </c>
      <c r="G325" s="21" t="s">
        <v>953</v>
      </c>
      <c r="H325" s="21" t="s">
        <v>603</v>
      </c>
      <c r="I325" s="21" t="s">
        <v>295</v>
      </c>
      <c r="M325" s="21" t="s">
        <v>261</v>
      </c>
      <c r="O325" s="22" t="s">
        <v>933</v>
      </c>
      <c r="R325" s="21" t="s">
        <v>948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256</v>
      </c>
      <c r="AG325" s="22"/>
      <c r="AH325" s="22"/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1269</v>
      </c>
      <c r="BA325" s="24" t="s">
        <v>380</v>
      </c>
      <c r="BB325" s="21" t="s">
        <v>236</v>
      </c>
      <c r="BC325" s="21" t="s">
        <v>381</v>
      </c>
      <c r="BD325" s="21" t="s">
        <v>28</v>
      </c>
      <c r="BF325" s="21" t="s">
        <v>1161</v>
      </c>
      <c r="BG325" s="21" t="s">
        <v>460</v>
      </c>
      <c r="BH325" s="21" t="s">
        <v>951</v>
      </c>
      <c r="BI325" s="21" t="s">
        <v>946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956</v>
      </c>
      <c r="D326" s="21" t="s">
        <v>149</v>
      </c>
      <c r="E326" s="27" t="s">
        <v>1290</v>
      </c>
      <c r="F326" s="25" t="str">
        <f>IF(ISBLANK(Table2[[#This Row],[unique_id]]), "", Table2[[#This Row],[unique_id]])</f>
        <v>template_server_meg_plug_proxy</v>
      </c>
      <c r="G326" s="24" t="s">
        <v>952</v>
      </c>
      <c r="H326" s="21" t="s">
        <v>603</v>
      </c>
      <c r="I326" s="21" t="s">
        <v>295</v>
      </c>
      <c r="O326" s="22" t="s">
        <v>933</v>
      </c>
      <c r="R326" s="21" t="s">
        <v>948</v>
      </c>
      <c r="S326" s="21" t="str">
        <f>Table2[[#This Row],[friendly_name]]</f>
        <v>Server Meg</v>
      </c>
      <c r="T326" s="27" t="s">
        <v>1281</v>
      </c>
      <c r="V326" s="22"/>
      <c r="W326" s="22"/>
      <c r="X326" s="22"/>
      <c r="Y326" s="22"/>
      <c r="AG326" s="22"/>
      <c r="AH326" s="22"/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1270</v>
      </c>
      <c r="BA326" s="24" t="s">
        <v>380</v>
      </c>
      <c r="BB326" s="21" t="s">
        <v>236</v>
      </c>
      <c r="BC326" s="21" t="s">
        <v>381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236</v>
      </c>
      <c r="D327" s="21" t="s">
        <v>134</v>
      </c>
      <c r="E327" s="21" t="s">
        <v>1291</v>
      </c>
      <c r="F327" s="25" t="str">
        <f>IF(ISBLANK(Table2[[#This Row],[unique_id]]), "", Table2[[#This Row],[unique_id]])</f>
        <v>server_meg_plug</v>
      </c>
      <c r="G327" s="24" t="s">
        <v>952</v>
      </c>
      <c r="H327" s="21" t="s">
        <v>603</v>
      </c>
      <c r="I327" s="21" t="s">
        <v>295</v>
      </c>
      <c r="M327" s="21" t="s">
        <v>261</v>
      </c>
      <c r="O327" s="22" t="s">
        <v>933</v>
      </c>
      <c r="R327" s="21" t="s">
        <v>948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256</v>
      </c>
      <c r="AG327" s="22"/>
      <c r="AH327" s="22"/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1270</v>
      </c>
      <c r="BA327" s="24" t="s">
        <v>380</v>
      </c>
      <c r="BB327" s="21" t="s">
        <v>236</v>
      </c>
      <c r="BC327" s="21" t="s">
        <v>381</v>
      </c>
      <c r="BD327" s="21" t="s">
        <v>28</v>
      </c>
      <c r="BF327" s="21" t="s">
        <v>1161</v>
      </c>
      <c r="BG327" s="21" t="s">
        <v>460</v>
      </c>
      <c r="BH327" s="21" t="s">
        <v>950</v>
      </c>
      <c r="BI327" s="21" t="s">
        <v>947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956</v>
      </c>
      <c r="D328" s="32" t="s">
        <v>149</v>
      </c>
      <c r="E328" s="33" t="s">
        <v>1089</v>
      </c>
      <c r="F328" s="34" t="str">
        <f>IF(ISBLANK(Table2[[#This Row],[unique_id]]), "", Table2[[#This Row],[unique_id]])</f>
        <v>template_old_rack_outlet_plug_proxy</v>
      </c>
      <c r="G328" s="32" t="s">
        <v>225</v>
      </c>
      <c r="H328" s="32" t="s">
        <v>603</v>
      </c>
      <c r="I328" s="32" t="s">
        <v>295</v>
      </c>
      <c r="O328" s="35" t="s">
        <v>933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1207</v>
      </c>
      <c r="BA328" s="32" t="s">
        <v>379</v>
      </c>
      <c r="BB328" s="32" t="s">
        <v>236</v>
      </c>
      <c r="BC328" s="32" t="s">
        <v>382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236</v>
      </c>
      <c r="D329" s="32" t="s">
        <v>134</v>
      </c>
      <c r="E329" s="32" t="s">
        <v>1087</v>
      </c>
      <c r="F329" s="34" t="str">
        <f>IF(ISBLANK(Table2[[#This Row],[unique_id]]), "", Table2[[#This Row],[unique_id]])</f>
        <v>old_rack_outlet_plug</v>
      </c>
      <c r="G329" s="32" t="s">
        <v>225</v>
      </c>
      <c r="H329" s="32" t="s">
        <v>603</v>
      </c>
      <c r="I329" s="32" t="s">
        <v>295</v>
      </c>
      <c r="O329" s="35" t="s">
        <v>933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1207</v>
      </c>
      <c r="BA329" s="32" t="s">
        <v>379</v>
      </c>
      <c r="BB329" s="32" t="s">
        <v>236</v>
      </c>
      <c r="BC329" s="32" t="s">
        <v>382</v>
      </c>
      <c r="BD329" s="32" t="s">
        <v>28</v>
      </c>
      <c r="BF329" s="32" t="s">
        <v>1161</v>
      </c>
      <c r="BG329" s="32" t="s">
        <v>460</v>
      </c>
      <c r="BH329" s="32" t="s">
        <v>375</v>
      </c>
      <c r="BI329" s="32" t="s">
        <v>458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956</v>
      </c>
      <c r="D330" s="37" t="s">
        <v>149</v>
      </c>
      <c r="E330" s="38" t="s">
        <v>1148</v>
      </c>
      <c r="F330" s="39" t="str">
        <f>IF(ISBLANK(Table2[[#This Row],[unique_id]]), "", Table2[[#This Row],[unique_id]])</f>
        <v>template_rack_outlet_plug_proxy</v>
      </c>
      <c r="G330" s="37" t="s">
        <v>225</v>
      </c>
      <c r="H330" s="37" t="s">
        <v>603</v>
      </c>
      <c r="I330" s="37" t="s">
        <v>295</v>
      </c>
      <c r="O330" s="40" t="s">
        <v>933</v>
      </c>
      <c r="P330" s="37" t="s">
        <v>166</v>
      </c>
      <c r="Q330" s="37" t="s">
        <v>903</v>
      </c>
      <c r="R330" s="37" t="s">
        <v>905</v>
      </c>
      <c r="S330" s="37" t="str">
        <f>Table2[[#This Row],[friendly_name]]</f>
        <v>Server Rack</v>
      </c>
      <c r="T330" s="38" t="s">
        <v>1283</v>
      </c>
      <c r="V330" s="40"/>
      <c r="W330" s="40"/>
      <c r="X330" s="40"/>
      <c r="Y330" s="40"/>
      <c r="Z330" s="40"/>
      <c r="AA330" s="40"/>
      <c r="AG330" s="40"/>
      <c r="AH330" s="40"/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1207</v>
      </c>
      <c r="BA330" s="37" t="s">
        <v>1080</v>
      </c>
      <c r="BB330" s="37" t="s">
        <v>1330</v>
      </c>
      <c r="BC330" s="37" t="s">
        <v>1049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2584</v>
      </c>
      <c r="B331" s="37" t="s">
        <v>26</v>
      </c>
      <c r="C331" s="37" t="s">
        <v>833</v>
      </c>
      <c r="D331" s="37" t="s">
        <v>134</v>
      </c>
      <c r="E331" s="37" t="s">
        <v>999</v>
      </c>
      <c r="F331" s="39" t="str">
        <f>IF(ISBLANK(Table2[[#This Row],[unique_id]]), "", Table2[[#This Row],[unique_id]])</f>
        <v>rack_outlet_plug</v>
      </c>
      <c r="G331" s="37" t="s">
        <v>225</v>
      </c>
      <c r="H331" s="37" t="s">
        <v>603</v>
      </c>
      <c r="I331" s="37" t="s">
        <v>295</v>
      </c>
      <c r="M331" s="37" t="s">
        <v>261</v>
      </c>
      <c r="O331" s="40" t="s">
        <v>933</v>
      </c>
      <c r="P331" s="37" t="s">
        <v>166</v>
      </c>
      <c r="Q331" s="37" t="s">
        <v>903</v>
      </c>
      <c r="R331" s="37" t="s">
        <v>905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1328</v>
      </c>
      <c r="AE331" s="37" t="s">
        <v>256</v>
      </c>
      <c r="AF331" s="37">
        <v>10</v>
      </c>
      <c r="AG331" s="40" t="s">
        <v>34</v>
      </c>
      <c r="AH331" s="40" t="s">
        <v>1061</v>
      </c>
      <c r="AJ331" s="37" t="str">
        <f>_xlfn.CONCAT("homeassistant/entity/", Table2[[#This Row],[entity_namespace]], "/tasmota/",Table2[[#This Row],[unique_id]], "/config")</f>
        <v>homeassistant/entity/switch/tasmota/rack_outlet_plug/config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1081</v>
      </c>
      <c r="AO331" s="37" t="s">
        <v>1082</v>
      </c>
      <c r="AP331" s="37" t="s">
        <v>1070</v>
      </c>
      <c r="AQ331" s="37" t="s">
        <v>1071</v>
      </c>
      <c r="AR331" s="37" t="s">
        <v>1152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1207</v>
      </c>
      <c r="BA331" s="37" t="s">
        <v>1080</v>
      </c>
      <c r="BB331" s="37" t="s">
        <v>1330</v>
      </c>
      <c r="BC331" s="37" t="s">
        <v>1049</v>
      </c>
      <c r="BD331" s="37" t="s">
        <v>28</v>
      </c>
      <c r="BG331" s="37" t="s">
        <v>460</v>
      </c>
      <c r="BH331" s="37" t="s">
        <v>1079</v>
      </c>
      <c r="BI331" s="37" t="s">
        <v>1078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hidden="1" customHeight="1">
      <c r="A332" s="21">
        <v>2585</v>
      </c>
      <c r="B332" s="37" t="s">
        <v>26</v>
      </c>
      <c r="C332" s="37" t="s">
        <v>833</v>
      </c>
      <c r="D332" s="37" t="s">
        <v>27</v>
      </c>
      <c r="E332" s="37" t="s">
        <v>1149</v>
      </c>
      <c r="F332" s="39" t="str">
        <f>IF(ISBLANK(Table2[[#This Row],[unique_id]]), "", Table2[[#This Row],[unique_id]])</f>
        <v>rack_outlet_plug_energy_power</v>
      </c>
      <c r="G332" s="37" t="s">
        <v>225</v>
      </c>
      <c r="H332" s="37" t="s">
        <v>603</v>
      </c>
      <c r="I332" s="37" t="s">
        <v>295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346</v>
      </c>
      <c r="AD332" s="37" t="s">
        <v>1062</v>
      </c>
      <c r="AF332" s="37">
        <v>10</v>
      </c>
      <c r="AG332" s="40" t="s">
        <v>34</v>
      </c>
      <c r="AH332" s="40" t="s">
        <v>1061</v>
      </c>
      <c r="AJ332" s="37" t="str">
        <f>_xlfn.CONCAT("homeassistant/entity/", Table2[[#This Row],[entity_namespace]], "/tasmota/",Table2[[#This Row],[unique_id]], "/config")</f>
        <v>homeassistant/entity/sensor/tasmota/rack_outlet_plug_energy_power/config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1081</v>
      </c>
      <c r="AO332" s="37" t="s">
        <v>1082</v>
      </c>
      <c r="AP332" s="37" t="s">
        <v>1070</v>
      </c>
      <c r="AQ332" s="37" t="s">
        <v>1071</v>
      </c>
      <c r="AR332" s="37" t="s">
        <v>1324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1207</v>
      </c>
      <c r="BA332" s="37" t="s">
        <v>1080</v>
      </c>
      <c r="BB332" s="37" t="s">
        <v>1330</v>
      </c>
      <c r="BC332" s="37" t="s">
        <v>1049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hidden="1" customHeight="1">
      <c r="A333" s="21">
        <v>2586</v>
      </c>
      <c r="B333" s="37" t="s">
        <v>26</v>
      </c>
      <c r="C333" s="37" t="s">
        <v>833</v>
      </c>
      <c r="D333" s="37" t="s">
        <v>27</v>
      </c>
      <c r="E333" s="37" t="s">
        <v>1150</v>
      </c>
      <c r="F333" s="39" t="str">
        <f>IF(ISBLANK(Table2[[#This Row],[unique_id]]), "", Table2[[#This Row],[unique_id]])</f>
        <v>rack_outlet_plug_energy_total</v>
      </c>
      <c r="G333" s="37" t="s">
        <v>225</v>
      </c>
      <c r="H333" s="37" t="s">
        <v>603</v>
      </c>
      <c r="I333" s="37" t="s">
        <v>295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347</v>
      </c>
      <c r="AD333" s="37" t="s">
        <v>1063</v>
      </c>
      <c r="AF333" s="37">
        <v>10</v>
      </c>
      <c r="AG333" s="40" t="s">
        <v>34</v>
      </c>
      <c r="AH333" s="40" t="s">
        <v>1061</v>
      </c>
      <c r="AJ333" s="37" t="str">
        <f>_xlfn.CONCAT("homeassistant/entity/", Table2[[#This Row],[entity_namespace]], "/tasmota/",Table2[[#This Row],[unique_id]], "/config")</f>
        <v>homeassistant/entity/sensor/tasmota/rack_outlet_plug_energy_total/config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1081</v>
      </c>
      <c r="AO333" s="37" t="s">
        <v>1082</v>
      </c>
      <c r="AP333" s="37" t="s">
        <v>1070</v>
      </c>
      <c r="AQ333" s="37" t="s">
        <v>1071</v>
      </c>
      <c r="AR333" s="37" t="s">
        <v>1325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1207</v>
      </c>
      <c r="BA333" s="37" t="s">
        <v>1080</v>
      </c>
      <c r="BB333" s="37" t="s">
        <v>1330</v>
      </c>
      <c r="BC333" s="37" t="s">
        <v>1049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956</v>
      </c>
      <c r="D334" s="32" t="s">
        <v>149</v>
      </c>
      <c r="E334" s="33" t="s">
        <v>1163</v>
      </c>
      <c r="F334" s="34" t="str">
        <f>IF(ISBLANK(Table2[[#This Row],[unique_id]]), "", Table2[[#This Row],[unique_id]])</f>
        <v>template_old_roof_network_switch_plug_proxy</v>
      </c>
      <c r="G334" s="32" t="s">
        <v>223</v>
      </c>
      <c r="H334" s="32" t="s">
        <v>603</v>
      </c>
      <c r="I334" s="32" t="s">
        <v>295</v>
      </c>
      <c r="O334" s="35" t="s">
        <v>933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223</v>
      </c>
      <c r="BA334" s="32" t="s">
        <v>379</v>
      </c>
      <c r="BB334" s="32" t="s">
        <v>236</v>
      </c>
      <c r="BC334" s="32" t="s">
        <v>382</v>
      </c>
      <c r="BD334" s="32" t="s">
        <v>430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236</v>
      </c>
      <c r="D335" s="32" t="s">
        <v>134</v>
      </c>
      <c r="E335" s="32" t="s">
        <v>1164</v>
      </c>
      <c r="F335" s="34" t="str">
        <f>IF(ISBLANK(Table2[[#This Row],[unique_id]]), "", Table2[[#This Row],[unique_id]])</f>
        <v>old_roof_network_switch_plug</v>
      </c>
      <c r="G335" s="32" t="s">
        <v>223</v>
      </c>
      <c r="H335" s="32" t="s">
        <v>603</v>
      </c>
      <c r="I335" s="32" t="s">
        <v>295</v>
      </c>
      <c r="O335" s="35" t="s">
        <v>933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257</v>
      </c>
      <c r="AG335" s="35"/>
      <c r="AH335" s="35"/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223</v>
      </c>
      <c r="BA335" s="32" t="s">
        <v>379</v>
      </c>
      <c r="BB335" s="32" t="s">
        <v>236</v>
      </c>
      <c r="BC335" s="32" t="s">
        <v>382</v>
      </c>
      <c r="BD335" s="32" t="s">
        <v>430</v>
      </c>
      <c r="BF335" s="32" t="s">
        <v>1160</v>
      </c>
      <c r="BG335" s="32" t="s">
        <v>460</v>
      </c>
      <c r="BH335" s="32" t="s">
        <v>373</v>
      </c>
      <c r="BI335" s="32" t="s">
        <v>456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956</v>
      </c>
      <c r="D336" s="37" t="s">
        <v>149</v>
      </c>
      <c r="E336" s="38" t="s">
        <v>1314</v>
      </c>
      <c r="F336" s="39" t="str">
        <f>IF(ISBLANK(Table2[[#This Row],[unique_id]]), "", Table2[[#This Row],[unique_id]])</f>
        <v>template_ceiling_network_switch_plug_proxy</v>
      </c>
      <c r="G336" s="37" t="s">
        <v>223</v>
      </c>
      <c r="H336" s="37" t="s">
        <v>603</v>
      </c>
      <c r="I336" s="37" t="s">
        <v>295</v>
      </c>
      <c r="O336" s="40" t="s">
        <v>933</v>
      </c>
      <c r="P336" s="37" t="s">
        <v>166</v>
      </c>
      <c r="Q336" s="37" t="s">
        <v>903</v>
      </c>
      <c r="R336" s="37" t="s">
        <v>905</v>
      </c>
      <c r="S336" s="37" t="str">
        <f>Table2[[#This Row],[friendly_name]]</f>
        <v>Network Switch</v>
      </c>
      <c r="T336" s="38" t="s">
        <v>1283</v>
      </c>
      <c r="V336" s="40"/>
      <c r="W336" s="40"/>
      <c r="X336" s="40"/>
      <c r="Y336" s="40"/>
      <c r="Z336" s="40"/>
      <c r="AA336" s="40"/>
      <c r="AG336" s="40"/>
      <c r="AH336" s="40"/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223</v>
      </c>
      <c r="BA336" s="37" t="s">
        <v>1080</v>
      </c>
      <c r="BB336" s="37" t="s">
        <v>1330</v>
      </c>
      <c r="BC336" s="37" t="s">
        <v>1049</v>
      </c>
      <c r="BD336" s="37" t="s">
        <v>430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2590</v>
      </c>
      <c r="B337" s="37" t="s">
        <v>26</v>
      </c>
      <c r="C337" s="37" t="s">
        <v>833</v>
      </c>
      <c r="D337" s="37" t="s">
        <v>134</v>
      </c>
      <c r="E337" s="37" t="s">
        <v>1315</v>
      </c>
      <c r="F337" s="39" t="str">
        <f>IF(ISBLANK(Table2[[#This Row],[unique_id]]), "", Table2[[#This Row],[unique_id]])</f>
        <v>ceiling_network_switch_plug</v>
      </c>
      <c r="G337" s="37" t="s">
        <v>223</v>
      </c>
      <c r="H337" s="37" t="s">
        <v>603</v>
      </c>
      <c r="I337" s="37" t="s">
        <v>295</v>
      </c>
      <c r="M337" s="37" t="s">
        <v>261</v>
      </c>
      <c r="O337" s="40" t="s">
        <v>933</v>
      </c>
      <c r="P337" s="37" t="s">
        <v>166</v>
      </c>
      <c r="Q337" s="37" t="s">
        <v>903</v>
      </c>
      <c r="R337" s="37" t="s">
        <v>905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1328</v>
      </c>
      <c r="AE337" s="37" t="s">
        <v>257</v>
      </c>
      <c r="AF337" s="37">
        <v>10</v>
      </c>
      <c r="AG337" s="40" t="s">
        <v>34</v>
      </c>
      <c r="AH337" s="40" t="s">
        <v>1061</v>
      </c>
      <c r="AJ337" s="37" t="str">
        <f>_xlfn.CONCAT("homeassistant/entity/", Table2[[#This Row],[entity_namespace]], "/tasmota/",Table2[[#This Row],[unique_id]], "/config")</f>
        <v>homeassistant/entity/switch/tasmota/ceiling_network_switch_plug/config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1081</v>
      </c>
      <c r="AO337" s="37" t="s">
        <v>1082</v>
      </c>
      <c r="AP337" s="37" t="s">
        <v>1070</v>
      </c>
      <c r="AQ337" s="37" t="s">
        <v>1071</v>
      </c>
      <c r="AR337" s="37" t="s">
        <v>1152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223</v>
      </c>
      <c r="BA337" s="37" t="s">
        <v>1080</v>
      </c>
      <c r="BB337" s="37" t="s">
        <v>1330</v>
      </c>
      <c r="BC337" s="37" t="s">
        <v>1049</v>
      </c>
      <c r="BD337" s="37" t="s">
        <v>430</v>
      </c>
      <c r="BG337" s="37" t="s">
        <v>460</v>
      </c>
      <c r="BH337" s="57" t="s">
        <v>1166</v>
      </c>
      <c r="BI337" s="37" t="s">
        <v>1165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hidden="1" customHeight="1">
      <c r="A338" s="21">
        <v>2591</v>
      </c>
      <c r="B338" s="37" t="s">
        <v>26</v>
      </c>
      <c r="C338" s="37" t="s">
        <v>833</v>
      </c>
      <c r="D338" s="37" t="s">
        <v>27</v>
      </c>
      <c r="E338" s="37" t="s">
        <v>1316</v>
      </c>
      <c r="F338" s="39" t="str">
        <f>IF(ISBLANK(Table2[[#This Row],[unique_id]]), "", Table2[[#This Row],[unique_id]])</f>
        <v>ceiling_network_switch_plug_energy_power</v>
      </c>
      <c r="G338" s="37" t="s">
        <v>223</v>
      </c>
      <c r="H338" s="37" t="s">
        <v>603</v>
      </c>
      <c r="I338" s="37" t="s">
        <v>295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346</v>
      </c>
      <c r="AD338" s="37" t="s">
        <v>1062</v>
      </c>
      <c r="AF338" s="37">
        <v>10</v>
      </c>
      <c r="AG338" s="40" t="s">
        <v>34</v>
      </c>
      <c r="AH338" s="40" t="s">
        <v>1061</v>
      </c>
      <c r="AJ338" s="37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1081</v>
      </c>
      <c r="AO338" s="37" t="s">
        <v>1082</v>
      </c>
      <c r="AP338" s="37" t="s">
        <v>1070</v>
      </c>
      <c r="AQ338" s="37" t="s">
        <v>1071</v>
      </c>
      <c r="AR338" s="37" t="s">
        <v>1324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223</v>
      </c>
      <c r="BA338" s="37" t="s">
        <v>1080</v>
      </c>
      <c r="BB338" s="37" t="s">
        <v>1330</v>
      </c>
      <c r="BC338" s="37" t="s">
        <v>1049</v>
      </c>
      <c r="BD338" s="37" t="s">
        <v>430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2592</v>
      </c>
      <c r="B339" s="37" t="s">
        <v>26</v>
      </c>
      <c r="C339" s="37" t="s">
        <v>833</v>
      </c>
      <c r="D339" s="37" t="s">
        <v>27</v>
      </c>
      <c r="E339" s="37" t="s">
        <v>1317</v>
      </c>
      <c r="F339" s="39" t="str">
        <f>IF(ISBLANK(Table2[[#This Row],[unique_id]]), "", Table2[[#This Row],[unique_id]])</f>
        <v>ceiling_network_switch_plug_energy_total</v>
      </c>
      <c r="G339" s="37" t="s">
        <v>223</v>
      </c>
      <c r="H339" s="37" t="s">
        <v>603</v>
      </c>
      <c r="I339" s="37" t="s">
        <v>295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347</v>
      </c>
      <c r="AD339" s="37" t="s">
        <v>1063</v>
      </c>
      <c r="AF339" s="37">
        <v>10</v>
      </c>
      <c r="AG339" s="40" t="s">
        <v>34</v>
      </c>
      <c r="AH339" s="40" t="s">
        <v>1061</v>
      </c>
      <c r="AJ339" s="37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1081</v>
      </c>
      <c r="AO339" s="37" t="s">
        <v>1082</v>
      </c>
      <c r="AP339" s="37" t="s">
        <v>1070</v>
      </c>
      <c r="AQ339" s="37" t="s">
        <v>1071</v>
      </c>
      <c r="AR339" s="37" t="s">
        <v>1325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223</v>
      </c>
      <c r="BA339" s="37" t="s">
        <v>1080</v>
      </c>
      <c r="BB339" s="37" t="s">
        <v>1330</v>
      </c>
      <c r="BC339" s="37" t="s">
        <v>1049</v>
      </c>
      <c r="BD339" s="37" t="s">
        <v>430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956</v>
      </c>
      <c r="D340" s="21" t="s">
        <v>149</v>
      </c>
      <c r="E340" s="27" t="s">
        <v>1151</v>
      </c>
      <c r="F340" s="25" t="str">
        <f>IF(ISBLANK(Table2[[#This Row],[unique_id]]), "", Table2[[#This Row],[unique_id]])</f>
        <v>template_rack_internet_modem_plug_proxy</v>
      </c>
      <c r="G340" s="21" t="s">
        <v>224</v>
      </c>
      <c r="H340" s="21" t="s">
        <v>603</v>
      </c>
      <c r="I340" s="21" t="s">
        <v>295</v>
      </c>
      <c r="O340" s="22" t="s">
        <v>933</v>
      </c>
      <c r="R340" s="21" t="s">
        <v>949</v>
      </c>
      <c r="S340" s="21" t="str">
        <f>Table2[[#This Row],[friendly_name]]</f>
        <v>Internet Modem</v>
      </c>
      <c r="T340" s="27" t="s">
        <v>1281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1213</v>
      </c>
      <c r="BA340" s="24" t="s">
        <v>380</v>
      </c>
      <c r="BB340" s="21" t="s">
        <v>236</v>
      </c>
      <c r="BC340" s="21" t="s">
        <v>381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236</v>
      </c>
      <c r="D341" s="21" t="s">
        <v>134</v>
      </c>
      <c r="E341" s="21" t="s">
        <v>1000</v>
      </c>
      <c r="F341" s="25" t="str">
        <f>IF(ISBLANK(Table2[[#This Row],[unique_id]]), "", Table2[[#This Row],[unique_id]])</f>
        <v>rack_internet_modem_plug</v>
      </c>
      <c r="G341" s="21" t="s">
        <v>224</v>
      </c>
      <c r="H341" s="21" t="s">
        <v>603</v>
      </c>
      <c r="I341" s="21" t="s">
        <v>295</v>
      </c>
      <c r="J341" s="21"/>
      <c r="K341" s="21"/>
      <c r="L341" s="21"/>
      <c r="M341" s="21" t="s">
        <v>261</v>
      </c>
      <c r="N341" s="21"/>
      <c r="O341" s="22" t="s">
        <v>933</v>
      </c>
      <c r="P341" s="21"/>
      <c r="Q341" s="21"/>
      <c r="R341" s="21" t="s">
        <v>949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258</v>
      </c>
      <c r="AF341" s="21"/>
      <c r="AG341" s="22"/>
      <c r="AH341" s="22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1213</v>
      </c>
      <c r="BA341" s="24" t="s">
        <v>380</v>
      </c>
      <c r="BB341" s="21" t="s">
        <v>236</v>
      </c>
      <c r="BC341" s="21" t="s">
        <v>381</v>
      </c>
      <c r="BD341" s="21" t="s">
        <v>28</v>
      </c>
      <c r="BE341" s="21"/>
      <c r="BF341" s="21" t="s">
        <v>1160</v>
      </c>
      <c r="BG341" s="21" t="s">
        <v>460</v>
      </c>
      <c r="BH341" s="21" t="s">
        <v>374</v>
      </c>
      <c r="BI341" s="21" t="s">
        <v>457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hidden="1" customHeight="1">
      <c r="A342" s="21">
        <v>2595</v>
      </c>
      <c r="B342" s="37" t="s">
        <v>26</v>
      </c>
      <c r="C342" s="37" t="s">
        <v>833</v>
      </c>
      <c r="D342" s="37" t="s">
        <v>129</v>
      </c>
      <c r="E342" s="37" t="s">
        <v>1051</v>
      </c>
      <c r="F342" s="39" t="str">
        <f>IF(ISBLANK(Table2[[#This Row],[unique_id]]), "", Table2[[#This Row],[unique_id]])</f>
        <v>rack_fans_plug</v>
      </c>
      <c r="G342" s="37" t="s">
        <v>672</v>
      </c>
      <c r="H342" s="37" t="s">
        <v>603</v>
      </c>
      <c r="I342" s="37" t="s">
        <v>295</v>
      </c>
      <c r="J342" s="37"/>
      <c r="K342" s="37"/>
      <c r="L342" s="37"/>
      <c r="M342" s="37" t="s">
        <v>261</v>
      </c>
      <c r="N342" s="37"/>
      <c r="O342" s="40" t="s">
        <v>933</v>
      </c>
      <c r="P342" s="37"/>
      <c r="Q342" s="37"/>
      <c r="R342" s="37"/>
      <c r="S342" s="37"/>
      <c r="T342" s="38" t="s">
        <v>1153</v>
      </c>
      <c r="U342" s="37"/>
      <c r="V342" s="40"/>
      <c r="W342" s="40"/>
      <c r="X342" s="40"/>
      <c r="Y342" s="40"/>
      <c r="Z342" s="40"/>
      <c r="AA342" s="40" t="s">
        <v>1329</v>
      </c>
      <c r="AB342" s="37"/>
      <c r="AC342" s="37"/>
      <c r="AD342" s="37"/>
      <c r="AE342" s="37" t="s">
        <v>674</v>
      </c>
      <c r="AF342" s="37">
        <v>10</v>
      </c>
      <c r="AG342" s="40" t="s">
        <v>34</v>
      </c>
      <c r="AH342" s="40" t="s">
        <v>1061</v>
      </c>
      <c r="AI342" s="37"/>
      <c r="AJ342" s="37" t="str">
        <f>_xlfn.CONCAT("homeassistant/entity/", Table2[[#This Row],[entity_namespace]], "/tasmota/",Table2[[#This Row],[unique_id]], "/config")</f>
        <v>homeassistant/entity/fan/tasmota/rack_fans_plug/config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1081</v>
      </c>
      <c r="AO342" s="37" t="s">
        <v>1082</v>
      </c>
      <c r="AP342" s="37" t="s">
        <v>1070</v>
      </c>
      <c r="AQ342" s="37" t="s">
        <v>1071</v>
      </c>
      <c r="AR342" s="37" t="s">
        <v>1152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910</v>
      </c>
      <c r="BB342" s="37" t="s">
        <v>1330</v>
      </c>
      <c r="BC342" s="37" t="s">
        <v>1049</v>
      </c>
      <c r="BD342" s="37" t="s">
        <v>28</v>
      </c>
      <c r="BE342" s="37"/>
      <c r="BF342" s="37"/>
      <c r="BG342" s="37" t="s">
        <v>460</v>
      </c>
      <c r="BH342" s="37" t="s">
        <v>673</v>
      </c>
      <c r="BI342" s="37" t="s">
        <v>1052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397</v>
      </c>
      <c r="D343" s="21" t="s">
        <v>134</v>
      </c>
      <c r="E343" s="24" t="s">
        <v>743</v>
      </c>
      <c r="F343" s="25" t="str">
        <f>IF(ISBLANK(Table2[[#This Row],[unique_id]]), "", Table2[[#This Row],[unique_id]])</f>
        <v>deck_fans_outlet</v>
      </c>
      <c r="G343" s="21" t="s">
        <v>746</v>
      </c>
      <c r="H343" s="21" t="s">
        <v>603</v>
      </c>
      <c r="I343" s="21" t="s">
        <v>295</v>
      </c>
      <c r="M343" s="21" t="s">
        <v>261</v>
      </c>
      <c r="O343" s="22" t="s">
        <v>933</v>
      </c>
      <c r="P343" s="21" t="s">
        <v>166</v>
      </c>
      <c r="Q343" s="21" t="s">
        <v>903</v>
      </c>
      <c r="R343" s="21" t="s">
        <v>905</v>
      </c>
      <c r="S343" s="21" t="s">
        <v>967</v>
      </c>
      <c r="T343" s="27" t="s">
        <v>966</v>
      </c>
      <c r="V343" s="22"/>
      <c r="W343" s="22" t="s">
        <v>565</v>
      </c>
      <c r="X343" s="22"/>
      <c r="Y343" s="30" t="s">
        <v>900</v>
      </c>
      <c r="AE343" s="21" t="s">
        <v>255</v>
      </c>
      <c r="AG343" s="22"/>
      <c r="AH343" s="22"/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1202</v>
      </c>
      <c r="BA343" s="27" t="s">
        <v>748</v>
      </c>
      <c r="BB343" s="21" t="s">
        <v>397</v>
      </c>
      <c r="BC343" s="27" t="s">
        <v>749</v>
      </c>
      <c r="BD343" s="21" t="s">
        <v>377</v>
      </c>
      <c r="BH343" s="21" t="s">
        <v>750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397</v>
      </c>
      <c r="D344" s="21" t="s">
        <v>134</v>
      </c>
      <c r="E344" s="24" t="s">
        <v>744</v>
      </c>
      <c r="F344" s="25" t="str">
        <f>IF(ISBLANK(Table2[[#This Row],[unique_id]]), "", Table2[[#This Row],[unique_id]])</f>
        <v>kitchen_fan_outlet</v>
      </c>
      <c r="G344" s="21" t="s">
        <v>745</v>
      </c>
      <c r="H344" s="21" t="s">
        <v>603</v>
      </c>
      <c r="I344" s="21" t="s">
        <v>295</v>
      </c>
      <c r="M344" s="21" t="s">
        <v>261</v>
      </c>
      <c r="O344" s="22" t="s">
        <v>933</v>
      </c>
      <c r="P344" s="21" t="s">
        <v>166</v>
      </c>
      <c r="Q344" s="21" t="s">
        <v>903</v>
      </c>
      <c r="R344" s="21" t="s">
        <v>905</v>
      </c>
      <c r="S344" s="21" t="s">
        <v>967</v>
      </c>
      <c r="T344" s="27" t="s">
        <v>966</v>
      </c>
      <c r="V344" s="22"/>
      <c r="W344" s="22" t="s">
        <v>565</v>
      </c>
      <c r="X344" s="22"/>
      <c r="Y344" s="30" t="s">
        <v>900</v>
      </c>
      <c r="AE344" s="21" t="s">
        <v>255</v>
      </c>
      <c r="AG344" s="22"/>
      <c r="AH344" s="22"/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1203</v>
      </c>
      <c r="BA344" s="27" t="s">
        <v>748</v>
      </c>
      <c r="BB344" s="21" t="s">
        <v>397</v>
      </c>
      <c r="BC344" s="27" t="s">
        <v>749</v>
      </c>
      <c r="BD344" s="21" t="s">
        <v>208</v>
      </c>
      <c r="BH344" s="21" t="s">
        <v>751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397</v>
      </c>
      <c r="D345" s="21" t="s">
        <v>134</v>
      </c>
      <c r="E345" s="24" t="s">
        <v>742</v>
      </c>
      <c r="F345" s="25" t="str">
        <f>IF(ISBLANK(Table2[[#This Row],[unique_id]]), "", Table2[[#This Row],[unique_id]])</f>
        <v>edwin_wardrobe_outlet</v>
      </c>
      <c r="G345" s="21" t="s">
        <v>752</v>
      </c>
      <c r="H345" s="21" t="s">
        <v>603</v>
      </c>
      <c r="I345" s="21" t="s">
        <v>295</v>
      </c>
      <c r="M345" s="21" t="s">
        <v>261</v>
      </c>
      <c r="O345" s="22" t="s">
        <v>933</v>
      </c>
      <c r="P345" s="21" t="s">
        <v>166</v>
      </c>
      <c r="Q345" s="21" t="s">
        <v>903</v>
      </c>
      <c r="R345" s="21" t="s">
        <v>905</v>
      </c>
      <c r="S345" s="21" t="s">
        <v>967</v>
      </c>
      <c r="T345" s="27" t="s">
        <v>966</v>
      </c>
      <c r="V345" s="22"/>
      <c r="W345" s="22" t="s">
        <v>565</v>
      </c>
      <c r="X345" s="22"/>
      <c r="Y345" s="30" t="s">
        <v>900</v>
      </c>
      <c r="Z345" s="30"/>
      <c r="AA345" s="30"/>
      <c r="AE345" s="21" t="s">
        <v>255</v>
      </c>
      <c r="AG345" s="22"/>
      <c r="AH345" s="22"/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1204</v>
      </c>
      <c r="BA345" s="27" t="s">
        <v>748</v>
      </c>
      <c r="BB345" s="21" t="s">
        <v>397</v>
      </c>
      <c r="BC345" s="27" t="s">
        <v>749</v>
      </c>
      <c r="BD345" s="21" t="s">
        <v>127</v>
      </c>
      <c r="BH345" s="21" t="s">
        <v>747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525</v>
      </c>
      <c r="D346" s="21" t="s">
        <v>27</v>
      </c>
      <c r="E346" s="21" t="s">
        <v>962</v>
      </c>
      <c r="F346" s="25" t="str">
        <f>IF(ISBLANK(Table2[[#This Row],[unique_id]]), "", Table2[[#This Row],[unique_id]])</f>
        <v>garden_repeater_linkquality</v>
      </c>
      <c r="G346" s="21" t="s">
        <v>837</v>
      </c>
      <c r="H346" s="21" t="s">
        <v>603</v>
      </c>
      <c r="I346" s="21" t="s">
        <v>295</v>
      </c>
      <c r="O346" s="22" t="s">
        <v>933</v>
      </c>
      <c r="P346" s="21" t="s">
        <v>166</v>
      </c>
      <c r="Q346" s="21" t="s">
        <v>903</v>
      </c>
      <c r="R346" s="21" t="s">
        <v>905</v>
      </c>
      <c r="S346" s="21" t="s">
        <v>967</v>
      </c>
      <c r="T346" s="27" t="s">
        <v>965</v>
      </c>
      <c r="V346" s="22"/>
      <c r="W346" s="22" t="s">
        <v>565</v>
      </c>
      <c r="X346" s="22"/>
      <c r="Y346" s="30" t="s">
        <v>900</v>
      </c>
      <c r="AG346" s="22"/>
      <c r="AH346" s="22"/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1176</v>
      </c>
      <c r="BA346" s="24" t="s">
        <v>835</v>
      </c>
      <c r="BB346" s="21" t="s">
        <v>525</v>
      </c>
      <c r="BC346" s="21" t="s">
        <v>834</v>
      </c>
      <c r="BD346" s="21" t="s">
        <v>656</v>
      </c>
      <c r="BH346" s="21" t="s">
        <v>836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525</v>
      </c>
      <c r="D347" s="21" t="s">
        <v>27</v>
      </c>
      <c r="E347" s="21" t="s">
        <v>963</v>
      </c>
      <c r="F347" s="25" t="str">
        <f>IF(ISBLANK(Table2[[#This Row],[unique_id]]), "", Table2[[#This Row],[unique_id]])</f>
        <v>landing_repeater_linkquality</v>
      </c>
      <c r="G347" s="21" t="s">
        <v>839</v>
      </c>
      <c r="H347" s="21" t="s">
        <v>603</v>
      </c>
      <c r="I347" s="21" t="s">
        <v>295</v>
      </c>
      <c r="O347" s="22" t="s">
        <v>933</v>
      </c>
      <c r="P347" s="21" t="s">
        <v>166</v>
      </c>
      <c r="Q347" s="21" t="s">
        <v>903</v>
      </c>
      <c r="R347" s="21" t="s">
        <v>905</v>
      </c>
      <c r="S347" s="21" t="s">
        <v>967</v>
      </c>
      <c r="T347" s="27" t="s">
        <v>965</v>
      </c>
      <c r="V347" s="22"/>
      <c r="W347" s="22" t="s">
        <v>565</v>
      </c>
      <c r="X347" s="22"/>
      <c r="Y347" s="30" t="s">
        <v>900</v>
      </c>
      <c r="AG347" s="22"/>
      <c r="AH347" s="22"/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1176</v>
      </c>
      <c r="BA347" s="24" t="s">
        <v>835</v>
      </c>
      <c r="BB347" s="21" t="s">
        <v>525</v>
      </c>
      <c r="BC347" s="21" t="s">
        <v>834</v>
      </c>
      <c r="BD347" s="21" t="s">
        <v>637</v>
      </c>
      <c r="BH347" s="21" t="s">
        <v>841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525</v>
      </c>
      <c r="D348" s="21" t="s">
        <v>27</v>
      </c>
      <c r="E348" s="21" t="s">
        <v>964</v>
      </c>
      <c r="F348" s="25" t="str">
        <f>IF(ISBLANK(Table2[[#This Row],[unique_id]]), "", Table2[[#This Row],[unique_id]])</f>
        <v>driveway_repeater_linkquality</v>
      </c>
      <c r="G348" s="21" t="s">
        <v>838</v>
      </c>
      <c r="H348" s="21" t="s">
        <v>603</v>
      </c>
      <c r="I348" s="21" t="s">
        <v>295</v>
      </c>
      <c r="O348" s="22" t="s">
        <v>933</v>
      </c>
      <c r="P348" s="21" t="s">
        <v>166</v>
      </c>
      <c r="Q348" s="21" t="s">
        <v>903</v>
      </c>
      <c r="R348" s="21" t="s">
        <v>905</v>
      </c>
      <c r="S348" s="21" t="s">
        <v>967</v>
      </c>
      <c r="T348" s="27" t="s">
        <v>965</v>
      </c>
      <c r="V348" s="22"/>
      <c r="W348" s="22" t="s">
        <v>565</v>
      </c>
      <c r="X348" s="22"/>
      <c r="Y348" s="30" t="s">
        <v>900</v>
      </c>
      <c r="AG348" s="22"/>
      <c r="AH348" s="22"/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1176</v>
      </c>
      <c r="BA348" s="24" t="s">
        <v>835</v>
      </c>
      <c r="BB348" s="21" t="s">
        <v>525</v>
      </c>
      <c r="BC348" s="21" t="s">
        <v>834</v>
      </c>
      <c r="BD348" s="21" t="s">
        <v>840</v>
      </c>
      <c r="BH348" s="21" t="s">
        <v>842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515</v>
      </c>
      <c r="D349" s="21" t="s">
        <v>352</v>
      </c>
      <c r="E349" s="21" t="s">
        <v>351</v>
      </c>
      <c r="F349" s="25" t="str">
        <f>IF(ISBLANK(Table2[[#This Row],[unique_id]]), "", Table2[[#This Row],[unique_id]])</f>
        <v>column_break</v>
      </c>
      <c r="G349" s="21" t="s">
        <v>348</v>
      </c>
      <c r="H349" s="21" t="s">
        <v>603</v>
      </c>
      <c r="I349" s="21" t="s">
        <v>295</v>
      </c>
      <c r="M349" s="21" t="s">
        <v>349</v>
      </c>
      <c r="N349" s="21" t="s">
        <v>350</v>
      </c>
      <c r="T349" s="27"/>
      <c r="V349" s="22"/>
      <c r="W349" s="22"/>
      <c r="X349" s="22"/>
      <c r="Y349" s="22"/>
      <c r="AG349" s="22"/>
      <c r="AH349" s="22"/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318</v>
      </c>
      <c r="E350" s="21" t="s">
        <v>1048</v>
      </c>
      <c r="F350" s="25" t="str">
        <f>IF(ISBLANK(Table2[[#This Row],[unique_id]]), "", Table2[[#This Row],[unique_id]])</f>
        <v>lighting_reset_adaptive_lighting_all</v>
      </c>
      <c r="G350" s="21" t="s">
        <v>935</v>
      </c>
      <c r="H350" s="21" t="s">
        <v>622</v>
      </c>
      <c r="I350" s="21" t="s">
        <v>295</v>
      </c>
      <c r="M350" s="21" t="s">
        <v>261</v>
      </c>
      <c r="T350" s="27"/>
      <c r="V350" s="22"/>
      <c r="W350" s="22"/>
      <c r="X350" s="22"/>
      <c r="Y350" s="22"/>
      <c r="AE350" s="21" t="s">
        <v>296</v>
      </c>
      <c r="AG350" s="22"/>
      <c r="AH350" s="22"/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166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318</v>
      </c>
      <c r="E351" t="s">
        <v>608</v>
      </c>
      <c r="F351" s="25" t="str">
        <f>IF(ISBLANK(Table2[[#This Row],[unique_id]]), "", Table2[[#This Row],[unique_id]])</f>
        <v>lighting_reset_adaptive_lighting_ada_lamp</v>
      </c>
      <c r="G351" t="s">
        <v>197</v>
      </c>
      <c r="H351" s="21" t="s">
        <v>622</v>
      </c>
      <c r="I351" s="21" t="s">
        <v>295</v>
      </c>
      <c r="J351" s="21" t="s">
        <v>607</v>
      </c>
      <c r="M351" s="21" t="s">
        <v>261</v>
      </c>
      <c r="T351" s="27"/>
      <c r="V351" s="22"/>
      <c r="W351" s="22"/>
      <c r="X351" s="22"/>
      <c r="Y351" s="22"/>
      <c r="AE351" s="21" t="s">
        <v>296</v>
      </c>
      <c r="AG351" s="22"/>
      <c r="AH351" s="22"/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824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318</v>
      </c>
      <c r="E352" t="s">
        <v>601</v>
      </c>
      <c r="F352" s="25" t="str">
        <f>IF(ISBLANK(Table2[[#This Row],[unique_id]]), "", Table2[[#This Row],[unique_id]])</f>
        <v>lighting_reset_adaptive_lighting_edwin_lamp</v>
      </c>
      <c r="G352" t="s">
        <v>207</v>
      </c>
      <c r="H352" s="21" t="s">
        <v>622</v>
      </c>
      <c r="I352" s="21" t="s">
        <v>295</v>
      </c>
      <c r="J352" s="21" t="s">
        <v>607</v>
      </c>
      <c r="M352" s="21" t="s">
        <v>261</v>
      </c>
      <c r="T352" s="27"/>
      <c r="V352" s="22"/>
      <c r="W352" s="22"/>
      <c r="X352" s="22"/>
      <c r="Y352" s="22"/>
      <c r="AE352" s="21" t="s">
        <v>296</v>
      </c>
      <c r="AG352" s="22"/>
      <c r="AH352" s="22"/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824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318</v>
      </c>
      <c r="E353" t="s">
        <v>609</v>
      </c>
      <c r="F353" s="25" t="str">
        <f>IF(ISBLANK(Table2[[#This Row],[unique_id]]), "", Table2[[#This Row],[unique_id]])</f>
        <v>lighting_reset_adaptive_lighting_edwin_night_light</v>
      </c>
      <c r="G353" t="s">
        <v>461</v>
      </c>
      <c r="H353" s="21" t="s">
        <v>622</v>
      </c>
      <c r="I353" s="21" t="s">
        <v>295</v>
      </c>
      <c r="J353" s="21" t="s">
        <v>620</v>
      </c>
      <c r="M353" s="21" t="s">
        <v>261</v>
      </c>
      <c r="T353" s="27"/>
      <c r="V353" s="22"/>
      <c r="W353" s="22"/>
      <c r="X353" s="22"/>
      <c r="Y353" s="22"/>
      <c r="AE353" s="21" t="s">
        <v>296</v>
      </c>
      <c r="AG353" s="22"/>
      <c r="AH353" s="22"/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824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318</v>
      </c>
      <c r="E354" t="s">
        <v>610</v>
      </c>
      <c r="F354" s="25" t="str">
        <f>IF(ISBLANK(Table2[[#This Row],[unique_id]]), "", Table2[[#This Row],[unique_id]])</f>
        <v>lighting_reset_adaptive_lighting_hallway_main</v>
      </c>
      <c r="G354" t="s">
        <v>202</v>
      </c>
      <c r="H354" s="21" t="s">
        <v>622</v>
      </c>
      <c r="I354" s="21" t="s">
        <v>295</v>
      </c>
      <c r="J354" s="21" t="s">
        <v>629</v>
      </c>
      <c r="M354" s="21" t="s">
        <v>261</v>
      </c>
      <c r="T354" s="27"/>
      <c r="V354" s="22"/>
      <c r="W354" s="22"/>
      <c r="X354" s="22"/>
      <c r="Y354" s="22"/>
      <c r="AE354" s="21" t="s">
        <v>296</v>
      </c>
      <c r="AG354" s="22"/>
      <c r="AH354" s="22"/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431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318</v>
      </c>
      <c r="E355" t="s">
        <v>1032</v>
      </c>
      <c r="F355" s="25" t="str">
        <f>IF(ISBLANK(Table2[[#This Row],[unique_id]]), "", Table2[[#This Row],[unique_id]])</f>
        <v>lighting_reset_adaptive_lighting_hallway_sconces</v>
      </c>
      <c r="G355" t="s">
        <v>1017</v>
      </c>
      <c r="H355" s="21" t="s">
        <v>622</v>
      </c>
      <c r="I355" s="21" t="s">
        <v>295</v>
      </c>
      <c r="J355" s="21" t="s">
        <v>1033</v>
      </c>
      <c r="M355" s="21" t="s">
        <v>261</v>
      </c>
      <c r="T355" s="27"/>
      <c r="V355" s="22"/>
      <c r="W355" s="22"/>
      <c r="X355" s="22"/>
      <c r="Y355" s="22"/>
      <c r="AE355" s="21" t="s">
        <v>296</v>
      </c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318</v>
      </c>
      <c r="E356" t="s">
        <v>611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622</v>
      </c>
      <c r="I356" s="21" t="s">
        <v>295</v>
      </c>
      <c r="J356" s="21" t="s">
        <v>629</v>
      </c>
      <c r="M356" s="21" t="s">
        <v>261</v>
      </c>
      <c r="T356" s="27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195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318</v>
      </c>
      <c r="E357" t="s">
        <v>612</v>
      </c>
      <c r="F357" s="25" t="str">
        <f>IF(ISBLANK(Table2[[#This Row],[unique_id]]), "", Table2[[#This Row],[unique_id]])</f>
        <v>lighting_reset_adaptive_lighting_lounge_main</v>
      </c>
      <c r="G357" t="s">
        <v>209</v>
      </c>
      <c r="H357" s="21" t="s">
        <v>622</v>
      </c>
      <c r="I357" s="21" t="s">
        <v>295</v>
      </c>
      <c r="J357" s="21" t="s">
        <v>629</v>
      </c>
      <c r="M357" s="21" t="s">
        <v>261</v>
      </c>
      <c r="T357" s="27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196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318</v>
      </c>
      <c r="E358" t="s">
        <v>669</v>
      </c>
      <c r="F358" s="25" t="str">
        <f>IF(ISBLANK(Table2[[#This Row],[unique_id]]), "", Table2[[#This Row],[unique_id]])</f>
        <v>lighting_reset_adaptive_lighting_lounge_lamp</v>
      </c>
      <c r="G358" t="s">
        <v>634</v>
      </c>
      <c r="H358" s="21" t="s">
        <v>622</v>
      </c>
      <c r="I358" s="21" t="s">
        <v>295</v>
      </c>
      <c r="J358" s="21" t="s">
        <v>607</v>
      </c>
      <c r="M358" s="21" t="s">
        <v>261</v>
      </c>
      <c r="T358" s="27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166</v>
      </c>
      <c r="BE358" s="21" t="s">
        <v>824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318</v>
      </c>
      <c r="E359" t="s">
        <v>613</v>
      </c>
      <c r="F359" s="25" t="str">
        <f>IF(ISBLANK(Table2[[#This Row],[unique_id]]), "", Table2[[#This Row],[unique_id]])</f>
        <v>lighting_reset_adaptive_lighting_parents_main</v>
      </c>
      <c r="G359" t="s">
        <v>198</v>
      </c>
      <c r="H359" s="21" t="s">
        <v>622</v>
      </c>
      <c r="I359" s="21" t="s">
        <v>295</v>
      </c>
      <c r="J359" s="21" t="s">
        <v>629</v>
      </c>
      <c r="M359" s="21" t="s">
        <v>261</v>
      </c>
      <c r="T359" s="27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194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318</v>
      </c>
      <c r="E360" t="s">
        <v>1034</v>
      </c>
      <c r="F360" s="25" t="str">
        <f>IF(ISBLANK(Table2[[#This Row],[unique_id]]), "", Table2[[#This Row],[unique_id]])</f>
        <v>lighting_reset_adaptive_lighting_parents_jane_bedside</v>
      </c>
      <c r="G360" t="s">
        <v>1026</v>
      </c>
      <c r="H360" s="21" t="s">
        <v>622</v>
      </c>
      <c r="I360" s="21" t="s">
        <v>295</v>
      </c>
      <c r="J360" s="21" t="s">
        <v>1036</v>
      </c>
      <c r="M360" s="21" t="s">
        <v>261</v>
      </c>
      <c r="T360" s="27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194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318</v>
      </c>
      <c r="E361" t="s">
        <v>1035</v>
      </c>
      <c r="F361" s="25" t="str">
        <f>IF(ISBLANK(Table2[[#This Row],[unique_id]]), "", Table2[[#This Row],[unique_id]])</f>
        <v>lighting_reset_adaptive_lighting_parents_graham_bedside</v>
      </c>
      <c r="G361" t="s">
        <v>1027</v>
      </c>
      <c r="H361" s="21" t="s">
        <v>622</v>
      </c>
      <c r="I361" s="21" t="s">
        <v>295</v>
      </c>
      <c r="J361" s="21" t="s">
        <v>1037</v>
      </c>
      <c r="M361" s="21" t="s">
        <v>261</v>
      </c>
      <c r="T361" s="27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194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318</v>
      </c>
      <c r="E362" t="s">
        <v>1038</v>
      </c>
      <c r="F362" s="25" t="str">
        <f>IF(ISBLANK(Table2[[#This Row],[unique_id]]), "", Table2[[#This Row],[unique_id]])</f>
        <v>lighting_reset_adaptive_lighting_study_lamp</v>
      </c>
      <c r="G362" t="s">
        <v>885</v>
      </c>
      <c r="H362" s="21" t="s">
        <v>622</v>
      </c>
      <c r="I362" s="21" t="s">
        <v>295</v>
      </c>
      <c r="J362" s="21" t="s">
        <v>607</v>
      </c>
      <c r="M362" s="21" t="s">
        <v>261</v>
      </c>
      <c r="T362" s="27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376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318</v>
      </c>
      <c r="E363" t="s">
        <v>614</v>
      </c>
      <c r="F363" s="25" t="str">
        <f>IF(ISBLANK(Table2[[#This Row],[unique_id]]), "", Table2[[#This Row],[unique_id]])</f>
        <v>lighting_reset_adaptive_lighting_kitchen_main</v>
      </c>
      <c r="G363" t="s">
        <v>204</v>
      </c>
      <c r="H363" s="21" t="s">
        <v>622</v>
      </c>
      <c r="I363" s="21" t="s">
        <v>295</v>
      </c>
      <c r="J363" s="21" t="s">
        <v>629</v>
      </c>
      <c r="M363" s="21" t="s">
        <v>261</v>
      </c>
      <c r="T363" s="27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208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318</v>
      </c>
      <c r="E364" t="s">
        <v>615</v>
      </c>
      <c r="F364" s="25" t="str">
        <f>IF(ISBLANK(Table2[[#This Row],[unique_id]]), "", Table2[[#This Row],[unique_id]])</f>
        <v>lighting_reset_adaptive_lighting_laundry_main</v>
      </c>
      <c r="G364" t="s">
        <v>206</v>
      </c>
      <c r="H364" s="21" t="s">
        <v>622</v>
      </c>
      <c r="I364" s="21" t="s">
        <v>295</v>
      </c>
      <c r="J364" s="21" t="s">
        <v>629</v>
      </c>
      <c r="M364" s="21" t="s">
        <v>261</v>
      </c>
      <c r="T364" s="27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216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318</v>
      </c>
      <c r="E365" t="s">
        <v>616</v>
      </c>
      <c r="F365" s="25" t="str">
        <f>IF(ISBLANK(Table2[[#This Row],[unique_id]]), "", Table2[[#This Row],[unique_id]])</f>
        <v>lighting_reset_adaptive_lighting_pantry_main</v>
      </c>
      <c r="G365" t="s">
        <v>205</v>
      </c>
      <c r="H365" s="21" t="s">
        <v>622</v>
      </c>
      <c r="I365" s="21" t="s">
        <v>295</v>
      </c>
      <c r="J365" s="21" t="s">
        <v>629</v>
      </c>
      <c r="M365" s="21" t="s">
        <v>261</v>
      </c>
      <c r="T365" s="27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214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318</v>
      </c>
      <c r="E366" t="s">
        <v>630</v>
      </c>
      <c r="F366" s="25" t="str">
        <f>IF(ISBLANK(Table2[[#This Row],[unique_id]]), "", Table2[[#This Row],[unique_id]])</f>
        <v>lighting_reset_adaptive_lighting_office_main</v>
      </c>
      <c r="G366" t="s">
        <v>201</v>
      </c>
      <c r="H366" s="21" t="s">
        <v>622</v>
      </c>
      <c r="I366" s="21" t="s">
        <v>295</v>
      </c>
      <c r="J366" s="21" t="s">
        <v>629</v>
      </c>
      <c r="M366" s="21" t="s">
        <v>261</v>
      </c>
      <c r="T366" s="27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215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318</v>
      </c>
      <c r="E367" t="s">
        <v>617</v>
      </c>
      <c r="F367" s="25" t="str">
        <f>IF(ISBLANK(Table2[[#This Row],[unique_id]]), "", Table2[[#This Row],[unique_id]])</f>
        <v>lighting_reset_adaptive_lighting_bathroom_main</v>
      </c>
      <c r="G367" t="s">
        <v>200</v>
      </c>
      <c r="H367" s="21" t="s">
        <v>622</v>
      </c>
      <c r="I367" s="21" t="s">
        <v>295</v>
      </c>
      <c r="J367" s="21" t="s">
        <v>629</v>
      </c>
      <c r="M367" s="21" t="s">
        <v>261</v>
      </c>
      <c r="T367" s="27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378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318</v>
      </c>
      <c r="E368" t="s">
        <v>1039</v>
      </c>
      <c r="F368" s="25" t="str">
        <f>IF(ISBLANK(Table2[[#This Row],[unique_id]]), "", Table2[[#This Row],[unique_id]])</f>
        <v>lighting_reset_adaptive_lighting_bathroom_sconces</v>
      </c>
      <c r="G368" t="s">
        <v>1023</v>
      </c>
      <c r="H368" s="21" t="s">
        <v>622</v>
      </c>
      <c r="I368" s="21" t="s">
        <v>295</v>
      </c>
      <c r="J368" s="21" t="s">
        <v>1033</v>
      </c>
      <c r="M368" s="21" t="s">
        <v>261</v>
      </c>
      <c r="T368" s="27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378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318</v>
      </c>
      <c r="E369" t="s">
        <v>618</v>
      </c>
      <c r="F369" s="25" t="str">
        <f>IF(ISBLANK(Table2[[#This Row],[unique_id]]), "", Table2[[#This Row],[unique_id]])</f>
        <v>lighting_reset_adaptive_lighting_ensuite_main</v>
      </c>
      <c r="G369" t="s">
        <v>199</v>
      </c>
      <c r="H369" s="21" t="s">
        <v>622</v>
      </c>
      <c r="I369" s="21" t="s">
        <v>295</v>
      </c>
      <c r="J369" s="21" t="s">
        <v>629</v>
      </c>
      <c r="M369" s="21" t="s">
        <v>261</v>
      </c>
      <c r="T369" s="27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416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318</v>
      </c>
      <c r="E370" t="s">
        <v>1040</v>
      </c>
      <c r="F370" s="25" t="str">
        <f>IF(ISBLANK(Table2[[#This Row],[unique_id]]), "", Table2[[#This Row],[unique_id]])</f>
        <v>lighting_reset_adaptive_lighting_ensuite_sconces</v>
      </c>
      <c r="G370" t="s">
        <v>1006</v>
      </c>
      <c r="H370" s="21" t="s">
        <v>622</v>
      </c>
      <c r="I370" s="21" t="s">
        <v>295</v>
      </c>
      <c r="J370" s="21" t="s">
        <v>1033</v>
      </c>
      <c r="M370" s="21" t="s">
        <v>261</v>
      </c>
      <c r="T370" s="27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416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318</v>
      </c>
      <c r="E371" t="s">
        <v>619</v>
      </c>
      <c r="F371" s="25" t="str">
        <f>IF(ISBLANK(Table2[[#This Row],[unique_id]]), "", Table2[[#This Row],[unique_id]])</f>
        <v>lighting_reset_adaptive_lighting_wardrobe_main</v>
      </c>
      <c r="G371" t="s">
        <v>203</v>
      </c>
      <c r="H371" s="21" t="s">
        <v>622</v>
      </c>
      <c r="I371" s="21" t="s">
        <v>295</v>
      </c>
      <c r="J371" s="21" t="s">
        <v>629</v>
      </c>
      <c r="M371" s="21" t="s">
        <v>261</v>
      </c>
      <c r="T371" s="27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571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515</v>
      </c>
      <c r="D372" s="21" t="s">
        <v>352</v>
      </c>
      <c r="E372" s="21" t="s">
        <v>351</v>
      </c>
      <c r="F372" s="25" t="str">
        <f>IF(ISBLANK(Table2[[#This Row],[unique_id]]), "", Table2[[#This Row],[unique_id]])</f>
        <v>column_break</v>
      </c>
      <c r="G372" s="21" t="s">
        <v>348</v>
      </c>
      <c r="H372" s="21" t="s">
        <v>622</v>
      </c>
      <c r="I372" s="21" t="s">
        <v>295</v>
      </c>
      <c r="M372" s="21" t="s">
        <v>349</v>
      </c>
      <c r="N372" s="21" t="s">
        <v>350</v>
      </c>
      <c r="T372" s="27"/>
      <c r="V372" s="22"/>
      <c r="W372" s="22"/>
      <c r="X372" s="22"/>
      <c r="Y372" s="22"/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733</v>
      </c>
      <c r="E373" s="21" t="s">
        <v>734</v>
      </c>
      <c r="F373" s="25" t="str">
        <f>IF(ISBLANK(Table2[[#This Row],[unique_id]]), "", Table2[[#This Row],[unique_id]])</f>
        <v>synchronize_devices</v>
      </c>
      <c r="G373" s="21" t="s">
        <v>736</v>
      </c>
      <c r="H373" s="21" t="s">
        <v>735</v>
      </c>
      <c r="I373" s="21" t="s">
        <v>295</v>
      </c>
      <c r="M373" s="21" t="s">
        <v>261</v>
      </c>
      <c r="T373" s="27"/>
      <c r="V373" s="22"/>
      <c r="W373" s="22"/>
      <c r="X373" s="22"/>
      <c r="Y373" s="22"/>
      <c r="AG373" s="22"/>
      <c r="AH373" s="22"/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238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187</v>
      </c>
      <c r="H374" s="21" t="s">
        <v>888</v>
      </c>
      <c r="I374" s="21" t="s">
        <v>144</v>
      </c>
      <c r="M374" s="21" t="s">
        <v>136</v>
      </c>
      <c r="N374" s="21" t="s">
        <v>274</v>
      </c>
      <c r="O374" s="22" t="s">
        <v>933</v>
      </c>
      <c r="P374" s="21" t="s">
        <v>166</v>
      </c>
      <c r="Q374" s="21" t="s">
        <v>903</v>
      </c>
      <c r="R374" s="46" t="s">
        <v>888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166</v>
      </c>
      <c r="BA374" s="21" t="s">
        <v>413</v>
      </c>
      <c r="BB374" s="21" t="s">
        <v>238</v>
      </c>
      <c r="BC374" s="21" t="s">
        <v>1244</v>
      </c>
      <c r="BD374" s="21" t="s">
        <v>130</v>
      </c>
      <c r="BG374" s="21" t="s">
        <v>440</v>
      </c>
      <c r="BH374" s="28" t="s">
        <v>484</v>
      </c>
      <c r="BI374" s="24" t="s">
        <v>476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238</v>
      </c>
      <c r="D375" s="21" t="s">
        <v>145</v>
      </c>
      <c r="E375" s="21" t="s">
        <v>262</v>
      </c>
      <c r="F375" s="25" t="str">
        <f>IF(ISBLANK(Table2[[#This Row],[unique_id]]), "", Table2[[#This Row],[unique_id]])</f>
        <v>edwin_home</v>
      </c>
      <c r="G375" s="21" t="s">
        <v>263</v>
      </c>
      <c r="H375" s="21" t="s">
        <v>888</v>
      </c>
      <c r="I375" s="21" t="s">
        <v>144</v>
      </c>
      <c r="M375" s="21" t="s">
        <v>136</v>
      </c>
      <c r="N375" s="21" t="s">
        <v>274</v>
      </c>
      <c r="O375" s="22" t="s">
        <v>933</v>
      </c>
      <c r="P375" s="21" t="s">
        <v>166</v>
      </c>
      <c r="Q375" s="21" t="s">
        <v>903</v>
      </c>
      <c r="R375" s="46" t="s">
        <v>888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166</v>
      </c>
      <c r="BA375" s="21" t="s">
        <v>413</v>
      </c>
      <c r="BB375" s="21" t="s">
        <v>238</v>
      </c>
      <c r="BC375" s="21" t="s">
        <v>1244</v>
      </c>
      <c r="BD375" s="21" t="s">
        <v>127</v>
      </c>
      <c r="BG375" s="21" t="s">
        <v>440</v>
      </c>
      <c r="BH375" s="28" t="s">
        <v>483</v>
      </c>
      <c r="BI375" s="24" t="s">
        <v>477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238</v>
      </c>
      <c r="D376" s="21" t="s">
        <v>145</v>
      </c>
      <c r="E376" s="21" t="s">
        <v>270</v>
      </c>
      <c r="F376" s="25" t="str">
        <f>IF(ISBLANK(Table2[[#This Row],[unique_id]]), "", Table2[[#This Row],[unique_id]])</f>
        <v>parents_home</v>
      </c>
      <c r="G376" s="21" t="s">
        <v>264</v>
      </c>
      <c r="H376" s="21" t="s">
        <v>888</v>
      </c>
      <c r="I376" s="21" t="s">
        <v>144</v>
      </c>
      <c r="M376" s="21" t="s">
        <v>136</v>
      </c>
      <c r="N376" s="21" t="s">
        <v>274</v>
      </c>
      <c r="O376" s="22" t="s">
        <v>933</v>
      </c>
      <c r="P376" s="21" t="s">
        <v>166</v>
      </c>
      <c r="Q376" s="21" t="s">
        <v>903</v>
      </c>
      <c r="R376" s="46" t="s">
        <v>888</v>
      </c>
      <c r="S376" s="21" t="str">
        <f>_xlfn.CONCAT( Table2[[#This Row],[friendly_name]], " Devices")</f>
        <v>Parents Home Devices</v>
      </c>
      <c r="T376" s="27" t="s">
        <v>913</v>
      </c>
      <c r="V376" s="22"/>
      <c r="W376" s="22"/>
      <c r="X376" s="22"/>
      <c r="Y376" s="22"/>
      <c r="AG376" s="22"/>
      <c r="AH376" s="22"/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166</v>
      </c>
      <c r="BA376" s="21" t="s">
        <v>1238</v>
      </c>
      <c r="BB376" s="21" t="s">
        <v>238</v>
      </c>
      <c r="BC376" s="21" t="s">
        <v>1245</v>
      </c>
      <c r="BD376" s="21" t="s">
        <v>194</v>
      </c>
      <c r="BG376" s="21" t="s">
        <v>440</v>
      </c>
      <c r="BH376" s="28" t="s">
        <v>770</v>
      </c>
      <c r="BI376" s="24" t="s">
        <v>769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238</v>
      </c>
      <c r="D377" s="21" t="s">
        <v>145</v>
      </c>
      <c r="E377" s="21" t="s">
        <v>266</v>
      </c>
      <c r="F377" s="25" t="str">
        <f>IF(ISBLANK(Table2[[#This Row],[unique_id]]), "", Table2[[#This Row],[unique_id]])</f>
        <v>kitchen_home</v>
      </c>
      <c r="G377" s="21" t="s">
        <v>265</v>
      </c>
      <c r="H377" s="21" t="s">
        <v>888</v>
      </c>
      <c r="I377" s="21" t="s">
        <v>144</v>
      </c>
      <c r="M377" s="21" t="s">
        <v>136</v>
      </c>
      <c r="N377" s="21" t="s">
        <v>274</v>
      </c>
      <c r="O377" s="22" t="s">
        <v>933</v>
      </c>
      <c r="P377" s="21" t="s">
        <v>166</v>
      </c>
      <c r="Q377" s="21" t="s">
        <v>903</v>
      </c>
      <c r="R377" s="46" t="s">
        <v>888</v>
      </c>
      <c r="S377" s="21" t="str">
        <f>_xlfn.CONCAT( Table2[[#This Row],[friendly_name]], " Devices")</f>
        <v>Kitchen Home Devices</v>
      </c>
      <c r="T377" s="27" t="s">
        <v>913</v>
      </c>
      <c r="V377" s="22"/>
      <c r="W377" s="22"/>
      <c r="X377" s="22"/>
      <c r="Y377" s="22"/>
      <c r="AG377" s="22"/>
      <c r="AH377" s="22"/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166</v>
      </c>
      <c r="BA377" s="21" t="s">
        <v>1238</v>
      </c>
      <c r="BB377" s="21" t="s">
        <v>238</v>
      </c>
      <c r="BC377" s="21" t="s">
        <v>1245</v>
      </c>
      <c r="BD377" s="21" t="s">
        <v>208</v>
      </c>
      <c r="BG377" s="21" t="s">
        <v>440</v>
      </c>
      <c r="BH377" s="28" t="s">
        <v>873</v>
      </c>
      <c r="BI377" s="24" t="s">
        <v>872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238</v>
      </c>
      <c r="D378" s="21" t="s">
        <v>145</v>
      </c>
      <c r="E378" s="21" t="s">
        <v>737</v>
      </c>
      <c r="F378" s="25" t="str">
        <f>IF(ISBLANK(Table2[[#This Row],[unique_id]]), "", Table2[[#This Row],[unique_id]])</f>
        <v>office_home</v>
      </c>
      <c r="G378" s="21" t="s">
        <v>738</v>
      </c>
      <c r="H378" s="21" t="s">
        <v>888</v>
      </c>
      <c r="I378" s="21" t="s">
        <v>144</v>
      </c>
      <c r="M378" s="21" t="s">
        <v>136</v>
      </c>
      <c r="N378" s="21" t="s">
        <v>274</v>
      </c>
      <c r="O378" s="22" t="s">
        <v>933</v>
      </c>
      <c r="P378" s="21" t="s">
        <v>166</v>
      </c>
      <c r="Q378" s="21" t="s">
        <v>903</v>
      </c>
      <c r="R378" s="46" t="s">
        <v>888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166</v>
      </c>
      <c r="BA378" s="21" t="s">
        <v>413</v>
      </c>
      <c r="BB378" s="21" t="s">
        <v>238</v>
      </c>
      <c r="BC378" s="21" t="s">
        <v>1244</v>
      </c>
      <c r="BD378" s="21" t="s">
        <v>215</v>
      </c>
      <c r="BG378" s="21" t="s">
        <v>440</v>
      </c>
      <c r="BH378" s="28" t="s">
        <v>481</v>
      </c>
      <c r="BI378" s="24" t="s">
        <v>480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238</v>
      </c>
      <c r="D379" s="21" t="s">
        <v>145</v>
      </c>
      <c r="E379" s="21" t="s">
        <v>775</v>
      </c>
      <c r="F379" s="25" t="str">
        <f>IF(ISBLANK(Table2[[#This Row],[unique_id]]), "", Table2[[#This Row],[unique_id]])</f>
        <v>lounge_home</v>
      </c>
      <c r="G379" s="21" t="s">
        <v>776</v>
      </c>
      <c r="H379" s="21" t="s">
        <v>888</v>
      </c>
      <c r="I379" s="21" t="s">
        <v>144</v>
      </c>
      <c r="M379" s="21" t="s">
        <v>136</v>
      </c>
      <c r="N379" s="21" t="s">
        <v>274</v>
      </c>
      <c r="O379" s="22" t="s">
        <v>933</v>
      </c>
      <c r="P379" s="21" t="s">
        <v>166</v>
      </c>
      <c r="Q379" s="21" t="s">
        <v>903</v>
      </c>
      <c r="R379" s="46" t="s">
        <v>888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166</v>
      </c>
      <c r="BA379" s="21" t="s">
        <v>413</v>
      </c>
      <c r="BB379" s="21" t="s">
        <v>238</v>
      </c>
      <c r="BC379" s="21" t="s">
        <v>1244</v>
      </c>
      <c r="BD379" s="21" t="s">
        <v>196</v>
      </c>
      <c r="BG379" s="21" t="s">
        <v>440</v>
      </c>
      <c r="BH379" s="28" t="s">
        <v>482</v>
      </c>
      <c r="BI379" s="24" t="s">
        <v>478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238</v>
      </c>
      <c r="D380" s="21" t="s">
        <v>145</v>
      </c>
      <c r="E380" s="21" t="s">
        <v>968</v>
      </c>
      <c r="F380" s="25" t="str">
        <f>IF(ISBLANK(Table2[[#This Row],[unique_id]]), "", Table2[[#This Row],[unique_id]])</f>
        <v>ada_tablet</v>
      </c>
      <c r="G380" s="21" t="s">
        <v>969</v>
      </c>
      <c r="H380" s="21" t="s">
        <v>888</v>
      </c>
      <c r="I380" s="21" t="s">
        <v>144</v>
      </c>
      <c r="M380" s="21" t="s">
        <v>136</v>
      </c>
      <c r="N380" s="21" t="s">
        <v>274</v>
      </c>
      <c r="R380" s="46"/>
      <c r="T380" s="27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969</v>
      </c>
      <c r="BA380" s="21" t="s">
        <v>1246</v>
      </c>
      <c r="BB380" s="21" t="s">
        <v>238</v>
      </c>
      <c r="BC380" s="21" t="s">
        <v>974</v>
      </c>
      <c r="BD380" s="21" t="s">
        <v>196</v>
      </c>
      <c r="BG380" s="21" t="s">
        <v>440</v>
      </c>
      <c r="BH380" s="28" t="s">
        <v>971</v>
      </c>
      <c r="BI380" s="24" t="s">
        <v>972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515</v>
      </c>
      <c r="D381" s="21" t="s">
        <v>352</v>
      </c>
      <c r="E381" s="21" t="s">
        <v>351</v>
      </c>
      <c r="F381" s="25" t="str">
        <f>IF(ISBLANK(Table2[[#This Row],[unique_id]]), "", Table2[[#This Row],[unique_id]])</f>
        <v>column_break</v>
      </c>
      <c r="G381" s="21" t="s">
        <v>348</v>
      </c>
      <c r="H381" s="21" t="s">
        <v>888</v>
      </c>
      <c r="I381" s="21" t="s">
        <v>144</v>
      </c>
      <c r="M381" s="21" t="s">
        <v>349</v>
      </c>
      <c r="N381" s="21" t="s">
        <v>350</v>
      </c>
      <c r="O381" s="47"/>
      <c r="T381" s="27"/>
      <c r="V381" s="22"/>
      <c r="W381" s="22"/>
      <c r="X381" s="22"/>
      <c r="Y381" s="22"/>
      <c r="AG381" s="22"/>
      <c r="AH381" s="22"/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661</v>
      </c>
      <c r="D382" s="21" t="s">
        <v>145</v>
      </c>
      <c r="E382" s="21" t="s">
        <v>732</v>
      </c>
      <c r="F382" s="25" t="str">
        <f>IF(ISBLANK(Table2[[#This Row],[unique_id]]), "", Table2[[#This Row],[unique_id]])</f>
        <v>lg_webos_smart_tv</v>
      </c>
      <c r="G382" s="21" t="s">
        <v>181</v>
      </c>
      <c r="H382" s="21" t="s">
        <v>888</v>
      </c>
      <c r="I382" s="21" t="s">
        <v>144</v>
      </c>
      <c r="M382" s="21" t="s">
        <v>136</v>
      </c>
      <c r="N382" s="21" t="s">
        <v>274</v>
      </c>
      <c r="R382" s="46"/>
      <c r="T382" s="27"/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1167</v>
      </c>
      <c r="BA382" s="21" t="s">
        <v>665</v>
      </c>
      <c r="BB382" s="21" t="s">
        <v>661</v>
      </c>
      <c r="BC382" s="21" t="s">
        <v>664</v>
      </c>
      <c r="BD382" s="21" t="s">
        <v>196</v>
      </c>
      <c r="BG382" s="21" t="s">
        <v>440</v>
      </c>
      <c r="BH382" s="28" t="s">
        <v>662</v>
      </c>
      <c r="BI382" s="24" t="s">
        <v>663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660</v>
      </c>
      <c r="C383" s="21" t="s">
        <v>268</v>
      </c>
      <c r="D383" s="21" t="s">
        <v>145</v>
      </c>
      <c r="E383" s="21" t="s">
        <v>269</v>
      </c>
      <c r="F383" s="25" t="str">
        <f>IF(ISBLANK(Table2[[#This Row],[unique_id]]), "", Table2[[#This Row],[unique_id]])</f>
        <v>parents_tv</v>
      </c>
      <c r="G383" s="21" t="s">
        <v>267</v>
      </c>
      <c r="H383" s="21" t="s">
        <v>888</v>
      </c>
      <c r="I383" s="21" t="s">
        <v>144</v>
      </c>
      <c r="M383" s="21" t="s">
        <v>136</v>
      </c>
      <c r="N383" s="21" t="s">
        <v>274</v>
      </c>
      <c r="T383" s="27"/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1167</v>
      </c>
      <c r="BA383" s="21" t="s">
        <v>1239</v>
      </c>
      <c r="BB383" s="21" t="s">
        <v>268</v>
      </c>
      <c r="BC383" s="21" t="s">
        <v>419</v>
      </c>
      <c r="BD383" s="21" t="s">
        <v>194</v>
      </c>
      <c r="BG383" s="21" t="s">
        <v>440</v>
      </c>
      <c r="BH383" s="28" t="s">
        <v>421</v>
      </c>
      <c r="BI383" s="24" t="s">
        <v>486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238</v>
      </c>
      <c r="D384" s="21" t="s">
        <v>145</v>
      </c>
      <c r="E384" s="21" t="s">
        <v>975</v>
      </c>
      <c r="F384" s="25" t="str">
        <f>IF(ISBLANK(Table2[[#This Row],[unique_id]]), "", Table2[[#This Row],[unique_id]])</f>
        <v>edwin_tablet</v>
      </c>
      <c r="G384" s="21" t="s">
        <v>976</v>
      </c>
      <c r="H384" s="21" t="s">
        <v>888</v>
      </c>
      <c r="I384" s="21" t="s">
        <v>144</v>
      </c>
      <c r="M384" s="21" t="s">
        <v>136</v>
      </c>
      <c r="N384" s="21" t="s">
        <v>274</v>
      </c>
      <c r="R384" s="46"/>
      <c r="T384" s="27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976</v>
      </c>
      <c r="BA384" s="21" t="s">
        <v>1246</v>
      </c>
      <c r="BB384" s="21" t="s">
        <v>238</v>
      </c>
      <c r="BC384" s="21" t="s">
        <v>974</v>
      </c>
      <c r="BD384" s="21" t="s">
        <v>208</v>
      </c>
      <c r="BG384" s="21" t="s">
        <v>440</v>
      </c>
      <c r="BH384" s="28" t="s">
        <v>982</v>
      </c>
      <c r="BI384" s="24" t="s">
        <v>973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660</v>
      </c>
      <c r="C385" s="21" t="s">
        <v>238</v>
      </c>
      <c r="D385" s="21" t="s">
        <v>145</v>
      </c>
      <c r="E385" s="21" t="s">
        <v>822</v>
      </c>
      <c r="F385" s="25" t="str">
        <f>IF(ISBLANK(Table2[[#This Row],[unique_id]]), "", Table2[[#This Row],[unique_id]])</f>
        <v>office_tv</v>
      </c>
      <c r="G385" s="21" t="s">
        <v>823</v>
      </c>
      <c r="H385" s="21" t="s">
        <v>888</v>
      </c>
      <c r="I385" s="21" t="s">
        <v>144</v>
      </c>
      <c r="M385" s="21" t="s">
        <v>136</v>
      </c>
      <c r="N385" s="21" t="s">
        <v>274</v>
      </c>
      <c r="T385" s="27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1167</v>
      </c>
      <c r="BA385" s="21" t="s">
        <v>414</v>
      </c>
      <c r="BB385" s="21" t="s">
        <v>238</v>
      </c>
      <c r="BC385" s="21" t="s">
        <v>415</v>
      </c>
      <c r="BD385" s="21" t="s">
        <v>215</v>
      </c>
      <c r="BG385" s="21" t="s">
        <v>440</v>
      </c>
      <c r="BH385" s="28" t="s">
        <v>485</v>
      </c>
      <c r="BI385" s="24" t="s">
        <v>479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515</v>
      </c>
      <c r="D386" s="21" t="s">
        <v>352</v>
      </c>
      <c r="E386" s="21" t="s">
        <v>351</v>
      </c>
      <c r="F386" s="25" t="str">
        <f>IF(ISBLANK(Table2[[#This Row],[unique_id]]), "", Table2[[#This Row],[unique_id]])</f>
        <v>column_break</v>
      </c>
      <c r="G386" s="21" t="s">
        <v>348</v>
      </c>
      <c r="H386" s="21" t="s">
        <v>888</v>
      </c>
      <c r="I386" s="21" t="s">
        <v>144</v>
      </c>
      <c r="M386" s="21" t="s">
        <v>349</v>
      </c>
      <c r="N386" s="21" t="s">
        <v>350</v>
      </c>
      <c r="T386" s="27"/>
      <c r="V386" s="22"/>
      <c r="W386" s="22"/>
      <c r="X386" s="22"/>
      <c r="Y386" s="22"/>
      <c r="AG386" s="22"/>
      <c r="AH386" s="22"/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183</v>
      </c>
      <c r="D387" s="21" t="s">
        <v>145</v>
      </c>
      <c r="E387" s="21" t="s">
        <v>877</v>
      </c>
      <c r="F387" s="25" t="str">
        <f>IF(ISBLANK(Table2[[#This Row],[unique_id]]), "", Table2[[#This Row],[unique_id]])</f>
        <v>lounge_arc</v>
      </c>
      <c r="G387" s="21" t="s">
        <v>880</v>
      </c>
      <c r="H387" s="21" t="s">
        <v>888</v>
      </c>
      <c r="I387" s="21" t="s">
        <v>144</v>
      </c>
      <c r="M387" s="21" t="s">
        <v>136</v>
      </c>
      <c r="N387" s="21" t="s">
        <v>274</v>
      </c>
      <c r="O387" s="22" t="s">
        <v>933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666</v>
      </c>
      <c r="BA387" s="21" t="s">
        <v>1242</v>
      </c>
      <c r="BB387" s="21" t="s">
        <v>183</v>
      </c>
      <c r="BC387" s="21">
        <v>15.4</v>
      </c>
      <c r="BD387" s="21" t="s">
        <v>196</v>
      </c>
      <c r="BG387" s="21" t="s">
        <v>440</v>
      </c>
      <c r="BH387" s="21" t="s">
        <v>667</v>
      </c>
      <c r="BI387" s="24" t="s">
        <v>668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660</v>
      </c>
      <c r="C388" s="21" t="s">
        <v>956</v>
      </c>
      <c r="D388" s="21" t="s">
        <v>149</v>
      </c>
      <c r="E388" s="21" t="s">
        <v>958</v>
      </c>
      <c r="F388" s="25" t="str">
        <f>IF(ISBLANK(Table2[[#This Row],[unique_id]]), "", Table2[[#This Row],[unique_id]])</f>
        <v>template_kitchen_move_proxy</v>
      </c>
      <c r="G388" s="21" t="s">
        <v>881</v>
      </c>
      <c r="H388" s="21" t="s">
        <v>888</v>
      </c>
      <c r="I388" s="21" t="s">
        <v>144</v>
      </c>
      <c r="O388" s="22" t="s">
        <v>933</v>
      </c>
      <c r="P388" s="21" t="s">
        <v>166</v>
      </c>
      <c r="Q388" s="21" t="s">
        <v>903</v>
      </c>
      <c r="R388" s="46" t="s">
        <v>888</v>
      </c>
      <c r="S388" s="21" t="str">
        <f>_xlfn.CONCAT( Table2[[#This Row],[friendly_name]], " Devices")</f>
        <v>Kitchen Move Devices</v>
      </c>
      <c r="T388" s="27" t="s">
        <v>961</v>
      </c>
      <c r="V388" s="22"/>
      <c r="W388" s="22"/>
      <c r="X388" s="22"/>
      <c r="Y388" s="22"/>
      <c r="AG388" s="22"/>
      <c r="AH388" s="22"/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385</v>
      </c>
      <c r="BA388" s="21" t="s">
        <v>1240</v>
      </c>
      <c r="BB388" s="21" t="s">
        <v>183</v>
      </c>
      <c r="BC388" s="21">
        <v>15.4</v>
      </c>
      <c r="BD388" s="21" t="s">
        <v>208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183</v>
      </c>
      <c r="D389" s="21" t="s">
        <v>145</v>
      </c>
      <c r="E389" s="21" t="s">
        <v>876</v>
      </c>
      <c r="F389" s="25" t="str">
        <f>IF(ISBLANK(Table2[[#This Row],[unique_id]]), "", Table2[[#This Row],[unique_id]])</f>
        <v>kitchen_move</v>
      </c>
      <c r="G389" s="21" t="s">
        <v>881</v>
      </c>
      <c r="H389" s="21" t="s">
        <v>888</v>
      </c>
      <c r="I389" s="21" t="s">
        <v>144</v>
      </c>
      <c r="M389" s="21" t="s">
        <v>136</v>
      </c>
      <c r="N389" s="21" t="s">
        <v>274</v>
      </c>
      <c r="O389" s="22" t="s">
        <v>933</v>
      </c>
      <c r="P389" s="21" t="s">
        <v>166</v>
      </c>
      <c r="Q389" s="21" t="s">
        <v>903</v>
      </c>
      <c r="R389" s="46" t="s">
        <v>888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385</v>
      </c>
      <c r="BA389" s="21" t="s">
        <v>1240</v>
      </c>
      <c r="BB389" s="21" t="s">
        <v>183</v>
      </c>
      <c r="BC389" s="21">
        <v>15.4</v>
      </c>
      <c r="BD389" s="21" t="s">
        <v>208</v>
      </c>
      <c r="BG389" s="21" t="s">
        <v>440</v>
      </c>
      <c r="BH389" s="21" t="s">
        <v>388</v>
      </c>
      <c r="BI389" s="24" t="s">
        <v>509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183</v>
      </c>
      <c r="D390" s="21" t="s">
        <v>145</v>
      </c>
      <c r="E390" s="21" t="s">
        <v>875</v>
      </c>
      <c r="F390" s="25" t="str">
        <f>IF(ISBLANK(Table2[[#This Row],[unique_id]]), "", Table2[[#This Row],[unique_id]])</f>
        <v>kitchen_five</v>
      </c>
      <c r="G390" s="21" t="s">
        <v>882</v>
      </c>
      <c r="H390" s="21" t="s">
        <v>888</v>
      </c>
      <c r="I390" s="21" t="s">
        <v>144</v>
      </c>
      <c r="M390" s="21" t="s">
        <v>136</v>
      </c>
      <c r="N390" s="21" t="s">
        <v>274</v>
      </c>
      <c r="O390" s="22" t="s">
        <v>933</v>
      </c>
      <c r="P390" s="21" t="s">
        <v>166</v>
      </c>
      <c r="Q390" s="21" t="s">
        <v>903</v>
      </c>
      <c r="R390" s="46" t="s">
        <v>888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960</v>
      </c>
      <c r="BA390" s="21" t="s">
        <v>1241</v>
      </c>
      <c r="BB390" s="21" t="s">
        <v>183</v>
      </c>
      <c r="BC390" s="21">
        <v>15.4</v>
      </c>
      <c r="BD390" s="21" t="s">
        <v>208</v>
      </c>
      <c r="BG390" s="21" t="s">
        <v>440</v>
      </c>
      <c r="BH390" s="27" t="s">
        <v>387</v>
      </c>
      <c r="BI390" s="24" t="s">
        <v>510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660</v>
      </c>
      <c r="C391" s="21" t="s">
        <v>956</v>
      </c>
      <c r="D391" s="21" t="s">
        <v>149</v>
      </c>
      <c r="E391" s="21" t="s">
        <v>959</v>
      </c>
      <c r="F391" s="25" t="str">
        <f>IF(ISBLANK(Table2[[#This Row],[unique_id]]), "", Table2[[#This Row],[unique_id]])</f>
        <v>template_parents_move_proxy</v>
      </c>
      <c r="G391" s="21" t="s">
        <v>883</v>
      </c>
      <c r="H391" s="21" t="s">
        <v>888</v>
      </c>
      <c r="I391" s="21" t="s">
        <v>144</v>
      </c>
      <c r="O391" s="22" t="s">
        <v>933</v>
      </c>
      <c r="P391" s="21" t="s">
        <v>166</v>
      </c>
      <c r="Q391" s="21" t="s">
        <v>903</v>
      </c>
      <c r="R391" s="46" t="s">
        <v>888</v>
      </c>
      <c r="S391" s="21" t="str">
        <f>_xlfn.CONCAT( Table2[[#This Row],[friendly_name]], " Devices")</f>
        <v>Parents Move Devices</v>
      </c>
      <c r="T391" s="27" t="s">
        <v>961</v>
      </c>
      <c r="V391" s="22"/>
      <c r="W391" s="22"/>
      <c r="X391" s="22"/>
      <c r="Y391" s="22"/>
      <c r="AG391" s="22"/>
      <c r="AH391" s="22"/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385</v>
      </c>
      <c r="BA391" s="21" t="s">
        <v>1240</v>
      </c>
      <c r="BB391" s="21" t="s">
        <v>183</v>
      </c>
      <c r="BC391" s="21">
        <v>15.4</v>
      </c>
      <c r="BD391" s="21" t="s">
        <v>194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183</v>
      </c>
      <c r="D392" s="21" t="s">
        <v>145</v>
      </c>
      <c r="E392" s="21" t="s">
        <v>874</v>
      </c>
      <c r="F392" s="25" t="str">
        <f>IF(ISBLANK(Table2[[#This Row],[unique_id]]), "", Table2[[#This Row],[unique_id]])</f>
        <v>parents_move</v>
      </c>
      <c r="G392" s="21" t="s">
        <v>883</v>
      </c>
      <c r="H392" s="21" t="s">
        <v>888</v>
      </c>
      <c r="I392" s="21" t="s">
        <v>144</v>
      </c>
      <c r="M392" s="21" t="s">
        <v>136</v>
      </c>
      <c r="N392" s="21" t="s">
        <v>274</v>
      </c>
      <c r="O392" s="22" t="s">
        <v>933</v>
      </c>
      <c r="P392" s="21" t="s">
        <v>166</v>
      </c>
      <c r="Q392" s="21" t="s">
        <v>903</v>
      </c>
      <c r="R392" s="46" t="s">
        <v>888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385</v>
      </c>
      <c r="BA392" s="21" t="s">
        <v>1240</v>
      </c>
      <c r="BB392" s="21" t="s">
        <v>183</v>
      </c>
      <c r="BC392" s="21">
        <v>15.4</v>
      </c>
      <c r="BD392" s="21" t="s">
        <v>194</v>
      </c>
      <c r="BG392" s="21" t="s">
        <v>440</v>
      </c>
      <c r="BH392" s="21" t="s">
        <v>386</v>
      </c>
      <c r="BI392" s="24" t="s">
        <v>508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660</v>
      </c>
      <c r="C393" s="21" t="s">
        <v>268</v>
      </c>
      <c r="D393" s="21" t="s">
        <v>145</v>
      </c>
      <c r="E393" s="21" t="s">
        <v>771</v>
      </c>
      <c r="F393" s="25" t="str">
        <f>IF(ISBLANK(Table2[[#This Row],[unique_id]]), "", Table2[[#This Row],[unique_id]])</f>
        <v>parents_tv_speaker</v>
      </c>
      <c r="G393" s="21" t="s">
        <v>772</v>
      </c>
      <c r="H393" s="21" t="s">
        <v>888</v>
      </c>
      <c r="I393" s="21" t="s">
        <v>144</v>
      </c>
      <c r="M393" s="21" t="s">
        <v>136</v>
      </c>
      <c r="N393" s="21" t="s">
        <v>274</v>
      </c>
      <c r="T393" s="27"/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1170</v>
      </c>
      <c r="BA393" s="21" t="s">
        <v>1243</v>
      </c>
      <c r="BB393" s="21" t="s">
        <v>268</v>
      </c>
      <c r="BC393" s="21" t="s">
        <v>419</v>
      </c>
      <c r="BD393" s="21" t="s">
        <v>194</v>
      </c>
      <c r="BG393" s="21" t="s">
        <v>440</v>
      </c>
      <c r="BH393" s="28" t="s">
        <v>422</v>
      </c>
      <c r="BI393" s="24" t="s">
        <v>487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318</v>
      </c>
      <c r="E394" s="21" t="s">
        <v>788</v>
      </c>
      <c r="F394" s="25" t="str">
        <f>IF(ISBLANK(Table2[[#This Row],[unique_id]]), "", Table2[[#This Row],[unique_id]])</f>
        <v>back_door_lock_security</v>
      </c>
      <c r="G394" s="21" t="s">
        <v>784</v>
      </c>
      <c r="H394" s="21" t="s">
        <v>763</v>
      </c>
      <c r="I394" s="21" t="s">
        <v>212</v>
      </c>
      <c r="M394" s="21" t="s">
        <v>136</v>
      </c>
      <c r="T394" s="27"/>
      <c r="V394" s="22"/>
      <c r="W394" s="22"/>
      <c r="X394" s="22"/>
      <c r="Y394" s="22"/>
      <c r="AE394" s="21" t="s">
        <v>799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801</v>
      </c>
      <c r="F395" s="25" t="str">
        <f>IF(ISBLANK(Table2[[#This Row],[unique_id]]), "", Table2[[#This Row],[unique_id]])</f>
        <v>template_back_door_state</v>
      </c>
      <c r="G395" s="21" t="s">
        <v>289</v>
      </c>
      <c r="H395" s="21" t="s">
        <v>763</v>
      </c>
      <c r="I395" s="21" t="s">
        <v>212</v>
      </c>
      <c r="T395" s="27"/>
      <c r="V395" s="22"/>
      <c r="W395" s="22"/>
      <c r="X395" s="22"/>
      <c r="Y395" s="22"/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754</v>
      </c>
      <c r="D396" s="21" t="s">
        <v>757</v>
      </c>
      <c r="E396" s="21" t="s">
        <v>758</v>
      </c>
      <c r="F396" s="25" t="str">
        <f>IF(ISBLANK(Table2[[#This Row],[unique_id]]), "", Table2[[#This Row],[unique_id]])</f>
        <v>back_door_lock</v>
      </c>
      <c r="G396" s="21" t="s">
        <v>803</v>
      </c>
      <c r="H396" s="21" t="s">
        <v>763</v>
      </c>
      <c r="I396" s="21" t="s">
        <v>212</v>
      </c>
      <c r="M396" s="21" t="s">
        <v>136</v>
      </c>
      <c r="T396" s="27"/>
      <c r="V396" s="22"/>
      <c r="W396" s="22" t="s">
        <v>565</v>
      </c>
      <c r="X396" s="22"/>
      <c r="Y396" s="30" t="s">
        <v>899</v>
      </c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1224</v>
      </c>
      <c r="BA396" s="21" t="s">
        <v>755</v>
      </c>
      <c r="BB396" s="21" t="s">
        <v>754</v>
      </c>
      <c r="BC396" s="21" t="s">
        <v>756</v>
      </c>
      <c r="BD396" s="21" t="s">
        <v>763</v>
      </c>
      <c r="BH396" s="21" t="s">
        <v>753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353</v>
      </c>
      <c r="D397" s="21" t="s">
        <v>149</v>
      </c>
      <c r="E397" s="21" t="s">
        <v>794</v>
      </c>
      <c r="F397" s="25" t="str">
        <f>IF(ISBLANK(Table2[[#This Row],[unique_id]]), "", Table2[[#This Row],[unique_id]])</f>
        <v>template_back_door_sensor_contact_last</v>
      </c>
      <c r="G397" s="21" t="s">
        <v>802</v>
      </c>
      <c r="H397" s="21" t="s">
        <v>763</v>
      </c>
      <c r="I397" s="21" t="s">
        <v>212</v>
      </c>
      <c r="M397" s="21" t="s">
        <v>136</v>
      </c>
      <c r="T397" s="27"/>
      <c r="V397" s="22"/>
      <c r="W397" s="22" t="s">
        <v>565</v>
      </c>
      <c r="X397" s="22"/>
      <c r="Y397" s="30" t="s">
        <v>899</v>
      </c>
      <c r="AG397" s="22"/>
      <c r="AH397" s="22"/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1237</v>
      </c>
      <c r="BA397" s="27" t="s">
        <v>777</v>
      </c>
      <c r="BB397" s="21" t="s">
        <v>1330</v>
      </c>
      <c r="BC397" s="21" t="s">
        <v>756</v>
      </c>
      <c r="BD397" s="21" t="s">
        <v>763</v>
      </c>
      <c r="BH397" s="21" t="s">
        <v>779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660</v>
      </c>
      <c r="C398" s="21" t="s">
        <v>237</v>
      </c>
      <c r="D398" s="21" t="s">
        <v>147</v>
      </c>
      <c r="F398" s="25" t="str">
        <f>IF(ISBLANK(Table2[[#This Row],[unique_id]]), "", Table2[[#This Row],[unique_id]])</f>
        <v/>
      </c>
      <c r="G398" s="21" t="s">
        <v>763</v>
      </c>
      <c r="H398" s="21" t="s">
        <v>774</v>
      </c>
      <c r="I398" s="21" t="s">
        <v>212</v>
      </c>
      <c r="T398" s="27"/>
      <c r="V398" s="22"/>
      <c r="W398" s="22"/>
      <c r="X398" s="22"/>
      <c r="Y398" s="22"/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318</v>
      </c>
      <c r="E399" s="21" t="s">
        <v>789</v>
      </c>
      <c r="F399" s="25" t="str">
        <f>IF(ISBLANK(Table2[[#This Row],[unique_id]]), "", Table2[[#This Row],[unique_id]])</f>
        <v>front_door_lock_security</v>
      </c>
      <c r="G399" s="21" t="s">
        <v>784</v>
      </c>
      <c r="H399" s="21" t="s">
        <v>762</v>
      </c>
      <c r="I399" s="21" t="s">
        <v>212</v>
      </c>
      <c r="M399" s="21" t="s">
        <v>136</v>
      </c>
      <c r="T399" s="27"/>
      <c r="V399" s="22"/>
      <c r="W399" s="22"/>
      <c r="X399" s="22"/>
      <c r="Y399" s="22"/>
      <c r="AE399" s="21" t="s">
        <v>799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800</v>
      </c>
      <c r="F400" s="25" t="str">
        <f>IF(ISBLANK(Table2[[#This Row],[unique_id]]), "", Table2[[#This Row],[unique_id]])</f>
        <v>template_front_door_state</v>
      </c>
      <c r="G400" s="21" t="s">
        <v>289</v>
      </c>
      <c r="H400" s="21" t="s">
        <v>762</v>
      </c>
      <c r="I400" s="21" t="s">
        <v>212</v>
      </c>
      <c r="T400" s="27"/>
      <c r="V400" s="22"/>
      <c r="W400" s="22"/>
      <c r="X400" s="22"/>
      <c r="Y400" s="22"/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754</v>
      </c>
      <c r="D401" s="21" t="s">
        <v>757</v>
      </c>
      <c r="E401" s="21" t="s">
        <v>759</v>
      </c>
      <c r="F401" s="25" t="str">
        <f>IF(ISBLANK(Table2[[#This Row],[unique_id]]), "", Table2[[#This Row],[unique_id]])</f>
        <v>front_door_lock</v>
      </c>
      <c r="G401" s="21" t="s">
        <v>803</v>
      </c>
      <c r="H401" s="21" t="s">
        <v>762</v>
      </c>
      <c r="I401" s="21" t="s">
        <v>212</v>
      </c>
      <c r="M401" s="21" t="s">
        <v>136</v>
      </c>
      <c r="T401" s="27"/>
      <c r="V401" s="22"/>
      <c r="W401" s="22" t="s">
        <v>565</v>
      </c>
      <c r="X401" s="22"/>
      <c r="Y401" s="30" t="s">
        <v>899</v>
      </c>
      <c r="AG401" s="22"/>
      <c r="AH401" s="22"/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1224</v>
      </c>
      <c r="BA401" s="21" t="s">
        <v>755</v>
      </c>
      <c r="BB401" s="21" t="s">
        <v>754</v>
      </c>
      <c r="BC401" s="21" t="s">
        <v>756</v>
      </c>
      <c r="BD401" s="21" t="s">
        <v>762</v>
      </c>
      <c r="BH401" s="21" t="s">
        <v>760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353</v>
      </c>
      <c r="D402" s="21" t="s">
        <v>149</v>
      </c>
      <c r="E402" s="21" t="s">
        <v>793</v>
      </c>
      <c r="F402" s="25" t="str">
        <f>IF(ISBLANK(Table2[[#This Row],[unique_id]]), "", Table2[[#This Row],[unique_id]])</f>
        <v>template_front_door_sensor_contact_last</v>
      </c>
      <c r="G402" s="21" t="s">
        <v>802</v>
      </c>
      <c r="H402" s="21" t="s">
        <v>762</v>
      </c>
      <c r="I402" s="21" t="s">
        <v>212</v>
      </c>
      <c r="M402" s="21" t="s">
        <v>136</v>
      </c>
      <c r="T402" s="27"/>
      <c r="V402" s="22"/>
      <c r="W402" s="22" t="s">
        <v>565</v>
      </c>
      <c r="X402" s="22"/>
      <c r="Y402" s="30" t="s">
        <v>899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1237</v>
      </c>
      <c r="BA402" s="27" t="s">
        <v>777</v>
      </c>
      <c r="BB402" s="21" t="s">
        <v>1330</v>
      </c>
      <c r="BC402" s="21" t="s">
        <v>756</v>
      </c>
      <c r="BD402" s="21" t="s">
        <v>762</v>
      </c>
      <c r="BH402" s="21" t="s">
        <v>778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660</v>
      </c>
      <c r="C403" s="21" t="s">
        <v>237</v>
      </c>
      <c r="D403" s="21" t="s">
        <v>147</v>
      </c>
      <c r="F403" s="25" t="str">
        <f>IF(ISBLANK(Table2[[#This Row],[unique_id]]), "", Table2[[#This Row],[unique_id]])</f>
        <v/>
      </c>
      <c r="G403" s="21" t="s">
        <v>762</v>
      </c>
      <c r="H403" s="21" t="s">
        <v>773</v>
      </c>
      <c r="I403" s="21" t="s">
        <v>212</v>
      </c>
      <c r="T403" s="27"/>
      <c r="V403" s="22"/>
      <c r="W403" s="22"/>
      <c r="X403" s="22"/>
      <c r="Y403" s="22"/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515</v>
      </c>
      <c r="D404" s="21" t="s">
        <v>352</v>
      </c>
      <c r="E404" s="21" t="s">
        <v>351</v>
      </c>
      <c r="F404" s="25" t="str">
        <f>IF(ISBLANK(Table2[[#This Row],[unique_id]]), "", Table2[[#This Row],[unique_id]])</f>
        <v>column_break</v>
      </c>
      <c r="G404" s="21" t="s">
        <v>348</v>
      </c>
      <c r="H404" s="21" t="s">
        <v>765</v>
      </c>
      <c r="I404" s="21" t="s">
        <v>212</v>
      </c>
      <c r="M404" s="21" t="s">
        <v>349</v>
      </c>
      <c r="N404" s="21" t="s">
        <v>350</v>
      </c>
      <c r="T404" s="27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237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761</v>
      </c>
      <c r="H405" s="21" t="s">
        <v>765</v>
      </c>
      <c r="I405" s="21" t="s">
        <v>212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237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767</v>
      </c>
      <c r="I406" s="21" t="s">
        <v>212</v>
      </c>
      <c r="M406" s="21" t="s">
        <v>136</v>
      </c>
      <c r="N406" s="21" t="s">
        <v>275</v>
      </c>
      <c r="T406" s="27"/>
      <c r="V406" s="22"/>
      <c r="W406" s="22"/>
      <c r="X406" s="22"/>
      <c r="Y406" s="22"/>
      <c r="AG406" s="22"/>
      <c r="AH406" s="22"/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408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406</v>
      </c>
      <c r="BB406" s="21" t="s">
        <v>237</v>
      </c>
      <c r="BC406" s="21" t="s">
        <v>407</v>
      </c>
      <c r="BD406" s="21" t="s">
        <v>130</v>
      </c>
      <c r="BG406" s="21" t="s">
        <v>460</v>
      </c>
      <c r="BH406" s="21" t="s">
        <v>404</v>
      </c>
      <c r="BI406" s="21" t="s">
        <v>425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515</v>
      </c>
      <c r="D407" s="21" t="s">
        <v>352</v>
      </c>
      <c r="E407" s="21" t="s">
        <v>351</v>
      </c>
      <c r="F407" s="25" t="str">
        <f>IF(ISBLANK(Table2[[#This Row],[unique_id]]), "", Table2[[#This Row],[unique_id]])</f>
        <v>column_break</v>
      </c>
      <c r="G407" s="21" t="s">
        <v>348</v>
      </c>
      <c r="H407" s="21" t="s">
        <v>767</v>
      </c>
      <c r="I407" s="21" t="s">
        <v>212</v>
      </c>
      <c r="M407" s="21" t="s">
        <v>349</v>
      </c>
      <c r="N407" s="21" t="s">
        <v>350</v>
      </c>
      <c r="T407" s="27"/>
      <c r="V407" s="22"/>
      <c r="W407" s="22"/>
      <c r="X407" s="22"/>
      <c r="Y407" s="22"/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237</v>
      </c>
      <c r="D408" s="21" t="s">
        <v>149</v>
      </c>
      <c r="E408" s="21" t="s">
        <v>211</v>
      </c>
      <c r="F408" s="25" t="str">
        <f>IF(ISBLANK(Table2[[#This Row],[unique_id]]), "", Table2[[#This Row],[unique_id]])</f>
        <v>uvc_edwin_motion</v>
      </c>
      <c r="G408" s="21" t="s">
        <v>761</v>
      </c>
      <c r="H408" s="21" t="s">
        <v>764</v>
      </c>
      <c r="I408" s="21" t="s">
        <v>212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237</v>
      </c>
      <c r="D409" s="21" t="s">
        <v>147</v>
      </c>
      <c r="E409" s="21" t="s">
        <v>210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766</v>
      </c>
      <c r="I409" s="21" t="s">
        <v>212</v>
      </c>
      <c r="M409" s="21" t="s">
        <v>136</v>
      </c>
      <c r="N409" s="21" t="s">
        <v>275</v>
      </c>
      <c r="T409" s="27"/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408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406</v>
      </c>
      <c r="BB409" s="21" t="s">
        <v>237</v>
      </c>
      <c r="BC409" s="21" t="s">
        <v>407</v>
      </c>
      <c r="BD409" s="21" t="s">
        <v>127</v>
      </c>
      <c r="BG409" s="21" t="s">
        <v>460</v>
      </c>
      <c r="BH409" s="21" t="s">
        <v>405</v>
      </c>
      <c r="BI409" s="21" t="s">
        <v>426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515</v>
      </c>
      <c r="D410" s="21" t="s">
        <v>352</v>
      </c>
      <c r="E410" s="21" t="s">
        <v>351</v>
      </c>
      <c r="F410" s="25" t="str">
        <f>IF(ISBLANK(Table2[[#This Row],[unique_id]]), "", Table2[[#This Row],[unique_id]])</f>
        <v>column_break</v>
      </c>
      <c r="G410" s="21" t="s">
        <v>348</v>
      </c>
      <c r="H410" s="21" t="s">
        <v>766</v>
      </c>
      <c r="I410" s="21" t="s">
        <v>212</v>
      </c>
      <c r="M410" s="21" t="s">
        <v>349</v>
      </c>
      <c r="N410" s="21" t="s">
        <v>350</v>
      </c>
      <c r="T410" s="27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727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768</v>
      </c>
      <c r="I411" s="21" t="s">
        <v>212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726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768</v>
      </c>
      <c r="I412" s="21" t="s">
        <v>212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728</v>
      </c>
      <c r="F413" s="25" t="str">
        <f>IF(ISBLANK(Table2[[#This Row],[unique_id]]), "", Table2[[#This Row],[unique_id]])</f>
        <v>parents_fan_occupancy</v>
      </c>
      <c r="G413" s="21" t="s">
        <v>194</v>
      </c>
      <c r="H413" s="21" t="s">
        <v>768</v>
      </c>
      <c r="I413" s="21" t="s">
        <v>212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729</v>
      </c>
      <c r="F414" s="25" t="str">
        <f>IF(ISBLANK(Table2[[#This Row],[unique_id]]), "", Table2[[#This Row],[unique_id]])</f>
        <v>lounge_fan_occupancy</v>
      </c>
      <c r="G414" s="21" t="s">
        <v>196</v>
      </c>
      <c r="H414" s="21" t="s">
        <v>768</v>
      </c>
      <c r="I414" s="21" t="s">
        <v>212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730</v>
      </c>
      <c r="F415" s="25" t="str">
        <f>IF(ISBLANK(Table2[[#This Row],[unique_id]]), "", Table2[[#This Row],[unique_id]])</f>
        <v>deck_east_fan_occupancy</v>
      </c>
      <c r="G415" s="21" t="s">
        <v>218</v>
      </c>
      <c r="H415" s="21" t="s">
        <v>768</v>
      </c>
      <c r="I415" s="21" t="s">
        <v>212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731</v>
      </c>
      <c r="F416" s="25" t="str">
        <f>IF(ISBLANK(Table2[[#This Row],[unique_id]]), "", Table2[[#This Row],[unique_id]])</f>
        <v>deck_west_fan_occupancy</v>
      </c>
      <c r="G416" s="21" t="s">
        <v>217</v>
      </c>
      <c r="H416" s="21" t="s">
        <v>768</v>
      </c>
      <c r="I416" s="21" t="s">
        <v>212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237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1219</v>
      </c>
      <c r="AY417" s="21" t="str">
        <f>IF(ISBLANK(Table2[[#This Row],[device_model]]), "", Table2[[#This Row],[device_suggested_area]])</f>
        <v>Rack</v>
      </c>
      <c r="AZ417" s="21" t="s">
        <v>1274</v>
      </c>
      <c r="BA417" s="21" t="s">
        <v>1218</v>
      </c>
      <c r="BB417" s="21" t="s">
        <v>237</v>
      </c>
      <c r="BC417" s="21" t="s">
        <v>429</v>
      </c>
      <c r="BD417" s="21" t="s">
        <v>28</v>
      </c>
      <c r="BG417" s="21" t="s">
        <v>427</v>
      </c>
      <c r="BH417" s="21" t="s">
        <v>436</v>
      </c>
      <c r="BI417" s="21" t="s">
        <v>432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237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1220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1214</v>
      </c>
      <c r="BB418" s="21" t="s">
        <v>237</v>
      </c>
      <c r="BC418" s="21" t="s">
        <v>740</v>
      </c>
      <c r="BD418" s="21" t="s">
        <v>28</v>
      </c>
      <c r="BG418" s="21" t="s">
        <v>427</v>
      </c>
      <c r="BH418" s="21" t="s">
        <v>741</v>
      </c>
      <c r="BI418" s="21" t="s">
        <v>433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237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1220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1215</v>
      </c>
      <c r="BB419" s="21" t="s">
        <v>237</v>
      </c>
      <c r="BC419" s="21" t="s">
        <v>1280</v>
      </c>
      <c r="BD419" s="21" t="s">
        <v>430</v>
      </c>
      <c r="BG419" s="21" t="s">
        <v>427</v>
      </c>
      <c r="BH419" s="21" t="s">
        <v>437</v>
      </c>
      <c r="BI419" s="21" t="s">
        <v>434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237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1221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1216</v>
      </c>
      <c r="BB420" s="21" t="s">
        <v>237</v>
      </c>
      <c r="BC420" s="21" t="s">
        <v>1279</v>
      </c>
      <c r="BD420" s="21" t="s">
        <v>377</v>
      </c>
      <c r="BG420" s="21" t="s">
        <v>427</v>
      </c>
      <c r="BH420" s="21" t="s">
        <v>438</v>
      </c>
      <c r="BI420" s="21" t="s">
        <v>435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237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1221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1217</v>
      </c>
      <c r="BB421" s="21" t="s">
        <v>237</v>
      </c>
      <c r="BC421" s="21" t="s">
        <v>1279</v>
      </c>
      <c r="BD421" s="21" t="s">
        <v>431</v>
      </c>
      <c r="BG421" s="21" t="s">
        <v>427</v>
      </c>
      <c r="BH421" s="21" t="s">
        <v>439</v>
      </c>
      <c r="BI421" s="21" t="s">
        <v>739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409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1219</v>
      </c>
      <c r="AY422" s="21" t="str">
        <f>IF(ISBLANK(Table2[[#This Row],[device_model]]), "", Table2[[#This Row],[device_suggested_area]])</f>
        <v>Rack</v>
      </c>
      <c r="AZ422" s="21" t="s">
        <v>409</v>
      </c>
      <c r="BA422" s="21" t="s">
        <v>410</v>
      </c>
      <c r="BB422" s="21" t="s">
        <v>412</v>
      </c>
      <c r="BC422" s="21" t="s">
        <v>411</v>
      </c>
      <c r="BD422" s="21" t="s">
        <v>28</v>
      </c>
      <c r="BG422" s="21" t="s">
        <v>440</v>
      </c>
      <c r="BH422" s="28" t="s">
        <v>502</v>
      </c>
      <c r="BI422" s="21" t="s">
        <v>441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398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1263</v>
      </c>
      <c r="AY423" s="21" t="str">
        <f>IF(ISBLANK(Table2[[#This Row],[device_model]]), "", Table2[[#This Row],[device_suggested_area]])</f>
        <v>Rack</v>
      </c>
      <c r="AZ423" s="21" t="s">
        <v>1226</v>
      </c>
      <c r="BA423" s="21" t="s">
        <v>1225</v>
      </c>
      <c r="BB423" s="21" t="s">
        <v>268</v>
      </c>
      <c r="BC423" s="21">
        <v>12.1</v>
      </c>
      <c r="BD423" s="21" t="s">
        <v>28</v>
      </c>
      <c r="BG423" s="21" t="s">
        <v>440</v>
      </c>
      <c r="BH423" s="21" t="s">
        <v>676</v>
      </c>
      <c r="BI423" s="21" t="s">
        <v>498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398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1263</v>
      </c>
      <c r="AY424" s="21" t="str">
        <f>IF(ISBLANK(Table2[[#This Row],[device_model]]), "", Table2[[#This Row],[device_suggested_area]])</f>
        <v>Rack</v>
      </c>
      <c r="AZ424" s="21" t="s">
        <v>1226</v>
      </c>
      <c r="BA424" s="21" t="s">
        <v>1225</v>
      </c>
      <c r="BB424" s="21" t="s">
        <v>268</v>
      </c>
      <c r="BC424" s="21">
        <v>12.1</v>
      </c>
      <c r="BD424" s="21" t="s">
        <v>28</v>
      </c>
      <c r="BG424" s="21" t="s">
        <v>428</v>
      </c>
      <c r="BH424" s="21" t="s">
        <v>921</v>
      </c>
      <c r="BI424" s="21" t="s">
        <v>423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398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1263</v>
      </c>
      <c r="AY425" s="21" t="str">
        <f>IF(ISBLANK(Table2[[#This Row],[device_model]]), "", Table2[[#This Row],[device_suggested_area]])</f>
        <v>Rack</v>
      </c>
      <c r="AZ425" s="21" t="s">
        <v>1226</v>
      </c>
      <c r="BA425" s="21" t="s">
        <v>1225</v>
      </c>
      <c r="BB425" s="21" t="s">
        <v>268</v>
      </c>
      <c r="BC425" s="21">
        <v>12.1</v>
      </c>
      <c r="BD425" s="21" t="s">
        <v>28</v>
      </c>
      <c r="BG425" s="21" t="s">
        <v>460</v>
      </c>
      <c r="BH425" s="21" t="s">
        <v>501</v>
      </c>
      <c r="BI425" s="21" t="s">
        <v>499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660</v>
      </c>
      <c r="C426" s="24" t="s">
        <v>398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1264</v>
      </c>
      <c r="AY426" s="21" t="str">
        <f>IF(ISBLANK(Table2[[#This Row],[device_model]]), "", Table2[[#This Row],[device_suggested_area]])</f>
        <v>Rack</v>
      </c>
      <c r="AZ426" s="21" t="s">
        <v>1228</v>
      </c>
      <c r="BA426" s="21" t="s">
        <v>1227</v>
      </c>
      <c r="BB426" s="21" t="s">
        <v>268</v>
      </c>
      <c r="BC426" s="21">
        <v>12.1</v>
      </c>
      <c r="BD426" s="21" t="s">
        <v>28</v>
      </c>
      <c r="BG426" s="21" t="s">
        <v>428</v>
      </c>
      <c r="BH426" s="21" t="s">
        <v>399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660</v>
      </c>
      <c r="C427" s="24" t="s">
        <v>398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1264</v>
      </c>
      <c r="AY427" s="21" t="str">
        <f>IF(ISBLANK(Table2[[#This Row],[device_model]]), "", Table2[[#This Row],[device_suggested_area]])</f>
        <v>Rack</v>
      </c>
      <c r="AZ427" s="21" t="s">
        <v>1230</v>
      </c>
      <c r="BA427" s="21" t="s">
        <v>1229</v>
      </c>
      <c r="BB427" s="21" t="s">
        <v>268</v>
      </c>
      <c r="BC427" s="21">
        <v>12.1</v>
      </c>
      <c r="BD427" s="21" t="s">
        <v>28</v>
      </c>
      <c r="BG427" s="21" t="s">
        <v>428</v>
      </c>
      <c r="BH427" s="21" t="s">
        <v>500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660</v>
      </c>
      <c r="C428" s="24" t="s">
        <v>398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1264</v>
      </c>
      <c r="AY428" s="21" t="str">
        <f>IF(ISBLANK(Table2[[#This Row],[device_model]]), "", Table2[[#This Row],[device_suggested_area]])</f>
        <v>Rack</v>
      </c>
      <c r="AZ428" s="21" t="s">
        <v>1234</v>
      </c>
      <c r="BA428" s="21" t="s">
        <v>1231</v>
      </c>
      <c r="BB428" s="21" t="s">
        <v>268</v>
      </c>
      <c r="BC428" s="21">
        <v>12.1</v>
      </c>
      <c r="BD428" s="21" t="s">
        <v>28</v>
      </c>
      <c r="BG428" s="21" t="s">
        <v>428</v>
      </c>
      <c r="BH428" s="21" t="s">
        <v>671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398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1264</v>
      </c>
      <c r="AY429" s="21" t="str">
        <f>IF(ISBLANK(Table2[[#This Row],[device_model]]), "", Table2[[#This Row],[device_suggested_area]])</f>
        <v>Rack</v>
      </c>
      <c r="AZ429" s="21" t="s">
        <v>1233</v>
      </c>
      <c r="BA429" s="21" t="s">
        <v>1232</v>
      </c>
      <c r="BB429" s="21" t="s">
        <v>268</v>
      </c>
      <c r="BC429" s="21">
        <v>12.1</v>
      </c>
      <c r="BD429" s="21" t="s">
        <v>28</v>
      </c>
      <c r="BG429" s="21" t="s">
        <v>428</v>
      </c>
      <c r="BH429" s="21" t="s">
        <v>670</v>
      </c>
      <c r="BI429" s="24" t="s">
        <v>920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398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1265</v>
      </c>
      <c r="AY430" s="21" t="str">
        <f>IF(ISBLANK(Table2[[#This Row],[device_model]]), "", Table2[[#This Row],[device_suggested_area]])</f>
        <v>Rack</v>
      </c>
      <c r="AZ430" s="21" t="s">
        <v>1236</v>
      </c>
      <c r="BA430" s="21" t="s">
        <v>1235</v>
      </c>
      <c r="BB430" s="21" t="s">
        <v>632</v>
      </c>
      <c r="BC430" s="21">
        <v>12.1</v>
      </c>
      <c r="BD430" s="21" t="s">
        <v>28</v>
      </c>
      <c r="BG430" s="21" t="s">
        <v>428</v>
      </c>
      <c r="BH430" s="21" t="s">
        <v>631</v>
      </c>
      <c r="BI430" s="24" t="s">
        <v>424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403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401</v>
      </c>
      <c r="AY431" s="21" t="str">
        <f>IF(ISBLANK(Table2[[#This Row],[device_model]]), "", Table2[[#This Row],[device_suggested_area]])</f>
        <v>Rack</v>
      </c>
      <c r="AZ431" s="21" t="s">
        <v>403</v>
      </c>
      <c r="BA431" s="21" t="s">
        <v>402</v>
      </c>
      <c r="BB431" s="21" t="s">
        <v>401</v>
      </c>
      <c r="BC431" s="21" t="s">
        <v>919</v>
      </c>
      <c r="BD431" s="21" t="s">
        <v>28</v>
      </c>
      <c r="BG431" s="21" t="s">
        <v>460</v>
      </c>
      <c r="BH431" s="21" t="s">
        <v>400</v>
      </c>
      <c r="BI431" s="21" t="s">
        <v>503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532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565</v>
      </c>
      <c r="X432" s="22"/>
      <c r="Y432" s="30" t="s">
        <v>899</v>
      </c>
      <c r="Z432" s="30"/>
      <c r="AA432" s="30"/>
      <c r="AG432" s="22"/>
      <c r="AH432" s="22"/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1223</v>
      </c>
      <c r="BA432" s="27" t="s">
        <v>557</v>
      </c>
      <c r="BB432" s="21" t="s">
        <v>532</v>
      </c>
      <c r="BC432" s="27" t="s">
        <v>558</v>
      </c>
      <c r="BD432" s="21" t="s">
        <v>166</v>
      </c>
      <c r="BH432" s="21" t="s">
        <v>556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621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1271</v>
      </c>
      <c r="AY433" s="21" t="str">
        <f>IF(ISBLANK(Table2[[#This Row],[device_model]]), "", Table2[[#This Row],[device_suggested_area]])</f>
        <v>Home</v>
      </c>
      <c r="AZ433" s="21" t="s">
        <v>298</v>
      </c>
      <c r="BA433" s="21" t="s">
        <v>1272</v>
      </c>
      <c r="BB433" s="21" t="s">
        <v>268</v>
      </c>
      <c r="BC433" s="22" t="s">
        <v>1273</v>
      </c>
      <c r="BD433" s="21" t="s">
        <v>166</v>
      </c>
      <c r="BG433" s="21" t="s">
        <v>440</v>
      </c>
      <c r="BH433" s="21" t="s">
        <v>1336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2023-08-01T04:05:59Z</dcterms:modified>
</cp:coreProperties>
</file>