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E34C999-4E0E-4240-9FA0-D715B41180DF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88" i="1" l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329" i="1"/>
  <c r="AU326" i="1"/>
  <c r="AU325" i="1"/>
  <c r="AU324" i="1"/>
  <c r="AU323" i="1"/>
  <c r="AU320" i="1"/>
  <c r="AU319" i="1"/>
  <c r="AU318" i="1"/>
  <c r="AU317" i="1"/>
  <c r="AU202" i="1"/>
  <c r="AU201" i="1"/>
  <c r="AU200" i="1"/>
  <c r="AU199" i="1"/>
  <c r="AU159" i="1"/>
  <c r="AU106" i="1"/>
  <c r="AU105" i="1"/>
  <c r="AU10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4" i="1"/>
  <c r="AT326" i="1" s="1"/>
  <c r="AM324" i="1"/>
  <c r="AL324" i="1"/>
  <c r="AK324" i="1"/>
  <c r="AJ324" i="1"/>
  <c r="T324" i="1"/>
  <c r="F324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9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9" i="1"/>
  <c r="AJ318" i="1"/>
  <c r="AJ200" i="1"/>
  <c r="AJ159" i="1"/>
  <c r="AT318" i="1"/>
  <c r="AT320" i="1" s="1"/>
  <c r="AM318" i="1"/>
  <c r="AL318" i="1"/>
  <c r="T318" i="1"/>
  <c r="AK317" i="1"/>
  <c r="AJ317" i="1"/>
  <c r="T317" i="1"/>
  <c r="AT329" i="1"/>
  <c r="AM329" i="1"/>
  <c r="AL329" i="1"/>
  <c r="AT159" i="1"/>
  <c r="AM159" i="1"/>
  <c r="AL159" i="1"/>
  <c r="T200" i="1"/>
  <c r="AM200" i="1"/>
  <c r="S203" i="1"/>
  <c r="AL200" i="1"/>
  <c r="AT200" i="1"/>
  <c r="AT201" i="1" s="1"/>
  <c r="R200" i="1"/>
  <c r="J200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S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325" i="1" l="1"/>
  <c r="AT105" i="1"/>
  <c r="AT319" i="1"/>
  <c r="AT202" i="1"/>
  <c r="S197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S307" i="1"/>
  <c r="S305" i="1" s="1"/>
  <c r="S303" i="1" s="1"/>
  <c r="S301" i="1" s="1"/>
  <c r="S299" i="1" s="1"/>
  <c r="S297" i="1" s="1"/>
  <c r="S295" i="1" s="1"/>
  <c r="S293" i="1" s="1"/>
  <c r="S289" i="1" s="1"/>
  <c r="S287" i="1" s="1"/>
  <c r="S285" i="1" s="1"/>
  <c r="S179" i="1"/>
  <c r="S157" i="1" s="1"/>
  <c r="AU191" i="1"/>
</calcChain>
</file>

<file path=xl/sharedStrings.xml><?xml version="1.0" encoding="utf-8"?>
<sst xmlns="http://schemas.openxmlformats.org/spreadsheetml/2006/main" count="6452" uniqueCount="1335">
  <si>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</si>
  <si>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</si>
  <si>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</si>
  <si>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</si>
  <si>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</si>
  <si>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</si>
  <si>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</si>
  <si>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</si>
  <si>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</si>
  <si>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</si>
  <si>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</si>
  <si>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</si>
  <si>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</si>
  <si>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</si>
  <si>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</si>
  <si>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</si>
  <si>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</si>
  <si>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</si>
  <si>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</si>
  <si>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</si>
  <si>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</si>
  <si>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</si>
  <si>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</si>
  <si>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</si>
  <si>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</si>
  <si>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</si>
  <si>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</si>
  <si>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</si>
  <si>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</si>
  <si>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</si>
  <si>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</si>
  <si>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</si>
  <si>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</si>
  <si>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</si>
  <si>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</si>
  <si>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</si>
  <si>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</si>
  <si>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</si>
  <si>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</si>
  <si>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</si>
  <si>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</si>
  <si>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</si>
  <si>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</si>
  <si>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</si>
  <si>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</si>
  <si>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</si>
  <si>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</si>
  <si>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</si>
  <si>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</si>
  <si>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</si>
  <si>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</si>
  <si>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</si>
  <si>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</si>
  <si>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</si>
  <si>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</si>
  <si>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</si>
  <si>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</si>
  <si>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</si>
  <si>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</si>
  <si>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</si>
  <si>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</si>
  <si>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</si>
  <si>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</si>
  <si>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</si>
  <si>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</si>
  <si>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</si>
  <si>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</si>
  <si>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</si>
  <si>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</si>
  <si>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</si>
  <si>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</si>
  <si>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</si>
  <si>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</si>
  <si>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</si>
  <si>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</si>
  <si>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</si>
  <si>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</si>
  <si>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</si>
  <si>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</si>
  <si>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</si>
  <si>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</si>
  <si>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</si>
  <si>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</si>
  <si>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</si>
  <si>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</si>
  <si>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</si>
  <si>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</si>
  <si>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</si>
  <si>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</si>
  <si>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</si>
  <si>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</si>
  <si>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</si>
  <si>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</si>
  <si>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</si>
  <si>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</si>
  <si>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</si>
  <si>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</si>
  <si>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</si>
  <si>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</si>
  <si>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</si>
  <si>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</si>
  <si>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</si>
  <si>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</si>
  <si>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</si>
  <si>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</si>
  <si>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</si>
  <si>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</si>
  <si>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</si>
  <si>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</si>
  <si>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</si>
  <si>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</si>
  <si>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</si>
  <si>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</si>
  <si>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</si>
  <si>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</si>
  <si>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</si>
  <si>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</si>
  <si>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</si>
  <si>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</si>
  <si>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</si>
  <si>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</si>
  <si>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</si>
  <si>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</si>
  <si>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</si>
  <si>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</si>
  <si>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</si>
  <si>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</si>
  <si>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</si>
  <si>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</si>
  <si>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</si>
  <si>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</si>
  <si>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</si>
  <si>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</si>
  <si>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</si>
  <si>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</si>
  <si>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</si>
  <si>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</si>
  <si>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</si>
  <si>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</si>
  <si>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</si>
  <si>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</si>
  <si>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</si>
  <si>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</si>
  <si>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</si>
  <si>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</si>
  <si>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</si>
  <si>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</si>
  <si>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</si>
  <si>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</si>
  <si>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</si>
  <si>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</si>
  <si>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</si>
  <si>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</si>
  <si>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</si>
  <si>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</si>
  <si>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</si>
  <si>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</si>
  <si>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</si>
  <si>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</si>
  <si>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</si>
  <si>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</si>
  <si>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</si>
  <si>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</si>
  <si>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</si>
  <si>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</si>
  <si>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</si>
  <si>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</si>
  <si>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</si>
  <si>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</si>
  <si>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</si>
  <si>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</si>
  <si>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</si>
  <si>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</si>
  <si>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</si>
  <si>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</si>
  <si>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</si>
  <si>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</si>
  <si>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</si>
  <si>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</si>
  <si>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</si>
  <si>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</si>
  <si>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</si>
  <si>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</si>
  <si>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</si>
  <si>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</si>
  <si>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</si>
  <si>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</si>
  <si>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</si>
  <si>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</si>
  <si>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</si>
  <si>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</si>
  <si>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</si>
  <si>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</si>
  <si>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</si>
  <si>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</si>
  <si>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</si>
  <si>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</si>
  <si>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</si>
  <si>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</si>
  <si>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</si>
  <si>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</si>
  <si>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</si>
  <si>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</si>
  <si>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</si>
  <si>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</si>
  <si>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</si>
  <si>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</si>
  <si>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</si>
  <si>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</si>
  <si>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</si>
  <si>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</si>
  <si>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</si>
  <si>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</si>
  <si>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</si>
  <si>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</si>
  <si>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</si>
  <si>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</si>
  <si>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</si>
  <si>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</si>
  <si>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</si>
  <si>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</si>
  <si>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</si>
  <si>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</si>
  <si>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</si>
  <si>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</si>
  <si>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</si>
  <si>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</si>
  <si>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</si>
  <si>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</si>
  <si>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</si>
  <si>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</si>
  <si>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</si>
  <si>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</si>
  <si>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</si>
  <si>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</si>
  <si>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</si>
  <si>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</si>
  <si>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</si>
  <si>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</si>
  <si>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</si>
  <si>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</si>
  <si>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</si>
  <si>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</si>
  <si>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</si>
  <si>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</si>
  <si>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</si>
  <si>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</si>
  <si>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</si>
  <si>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</si>
  <si>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</si>
  <si>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</si>
  <si>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</si>
  <si>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</si>
  <si>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</si>
  <si>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</si>
  <si>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</si>
  <si>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</si>
  <si>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</si>
  <si>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</si>
  <si>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</si>
  <si>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</si>
  <si>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</si>
  <si>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</si>
  <si>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</si>
  <si>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</si>
  <si>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</si>
  <si>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</si>
  <si>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</si>
  <si>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</si>
  <si>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</si>
  <si>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</si>
  <si>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</si>
  <si>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</si>
  <si>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</si>
  <si>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</si>
  <si>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</si>
  <si>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</si>
  <si>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</si>
  <si>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</si>
  <si>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</si>
  <si>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</si>
  <si>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</si>
  <si>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</si>
  <si>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</si>
  <si>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</si>
  <si>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</si>
  <si>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</si>
  <si>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</si>
  <si>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</si>
  <si>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</si>
  <si>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</si>
  <si>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</si>
  <si>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</si>
  <si>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</si>
  <si>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</si>
  <si>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</si>
  <si>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</si>
  <si>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</si>
  <si>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</si>
  <si>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</si>
  <si>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</si>
  <si>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</si>
  <si>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</si>
  <si>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</si>
  <si>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</si>
  <si>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</si>
  <si>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</si>
  <si>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</si>
  <si>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</si>
  <si>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</si>
  <si>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</si>
  <si>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</si>
  <si>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</si>
  <si>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</si>
  <si>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</si>
  <si>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</si>
  <si>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</si>
  <si>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</si>
  <si>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</si>
  <si>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</si>
  <si>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</si>
  <si>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</si>
  <si>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</si>
  <si>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</si>
  <si>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</si>
  <si>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</si>
  <si>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</si>
  <si>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</si>
  <si>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</si>
  <si>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</si>
  <si>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</si>
  <si>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</si>
  <si>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</si>
  <si>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</si>
  <si>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</si>
  <si>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</si>
  <si>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</si>
  <si>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</si>
  <si>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</si>
  <si>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</si>
  <si>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</si>
  <si>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</si>
  <si>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</si>
  <si>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</si>
  <si>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</si>
  <si>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</si>
  <si>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</si>
  <si>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</si>
  <si>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</si>
  <si>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</si>
  <si>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</si>
  <si>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</si>
  <si>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</si>
  <si>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</si>
  <si>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</si>
  <si>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</si>
  <si>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</si>
  <si>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</si>
  <si>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</si>
  <si>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</si>
  <si>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</si>
  <si>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</si>
  <si>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</si>
  <si>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</si>
  <si>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</si>
  <si>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</si>
  <si>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</si>
  <si>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</si>
  <si>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</si>
  <si>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</si>
  <si>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</si>
  <si>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</si>
  <si>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</si>
  <si>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</si>
  <si>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</si>
  <si>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</si>
  <si>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</si>
  <si>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</si>
  <si>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</si>
  <si>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</si>
  <si>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</si>
  <si>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</si>
  <si>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</si>
  <si>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</si>
  <si>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</si>
  <si>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</si>
  <si>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</si>
  <si>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</si>
  <si>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</si>
  <si>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</si>
  <si>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</si>
  <si>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</si>
  <si>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</si>
  <si>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</si>
  <si>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</si>
  <si>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</si>
  <si>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</si>
  <si>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</si>
  <si>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</si>
  <si>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</si>
  <si>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</si>
  <si>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</si>
  <si>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</si>
  <si>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</si>
  <si>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</si>
  <si>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</si>
  <si>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</si>
  <si>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</si>
  <si>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</si>
  <si>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</si>
  <si>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</si>
  <si>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</si>
  <si>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</si>
  <si>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</si>
  <si>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</si>
  <si>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</si>
  <si>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</si>
  <si>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</si>
  <si>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</si>
  <si>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</si>
  <si>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</si>
  <si>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</si>
  <si>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</si>
  <si>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</si>
  <si>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</si>
  <si>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</si>
  <si>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</si>
  <si>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</si>
  <si>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</si>
  <si>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</si>
  <si>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</si>
  <si>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</si>
  <si>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</si>
  <si>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</si>
  <si>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</si>
  <si>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</si>
  <si>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</si>
  <si>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</si>
  <si>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</si>
  <si>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</si>
  <si>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</si>
  <si>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</si>
  <si>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</si>
  <si>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</si>
  <si>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</si>
  <si>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</si>
  <si>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</si>
  <si>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</si>
  <si>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</si>
  <si>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</si>
  <si>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</si>
  <si>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</si>
  <si>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</si>
  <si>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</si>
  <si>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</si>
  <si>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</si>
  <si>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</si>
  <si>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</si>
  <si>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</si>
  <si>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</si>
  <si>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</si>
  <si>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</si>
  <si>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</si>
  <si>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</si>
  <si>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</si>
  <si>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</si>
  <si>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</si>
  <si>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</si>
  <si>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</si>
  <si>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</si>
  <si>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</si>
  <si>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</si>
  <si>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</si>
  <si>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</si>
  <si>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</si>
  <si>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</si>
  <si>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</si>
  <si>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</si>
  <si>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</si>
  <si>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</si>
  <si>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</si>
  <si>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</si>
  <si>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</si>
  <si>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</si>
  <si>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</si>
  <si>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</si>
  <si>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</si>
  <si>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</si>
  <si>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</si>
  <si>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</si>
  <si>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</si>
  <si>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</si>
  <si>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</si>
  <si>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</si>
  <si>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</si>
  <si>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</si>
  <si>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</si>
  <si>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</si>
  <si>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</si>
  <si>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</si>
  <si>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</si>
  <si>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</si>
  <si>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</si>
  <si>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</si>
  <si>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</si>
  <si>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</si>
  <si>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</si>
  <si>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</si>
  <si>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</si>
  <si>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</si>
  <si>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</si>
  <si>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</si>
  <si>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</si>
  <si>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</si>
  <si>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</si>
  <si>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</si>
  <si>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</si>
  <si>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</si>
  <si>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</si>
  <si>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</si>
  <si>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</si>
  <si>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</si>
  <si>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</si>
  <si>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</si>
  <si>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</si>
  <si>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</si>
  <si>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</si>
  <si>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</si>
  <si>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</si>
  <si>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</si>
  <si>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</si>
  <si>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</si>
  <si>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</si>
  <si>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</si>
  <si>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</si>
  <si>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</si>
  <si>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</si>
  <si>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</si>
  <si>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</si>
  <si>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</si>
  <si>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</si>
  <si>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</si>
  <si>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</si>
  <si>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</si>
  <si>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</si>
  <si>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</si>
  <si>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</si>
  <si>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</si>
  <si>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</si>
  <si>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</si>
  <si>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</si>
  <si>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</si>
  <si>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</si>
  <si>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</si>
  <si>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</si>
  <si>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</si>
  <si>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</si>
  <si>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</si>
  <si>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</si>
  <si>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</si>
  <si>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</si>
  <si>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</si>
  <si>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</si>
  <si>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</si>
  <si>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</si>
  <si>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</si>
  <si>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</si>
  <si>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</si>
  <si>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</si>
  <si>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</si>
  <si>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</si>
  <si>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</si>
  <si>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</si>
  <si>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</si>
  <si>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</si>
  <si>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</si>
  <si>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</si>
  <si>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</si>
  <si>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</si>
  <si>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</si>
  <si>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</si>
  <si>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</si>
  <si>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</si>
  <si>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</si>
  <si>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</si>
  <si>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</si>
  <si>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</si>
  <si>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</si>
  <si>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</si>
  <si>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</si>
  <si>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</si>
  <si>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</si>
  <si>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</si>
  <si>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</si>
  <si>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</si>
  <si>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</si>
  <si>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</si>
  <si>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</si>
  <si>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</si>
  <si>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</si>
  <si>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</si>
  <si>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</si>
  <si>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</si>
  <si>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</si>
  <si>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</si>
  <si>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</si>
  <si>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</si>
  <si>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</si>
  <si>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</si>
  <si>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</si>
  <si>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</si>
  <si>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</si>
  <si>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</si>
  <si>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</si>
  <si>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</si>
  <si>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</si>
  <si>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</si>
  <si>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</si>
  <si>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</si>
  <si>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</si>
  <si>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</si>
  <si>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</si>
  <si>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</si>
  <si>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</si>
  <si>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</si>
  <si>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</si>
  <si>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</si>
  <si>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</si>
  <si>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</si>
  <si>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</si>
  <si>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</si>
  <si>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</si>
  <si>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</si>
  <si>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</si>
  <si>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</si>
  <si>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</si>
  <si>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</si>
  <si>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</si>
  <si>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</si>
  <si>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</si>
  <si>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</si>
  <si>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</si>
  <si>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</si>
  <si>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</si>
  <si>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</si>
  <si>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</si>
  <si>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</si>
  <si>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</si>
  <si>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</si>
  <si>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</si>
  <si>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</si>
  <si>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</si>
  <si>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</si>
  <si>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</si>
  <si>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</si>
  <si>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</si>
  <si>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</si>
  <si>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</si>
  <si>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</si>
  <si>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</si>
  <si>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</si>
  <si>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</si>
  <si>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</si>
  <si>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</si>
  <si>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</si>
  <si>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</si>
  <si>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</si>
  <si>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</si>
  <si>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</si>
  <si>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</si>
  <si>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</si>
  <si>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</si>
  <si>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</si>
  <si>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</si>
  <si>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</si>
  <si>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</si>
  <si>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</si>
  <si>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</si>
  <si>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</si>
  <si>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</si>
  <si>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</si>
  <si>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</si>
  <si>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</si>
  <si>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</si>
  <si>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</si>
  <si>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</si>
  <si>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</si>
  <si>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</si>
  <si>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</si>
  <si>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</si>
  <si>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</si>
  <si>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</si>
  <si>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</si>
  <si>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</si>
  <si>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</si>
  <si>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</si>
  <si>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</si>
  <si>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</si>
  <si>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</si>
  <si>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</si>
  <si>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</si>
  <si>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</si>
  <si>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</si>
  <si>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</si>
  <si>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</si>
  <si>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</si>
  <si>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</si>
  <si>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</si>
  <si>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</si>
  <si>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</si>
  <si>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</si>
  <si>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</si>
  <si>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</si>
  <si>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</si>
  <si>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</si>
  <si>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</si>
  <si>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</si>
  <si>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</si>
  <si>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</si>
  <si>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</si>
  <si>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</si>
  <si>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</si>
  <si>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</si>
  <si>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</si>
  <si>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</si>
  <si>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</si>
  <si>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</si>
  <si>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</si>
  <si>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</si>
  <si>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</si>
  <si>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</si>
  <si>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</si>
  <si>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</si>
  <si>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</si>
  <si>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</si>
  <si>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</si>
  <si>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</si>
  <si>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</si>
  <si>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</si>
  <si>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</si>
  <si>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</si>
  <si>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</si>
  <si>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</si>
  <si>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</si>
  <si>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</si>
  <si>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</si>
  <si>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</si>
  <si>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</si>
  <si>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</si>
  <si>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</si>
  <si>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</si>
  <si>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</si>
  <si>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</si>
  <si>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</si>
  <si>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</si>
  <si>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</si>
  <si>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</si>
  <si>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</si>
  <si>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</si>
  <si>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</si>
  <si>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</si>
  <si>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</si>
  <si>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</si>
  <si>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</si>
  <si>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</si>
  <si>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</si>
  <si>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</si>
  <si>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</si>
  <si>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</si>
  <si>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</si>
  <si>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</si>
  <si>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</si>
  <si>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</si>
  <si>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</si>
  <si>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</si>
  <si>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</si>
  <si>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</si>
  <si>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</si>
  <si>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</si>
  <si>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</si>
  <si>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</si>
  <si>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</si>
  <si>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</si>
  <si>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</si>
  <si>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</si>
  <si>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</si>
  <si>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</si>
  <si>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</si>
  <si>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</si>
  <si>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</si>
  <si>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</si>
  <si>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</si>
  <si>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</si>
  <si>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</si>
  <si>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</si>
  <si>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</si>
  <si>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</si>
  <si>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</si>
  <si>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</si>
  <si>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</si>
  <si>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</si>
  <si>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</si>
  <si>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</si>
  <si>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</si>
  <si>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</si>
  <si>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</si>
  <si>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</si>
  <si>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</si>
  <si>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</si>
  <si>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</si>
  <si>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</si>
  <si>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</si>
  <si>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</si>
  <si>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</si>
  <si>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</si>
  <si>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</si>
  <si>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</si>
  <si>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</si>
  <si>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</si>
  <si>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</si>
  <si>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</si>
  <si>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</si>
  <si>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</si>
  <si>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</si>
  <si>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</si>
  <si>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</si>
  <si>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</si>
  <si>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</si>
  <si>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</si>
  <si>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</si>
  <si>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</si>
  <si>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</si>
  <si>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</si>
  <si>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</si>
  <si>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</si>
  <si>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</si>
  <si>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</si>
  <si>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</si>
  <si>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</si>
  <si>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</si>
  <si>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</si>
  <si>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</si>
  <si>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</si>
  <si>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</si>
  <si>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</si>
  <si>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</si>
  <si>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</si>
  <si>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</si>
  <si>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</si>
  <si>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</si>
  <si>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</si>
  <si>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</si>
  <si>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</si>
  <si>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</si>
  <si>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</si>
  <si>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</si>
  <si>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</si>
  <si>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</si>
  <si>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</si>
  <si>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</si>
  <si>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</si>
  <si>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</si>
  <si>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</si>
  <si>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</si>
  <si>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</si>
  <si>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</si>
  <si>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</si>
  <si>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</si>
  <si>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</si>
  <si>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</si>
  <si>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</si>
  <si>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</si>
  <si>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</si>
  <si>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</si>
  <si>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</si>
  <si>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</si>
  <si>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</si>
  <si>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</si>
  <si>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</si>
  <si>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</si>
  <si>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</si>
  <si>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</si>
  <si>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</si>
  <si>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</si>
  <si>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</si>
  <si>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</si>
  <si>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</si>
  <si>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</si>
  <si>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</si>
  <si>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</si>
  <si>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</si>
  <si>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</si>
  <si>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</si>
  <si>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</si>
  <si>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</si>
  <si>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</si>
  <si>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</si>
  <si>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</si>
  <si>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</si>
  <si>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</si>
  <si>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</si>
  <si>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</si>
  <si>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</si>
  <si>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</si>
  <si>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</si>
  <si>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</si>
  <si>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</si>
  <si>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</si>
  <si>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</si>
  <si>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</si>
  <si>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</si>
  <si>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</si>
  <si>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</si>
  <si>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</si>
  <si>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</si>
  <si>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</si>
  <si>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</si>
  <si>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</si>
  <si>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</si>
  <si>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</si>
  <si>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</si>
  <si>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</si>
  <si>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</si>
  <si>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</si>
  <si>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</si>
  <si>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</si>
  <si>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</si>
  <si>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</si>
  <si>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</si>
  <si>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</si>
  <si>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</si>
  <si>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</si>
  <si>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</si>
  <si>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</si>
  <si>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</si>
  <si>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</si>
  <si>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</si>
  <si>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</si>
  <si>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</si>
  <si>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</si>
  <si>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</si>
  <si>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</si>
  <si>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</si>
  <si>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</si>
  <si>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</si>
  <si>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</si>
  <si>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</si>
  <si>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</si>
  <si>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</si>
  <si>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</si>
  <si>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</si>
  <si>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</si>
  <si>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</si>
  <si>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</si>
  <si>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</si>
  <si>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</si>
  <si>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</si>
  <si>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</si>
  <si>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</si>
  <si>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</si>
  <si>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</si>
  <si>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</si>
  <si>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</si>
  <si>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</si>
  <si>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</si>
  <si>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</si>
  <si>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</si>
  <si>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</si>
  <si>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</si>
  <si>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</si>
  <si>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</si>
  <si>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</si>
  <si>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</si>
  <si>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</si>
  <si>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</si>
  <si>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</si>
  <si>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</si>
  <si>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</si>
  <si>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</si>
  <si>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</si>
  <si>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</si>
  <si>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</si>
  <si>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</si>
  <si>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</si>
  <si>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</si>
  <si>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</si>
  <si>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</si>
  <si>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</si>
  <si>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</si>
  <si>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</si>
  <si>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</si>
  <si>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</si>
  <si>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</si>
  <si>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</si>
  <si>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</si>
  <si>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</si>
  <si>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</si>
  <si>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</si>
  <si>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</si>
  <si>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</si>
  <si>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</si>
  <si>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</si>
  <si>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</si>
  <si>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</si>
  <si>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</si>
  <si>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</si>
  <si>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</si>
  <si>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</si>
  <si>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</si>
  <si>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</si>
  <si>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</si>
  <si>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</si>
  <si>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</si>
  <si>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</si>
  <si>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</si>
  <si>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</si>
  <si>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</si>
  <si>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</si>
  <si>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</si>
  <si>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</si>
  <si>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</si>
  <si>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</si>
  <si>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</si>
  <si>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</si>
  <si>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</si>
  <si>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</si>
  <si>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</si>
  <si>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</si>
  <si>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</si>
  <si>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</si>
  <si>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</si>
  <si>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</si>
  <si>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</si>
  <si>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</si>
  <si>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</si>
  <si>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</si>
  <si>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</si>
  <si>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</si>
  <si>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</si>
  <si>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</si>
  <si>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</si>
  <si>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</si>
  <si>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</si>
  <si>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</si>
  <si>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</si>
  <si>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</si>
  <si>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</si>
  <si>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</si>
  <si>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</si>
  <si>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</si>
  <si>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</si>
  <si>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</si>
  <si>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</si>
  <si>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</si>
  <si>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</si>
  <si>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</si>
  <si>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</si>
  <si>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</si>
  <si>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</si>
  <si>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</si>
  <si>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</si>
  <si>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</si>
  <si>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</si>
  <si>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</si>
  <si>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</si>
  <si>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</si>
  <si>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</si>
  <si>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</si>
  <si>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</si>
  <si>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</si>
  <si>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</si>
  <si>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</si>
  <si>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</si>
  <si>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</si>
  <si>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</si>
  <si>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</si>
  <si>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</si>
  <si>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</si>
  <si>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</si>
  <si>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</si>
  <si>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</si>
  <si>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</si>
  <si>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</si>
  <si>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</si>
  <si>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</si>
  <si>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</si>
  <si>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</si>
  <si>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</si>
  <si>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</si>
  <si>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</si>
  <si>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</si>
  <si>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</si>
  <si>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</si>
  <si>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</si>
  <si>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</si>
  <si>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</si>
  <si>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</si>
  <si>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</si>
  <si>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</si>
  <si>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</si>
  <si>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</si>
  <si>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</si>
  <si>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</si>
  <si>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</si>
  <si>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</si>
  <si>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</si>
  <si>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</si>
  <si>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</si>
  <si>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</si>
  <si>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</si>
  <si>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</si>
  <si>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</si>
  <si>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</si>
  <si>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</si>
  <si>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</si>
  <si>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</si>
  <si>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</si>
  <si>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</si>
  <si>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</si>
  <si>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</si>
  <si>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</si>
  <si>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</si>
  <si>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</si>
  <si>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</si>
  <si>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</si>
  <si>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</si>
  <si>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</si>
  <si>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</si>
  <si>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</si>
  <si>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</si>
  <si>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</si>
  <si>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</si>
  <si>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</si>
  <si>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</si>
  <si>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</si>
  <si>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</si>
  <si>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</si>
  <si>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</si>
  <si>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</si>
  <si>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</si>
  <si>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</si>
  <si>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</si>
  <si>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</si>
  <si>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</si>
  <si>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</si>
  <si>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</si>
  <si>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</si>
  <si>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</si>
  <si>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</si>
  <si>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</si>
  <si>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</si>
  <si>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</si>
  <si>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</si>
  <si>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</si>
  <si>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</si>
  <si>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</si>
  <si>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</si>
  <si>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</si>
  <si>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</si>
  <si>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</si>
  <si>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</si>
  <si>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</si>
  <si>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</si>
  <si>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</si>
  <si>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</si>
  <si>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</si>
  <si>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</si>
  <si>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</si>
  <si>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</si>
  <si>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</si>
  <si>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</si>
  <si>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</si>
  <si>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</si>
  <si>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</si>
  <si>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</si>
  <si>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</si>
  <si>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</si>
  <si>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</si>
  <si>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</si>
  <si>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</si>
  <si>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</si>
  <si>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</si>
  <si>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</si>
  <si>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</si>
  <si>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</si>
  <si>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</si>
  <si>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</si>
  <si>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</si>
  <si>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</si>
  <si>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</si>
  <si>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</si>
  <si>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</si>
  <si>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</si>
  <si>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</si>
  <si>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</si>
  <si>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</si>
  <si>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</si>
  <si>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</si>
  <si>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</si>
  <si>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</si>
  <si>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</si>
  <si>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</si>
  <si>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</si>
  <si>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</si>
  <si>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</si>
  <si>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</si>
  <si>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</si>
  <si>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</si>
  <si>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</si>
  <si>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</si>
  <si>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</si>
  <si>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</si>
  <si>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</si>
  <si>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</si>
  <si>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</si>
  <si>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</si>
  <si>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</si>
  <si>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</si>
  <si>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</si>
  <si>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</si>
  <si>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</si>
  <si>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</si>
  <si>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</si>
  <si>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</si>
  <si>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</si>
  <si>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</si>
  <si>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</si>
  <si>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</si>
  <si>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</si>
  <si>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</si>
  <si>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</si>
  <si>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</si>
  <si>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</si>
  <si>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</si>
  <si>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</si>
  <si>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</si>
  <si>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</si>
  <si>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</si>
  <si>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</si>
  <si>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16.2</t>
  </si>
  <si>
    <t>lg-lounge-tv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</si>
  <si>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</si>
  <si>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</si>
  <si>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</si>
  <si>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</si>
  <si>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</si>
  <si>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</si>
  <si>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</si>
  <si>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</si>
  <si>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</si>
  <si>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</si>
  <si>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</si>
  <si>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</si>
  <si>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</si>
  <si>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</si>
  <si>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</si>
  <si>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</si>
  <si>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</si>
  <si>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</si>
  <si>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</si>
  <si>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</si>
  <si>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</si>
  <si>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</si>
  <si>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Python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</si>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</sst>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/>
  <sortState xmlns:xlrd2="http://schemas.microsoft.com/office/spreadsheetml/2017/richdata2" ref="A4:BG746">
    <sortCondition ref="A3:A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AT394" zoomScale="120" zoomScaleNormal="120" workbookViewId="0">
      <selection activeCell="AX419" sqref="AX41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66.8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575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941</v>
      </c>
      <c r="P1" s="5" t="s">
        <v>941</v>
      </c>
      <c r="Q1" s="5" t="s">
        <v>941</v>
      </c>
      <c r="R1" s="5" t="s">
        <v>941</v>
      </c>
      <c r="S1" s="5" t="s">
        <v>941</v>
      </c>
      <c r="T1" s="5" t="s">
        <v>942</v>
      </c>
      <c r="U1" s="5" t="s">
        <v>279</v>
      </c>
      <c r="V1" s="6" t="s">
        <v>279</v>
      </c>
      <c r="W1" s="7" t="s">
        <v>590</v>
      </c>
      <c r="X1" s="7" t="s">
        <v>590</v>
      </c>
      <c r="Y1" s="7" t="s">
        <v>590</v>
      </c>
      <c r="Z1" s="7" t="s">
        <v>658</v>
      </c>
      <c r="AA1" s="7" t="s">
        <v>1127</v>
      </c>
      <c r="AB1" s="7" t="s">
        <v>195</v>
      </c>
      <c r="AC1" s="7" t="s">
        <v>196</v>
      </c>
      <c r="AD1" s="16" t="s">
        <v>197</v>
      </c>
      <c r="AE1" s="16" t="s">
        <v>877</v>
      </c>
      <c r="AF1" s="7" t="s">
        <v>195</v>
      </c>
      <c r="AG1" s="7" t="s">
        <v>195</v>
      </c>
      <c r="AH1" s="7" t="s">
        <v>1128</v>
      </c>
      <c r="AI1" s="7" t="s">
        <v>195</v>
      </c>
      <c r="AJ1" s="7" t="s">
        <v>195</v>
      </c>
      <c r="AK1" s="7" t="s">
        <v>195</v>
      </c>
      <c r="AL1" s="7" t="s">
        <v>1128</v>
      </c>
      <c r="AM1" s="7" t="s">
        <v>1128</v>
      </c>
      <c r="AN1" s="7" t="s">
        <v>1128</v>
      </c>
      <c r="AO1" s="7" t="s">
        <v>1128</v>
      </c>
      <c r="AP1" s="7" t="s">
        <v>1128</v>
      </c>
      <c r="AQ1" s="7" t="s">
        <v>1128</v>
      </c>
      <c r="AR1" s="7" t="s">
        <v>195</v>
      </c>
      <c r="AS1" s="7" t="s">
        <v>195</v>
      </c>
      <c r="AT1" s="7" t="s">
        <v>195</v>
      </c>
      <c r="AU1" s="7" t="s">
        <v>550</v>
      </c>
      <c r="AV1" s="7" t="s">
        <v>550</v>
      </c>
      <c r="AW1" s="7" t="s">
        <v>1009</v>
      </c>
      <c r="AX1" s="7" t="s">
        <v>550</v>
      </c>
      <c r="AY1" s="7" t="s">
        <v>550</v>
      </c>
      <c r="AZ1" s="7" t="s">
        <v>550</v>
      </c>
      <c r="BA1" s="7" t="s">
        <v>1009</v>
      </c>
      <c r="BB1" s="7" t="s">
        <v>550</v>
      </c>
      <c r="BC1" s="7" t="s">
        <v>873</v>
      </c>
      <c r="BD1" s="7" t="s">
        <v>550</v>
      </c>
      <c r="BE1" s="7" t="s">
        <v>869</v>
      </c>
      <c r="BF1" s="7" t="s">
        <v>550</v>
      </c>
      <c r="BG1" s="7" t="s">
        <v>870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580</v>
      </c>
      <c r="K2" s="3" t="s">
        <v>866</v>
      </c>
      <c r="L2" s="3" t="s">
        <v>867</v>
      </c>
      <c r="M2" s="3" t="s">
        <v>573</v>
      </c>
      <c r="N2" s="3" t="s">
        <v>574</v>
      </c>
      <c r="O2" s="17" t="s">
        <v>996</v>
      </c>
      <c r="P2" s="4" t="s">
        <v>1002</v>
      </c>
      <c r="Q2" s="4" t="s">
        <v>943</v>
      </c>
      <c r="R2" s="4" t="s">
        <v>943</v>
      </c>
      <c r="S2" s="4" t="s">
        <v>944</v>
      </c>
      <c r="T2" s="4" t="s">
        <v>945</v>
      </c>
      <c r="U2" s="4" t="s">
        <v>576</v>
      </c>
      <c r="V2" s="8" t="s">
        <v>335</v>
      </c>
      <c r="W2" s="8" t="s">
        <v>598</v>
      </c>
      <c r="X2" s="8" t="s">
        <v>599</v>
      </c>
      <c r="Y2" s="13" t="s">
        <v>591</v>
      </c>
      <c r="Z2" s="8" t="s">
        <v>659</v>
      </c>
      <c r="AA2" s="8" t="s">
        <v>1126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1132</v>
      </c>
      <c r="AI2" s="10" t="s">
        <v>161</v>
      </c>
      <c r="AJ2" s="11" t="s">
        <v>162</v>
      </c>
      <c r="AK2" s="10" t="s">
        <v>163</v>
      </c>
      <c r="AL2" s="10" t="s">
        <v>1129</v>
      </c>
      <c r="AM2" s="10" t="s">
        <v>1141</v>
      </c>
      <c r="AN2" s="10" t="s">
        <v>1150</v>
      </c>
      <c r="AO2" s="10" t="s">
        <v>1151</v>
      </c>
      <c r="AP2" s="10" t="s">
        <v>1146</v>
      </c>
      <c r="AQ2" s="10" t="s">
        <v>1147</v>
      </c>
      <c r="AR2" s="9" t="s">
        <v>164</v>
      </c>
      <c r="AS2" s="10" t="s">
        <v>629</v>
      </c>
      <c r="AT2" s="12" t="s">
        <v>170</v>
      </c>
      <c r="AU2" s="10" t="s">
        <v>370</v>
      </c>
      <c r="AV2" s="12" t="s">
        <v>165</v>
      </c>
      <c r="AW2" s="12" t="s">
        <v>1262</v>
      </c>
      <c r="AX2" s="10" t="s">
        <v>166</v>
      </c>
      <c r="AY2" s="10" t="s">
        <v>167</v>
      </c>
      <c r="AZ2" s="10" t="s">
        <v>168</v>
      </c>
      <c r="BA2" s="10" t="s">
        <v>1010</v>
      </c>
      <c r="BB2" s="10" t="s">
        <v>169</v>
      </c>
      <c r="BC2" s="10" t="s">
        <v>874</v>
      </c>
      <c r="BD2" s="10" t="s">
        <v>871</v>
      </c>
      <c r="BE2" s="10" t="s">
        <v>868</v>
      </c>
      <c r="BF2" s="10" t="s">
        <v>369</v>
      </c>
      <c r="BG2" s="12" t="s">
        <v>872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577</v>
      </c>
      <c r="K3" s="57" t="s">
        <v>849</v>
      </c>
      <c r="L3" s="57" t="s">
        <v>850</v>
      </c>
      <c r="M3" s="57" t="s">
        <v>570</v>
      </c>
      <c r="N3" s="57" t="s">
        <v>571</v>
      </c>
      <c r="O3" s="59" t="s">
        <v>995</v>
      </c>
      <c r="P3" s="58" t="s">
        <v>946</v>
      </c>
      <c r="Q3" s="58" t="s">
        <v>947</v>
      </c>
      <c r="R3" s="60" t="s">
        <v>948</v>
      </c>
      <c r="S3" s="60" t="s">
        <v>949</v>
      </c>
      <c r="T3" s="58" t="s">
        <v>939</v>
      </c>
      <c r="U3" s="58" t="s">
        <v>572</v>
      </c>
      <c r="V3" s="1" t="s">
        <v>333</v>
      </c>
      <c r="W3" s="1" t="s">
        <v>654</v>
      </c>
      <c r="X3" s="1" t="s">
        <v>655</v>
      </c>
      <c r="Y3" s="1" t="s">
        <v>656</v>
      </c>
      <c r="Z3" s="1" t="s">
        <v>657</v>
      </c>
      <c r="AA3" s="1" t="s">
        <v>1125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1131</v>
      </c>
      <c r="AI3" s="61" t="s">
        <v>13</v>
      </c>
      <c r="AJ3" s="61" t="s">
        <v>14</v>
      </c>
      <c r="AK3" s="61" t="s">
        <v>15</v>
      </c>
      <c r="AL3" s="61" t="s">
        <v>1130</v>
      </c>
      <c r="AM3" s="61" t="s">
        <v>1140</v>
      </c>
      <c r="AN3" s="61" t="s">
        <v>1148</v>
      </c>
      <c r="AO3" s="61" t="s">
        <v>1149</v>
      </c>
      <c r="AP3" s="61" t="s">
        <v>1142</v>
      </c>
      <c r="AQ3" s="61" t="s">
        <v>1143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1261</v>
      </c>
      <c r="AX3" s="61" t="s">
        <v>20</v>
      </c>
      <c r="AY3" s="61" t="s">
        <v>21</v>
      </c>
      <c r="AZ3" s="61" t="s">
        <v>22</v>
      </c>
      <c r="BA3" s="61" t="s">
        <v>1008</v>
      </c>
      <c r="BB3" s="61" t="s">
        <v>23</v>
      </c>
      <c r="BC3" s="61" t="s">
        <v>875</v>
      </c>
      <c r="BD3" s="61" t="s">
        <v>441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584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509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534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509</v>
      </c>
      <c r="AY5" s="29" t="s">
        <v>36</v>
      </c>
      <c r="AZ5" s="29" t="s">
        <v>37</v>
      </c>
      <c r="BB5" s="29" t="s">
        <v>38</v>
      </c>
      <c r="BG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755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923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510</v>
      </c>
      <c r="AW6" s="63"/>
      <c r="AX6" s="29" t="s">
        <v>1275</v>
      </c>
      <c r="AY6" s="29" t="s">
        <v>1273</v>
      </c>
      <c r="AZ6" s="29" t="s">
        <v>128</v>
      </c>
      <c r="BB6" s="29" t="s">
        <v>130</v>
      </c>
      <c r="BG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756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534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510</v>
      </c>
      <c r="AW7" s="63"/>
      <c r="AX7" s="29" t="s">
        <v>1275</v>
      </c>
      <c r="AY7" s="29" t="s">
        <v>1273</v>
      </c>
      <c r="AZ7" s="29" t="s">
        <v>128</v>
      </c>
      <c r="BB7" s="29" t="s">
        <v>130</v>
      </c>
      <c r="BD7" s="29" t="s">
        <v>449</v>
      </c>
      <c r="BE7" s="32" t="s">
        <v>517</v>
      </c>
      <c r="BG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757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923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510</v>
      </c>
      <c r="AW8" s="63"/>
      <c r="AX8" s="29" t="s">
        <v>1275</v>
      </c>
      <c r="AY8" s="29" t="s">
        <v>1273</v>
      </c>
      <c r="AZ8" s="29" t="s">
        <v>128</v>
      </c>
      <c r="BB8" s="29" t="s">
        <v>127</v>
      </c>
      <c r="BG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758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534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510</v>
      </c>
      <c r="AW9" s="63"/>
      <c r="AX9" s="29" t="s">
        <v>1275</v>
      </c>
      <c r="AY9" s="29" t="s">
        <v>1273</v>
      </c>
      <c r="AZ9" s="29" t="s">
        <v>128</v>
      </c>
      <c r="BB9" s="29" t="s">
        <v>127</v>
      </c>
      <c r="BD9" s="29" t="s">
        <v>449</v>
      </c>
      <c r="BE9" s="29" t="s">
        <v>516</v>
      </c>
      <c r="BG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759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511</v>
      </c>
      <c r="AW10" s="63"/>
      <c r="AX10" s="29" t="s">
        <v>1274</v>
      </c>
      <c r="AY10" s="29" t="s">
        <v>1276</v>
      </c>
      <c r="AZ10" s="29" t="s">
        <v>128</v>
      </c>
      <c r="BB10" s="29" t="s">
        <v>203</v>
      </c>
      <c r="BG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760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534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511</v>
      </c>
      <c r="AW11" s="63"/>
      <c r="AX11" s="29" t="s">
        <v>1274</v>
      </c>
      <c r="AY11" s="29" t="s">
        <v>1276</v>
      </c>
      <c r="AZ11" s="29" t="s">
        <v>128</v>
      </c>
      <c r="BB11" s="29" t="s">
        <v>203</v>
      </c>
      <c r="BG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761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510</v>
      </c>
      <c r="AW12" s="63"/>
      <c r="AX12" s="29" t="s">
        <v>1275</v>
      </c>
      <c r="AY12" s="29" t="s">
        <v>1273</v>
      </c>
      <c r="AZ12" s="29" t="s">
        <v>128</v>
      </c>
      <c r="BB12" s="29" t="s">
        <v>201</v>
      </c>
      <c r="BG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762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534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510</v>
      </c>
      <c r="AW13" s="63"/>
      <c r="AX13" s="29" t="s">
        <v>1275</v>
      </c>
      <c r="AY13" s="29" t="s">
        <v>1273</v>
      </c>
      <c r="AZ13" s="29" t="s">
        <v>128</v>
      </c>
      <c r="BB13" s="29" t="s">
        <v>201</v>
      </c>
      <c r="BD13" s="29" t="s">
        <v>449</v>
      </c>
      <c r="BE13" s="29" t="s">
        <v>512</v>
      </c>
      <c r="BG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714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511</v>
      </c>
      <c r="AW14" s="63"/>
      <c r="AX14" s="29" t="s">
        <v>1275</v>
      </c>
      <c r="AY14" s="29" t="s">
        <v>1276</v>
      </c>
      <c r="AZ14" s="29" t="s">
        <v>128</v>
      </c>
      <c r="BB14" s="29" t="s">
        <v>222</v>
      </c>
      <c r="BG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715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534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511</v>
      </c>
      <c r="AW15" s="63"/>
      <c r="AX15" s="29" t="s">
        <v>1275</v>
      </c>
      <c r="AY15" s="29" t="s">
        <v>1276</v>
      </c>
      <c r="AZ15" s="29" t="s">
        <v>128</v>
      </c>
      <c r="BB15" s="29" t="s">
        <v>222</v>
      </c>
      <c r="BD15" s="29" t="s">
        <v>449</v>
      </c>
      <c r="BE15" s="29" t="s">
        <v>513</v>
      </c>
      <c r="BG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716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511</v>
      </c>
      <c r="AW16" s="63"/>
      <c r="AX16" s="29" t="s">
        <v>1275</v>
      </c>
      <c r="AY16" s="29" t="s">
        <v>1276</v>
      </c>
      <c r="AZ16" s="29" t="s">
        <v>128</v>
      </c>
      <c r="BB16" s="29" t="s">
        <v>215</v>
      </c>
      <c r="BG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717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534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511</v>
      </c>
      <c r="AW17" s="63"/>
      <c r="AX17" s="29" t="s">
        <v>1275</v>
      </c>
      <c r="AY17" s="29" t="s">
        <v>1276</v>
      </c>
      <c r="AZ17" s="29" t="s">
        <v>128</v>
      </c>
      <c r="BB17" s="29" t="s">
        <v>215</v>
      </c>
      <c r="BD17" s="29" t="s">
        <v>449</v>
      </c>
      <c r="BE17" s="29" t="s">
        <v>515</v>
      </c>
      <c r="BG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718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511</v>
      </c>
      <c r="AW18" s="63"/>
      <c r="AX18" s="29" t="s">
        <v>1274</v>
      </c>
      <c r="AY18" s="29" t="s">
        <v>1276</v>
      </c>
      <c r="AZ18" s="29" t="s">
        <v>128</v>
      </c>
      <c r="BB18" s="29" t="s">
        <v>221</v>
      </c>
      <c r="BG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719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534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511</v>
      </c>
      <c r="AW19" s="63"/>
      <c r="AX19" s="29" t="s">
        <v>1274</v>
      </c>
      <c r="AY19" s="29" t="s">
        <v>1276</v>
      </c>
      <c r="AZ19" s="29" t="s">
        <v>128</v>
      </c>
      <c r="BB19" s="29" t="s">
        <v>221</v>
      </c>
      <c r="BG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720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511</v>
      </c>
      <c r="AW20" s="63"/>
      <c r="AX20" s="29" t="s">
        <v>1274</v>
      </c>
      <c r="AY20" s="29" t="s">
        <v>1276</v>
      </c>
      <c r="AZ20" s="29" t="s">
        <v>128</v>
      </c>
      <c r="BB20" s="29" t="s">
        <v>202</v>
      </c>
      <c r="BG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721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534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511</v>
      </c>
      <c r="AW21" s="63"/>
      <c r="AX21" s="29" t="s">
        <v>1274</v>
      </c>
      <c r="AY21" s="29" t="s">
        <v>1276</v>
      </c>
      <c r="AZ21" s="29" t="s">
        <v>128</v>
      </c>
      <c r="BB21" s="29" t="s">
        <v>202</v>
      </c>
      <c r="BG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722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510</v>
      </c>
      <c r="AW22" s="63"/>
      <c r="AX22" s="29" t="s">
        <v>1275</v>
      </c>
      <c r="AY22" s="29" t="s">
        <v>1273</v>
      </c>
      <c r="AZ22" s="29" t="s">
        <v>128</v>
      </c>
      <c r="BB22" s="29" t="s">
        <v>223</v>
      </c>
      <c r="BG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723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534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510</v>
      </c>
      <c r="AW23" s="63"/>
      <c r="AX23" s="29" t="s">
        <v>1275</v>
      </c>
      <c r="AY23" s="29" t="s">
        <v>1273</v>
      </c>
      <c r="AZ23" s="29" t="s">
        <v>128</v>
      </c>
      <c r="BB23" s="29" t="s">
        <v>223</v>
      </c>
      <c r="BD23" s="29" t="s">
        <v>449</v>
      </c>
      <c r="BE23" s="32" t="s">
        <v>514</v>
      </c>
      <c r="BG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724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511</v>
      </c>
      <c r="AW24" s="63"/>
      <c r="AX24" s="29" t="s">
        <v>1274</v>
      </c>
      <c r="AY24" s="29" t="s">
        <v>1276</v>
      </c>
      <c r="AZ24" s="29" t="s">
        <v>128</v>
      </c>
      <c r="BB24" s="29" t="s">
        <v>220</v>
      </c>
      <c r="BG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725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534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511</v>
      </c>
      <c r="AW25" s="63"/>
      <c r="AX25" s="29" t="s">
        <v>1274</v>
      </c>
      <c r="AY25" s="29" t="s">
        <v>1276</v>
      </c>
      <c r="AZ25" s="29" t="s">
        <v>128</v>
      </c>
      <c r="BB25" s="29" t="s">
        <v>220</v>
      </c>
      <c r="BG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585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509</v>
      </c>
      <c r="AY26" s="29" t="s">
        <v>36</v>
      </c>
      <c r="AZ26" s="29" t="s">
        <v>37</v>
      </c>
      <c r="BB26" s="29" t="s">
        <v>28</v>
      </c>
      <c r="BG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509</v>
      </c>
      <c r="AY27" s="29" t="s">
        <v>36</v>
      </c>
      <c r="AZ27" s="29" t="s">
        <v>37</v>
      </c>
      <c r="BB27" s="29" t="s">
        <v>28</v>
      </c>
      <c r="BG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509</v>
      </c>
      <c r="AY28" s="29" t="s">
        <v>36</v>
      </c>
      <c r="AZ28" s="29" t="s">
        <v>37</v>
      </c>
      <c r="BB28" s="29" t="s">
        <v>38</v>
      </c>
      <c r="BG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509</v>
      </c>
      <c r="AY29" s="29" t="s">
        <v>36</v>
      </c>
      <c r="AZ29" s="29" t="s">
        <v>37</v>
      </c>
      <c r="BB29" s="29" t="s">
        <v>38</v>
      </c>
      <c r="BG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509</v>
      </c>
      <c r="AY30" s="29" t="s">
        <v>36</v>
      </c>
      <c r="AZ30" s="29" t="s">
        <v>37</v>
      </c>
      <c r="BB30" s="29" t="s">
        <v>38</v>
      </c>
      <c r="BG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509</v>
      </c>
      <c r="AY31" s="29" t="s">
        <v>36</v>
      </c>
      <c r="AZ31" s="29" t="s">
        <v>37</v>
      </c>
      <c r="BB31" s="29" t="s">
        <v>38</v>
      </c>
      <c r="BG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509</v>
      </c>
      <c r="AY32" s="29" t="s">
        <v>36</v>
      </c>
      <c r="AZ32" s="29" t="s">
        <v>37</v>
      </c>
      <c r="BB32" s="29" t="s">
        <v>28</v>
      </c>
      <c r="BG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509</v>
      </c>
      <c r="AY33" s="29" t="s">
        <v>36</v>
      </c>
      <c r="AZ33" s="29" t="s">
        <v>37</v>
      </c>
      <c r="BB33" s="29" t="s">
        <v>38</v>
      </c>
      <c r="BG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538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551</v>
      </c>
      <c r="D35" s="29" t="s">
        <v>27</v>
      </c>
      <c r="E35" s="29" t="s">
        <v>555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554</v>
      </c>
      <c r="I35" s="29" t="s">
        <v>30</v>
      </c>
      <c r="M35" s="29" t="s">
        <v>90</v>
      </c>
      <c r="O35" s="31"/>
      <c r="U35" s="29" t="s">
        <v>534</v>
      </c>
      <c r="V35" s="31"/>
      <c r="W35" s="31"/>
      <c r="X35" s="31"/>
      <c r="Y35" s="31"/>
      <c r="Z35" s="31"/>
      <c r="AA35" s="31"/>
      <c r="AE35" s="29" t="s">
        <v>557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551</v>
      </c>
      <c r="D36" s="29" t="s">
        <v>27</v>
      </c>
      <c r="E36" s="29" t="s">
        <v>637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554</v>
      </c>
      <c r="I36" s="29" t="s">
        <v>30</v>
      </c>
      <c r="M36" s="29" t="s">
        <v>90</v>
      </c>
      <c r="O36" s="31"/>
      <c r="U36" s="29" t="s">
        <v>534</v>
      </c>
      <c r="V36" s="31"/>
      <c r="W36" s="31"/>
      <c r="X36" s="31"/>
      <c r="Y36" s="31"/>
      <c r="Z36" s="31"/>
      <c r="AA36" s="31"/>
      <c r="AE36" s="29" t="s">
        <v>557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538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554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557</v>
      </c>
      <c r="AK37" s="29" t="str">
        <f>IF(ISBLANK(AI37),  "", _xlfn.CONCAT(LOWER(C37), "/", E37))</f>
        <v/>
      </c>
      <c r="AT37" s="33"/>
      <c r="AV37" s="31"/>
      <c r="AW37" s="31"/>
      <c r="BG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534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509</v>
      </c>
      <c r="AY38" s="29" t="s">
        <v>36</v>
      </c>
      <c r="AZ38" s="29" t="s">
        <v>37</v>
      </c>
      <c r="BB38" s="29" t="s">
        <v>38</v>
      </c>
      <c r="BG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726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534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510</v>
      </c>
      <c r="AW39" s="63"/>
      <c r="AX39" s="29" t="s">
        <v>1275</v>
      </c>
      <c r="AY39" s="29" t="s">
        <v>1273</v>
      </c>
      <c r="AZ39" s="29" t="s">
        <v>128</v>
      </c>
      <c r="BB39" s="29" t="s">
        <v>130</v>
      </c>
      <c r="BG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727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534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510</v>
      </c>
      <c r="AW40" s="63"/>
      <c r="AX40" s="29" t="s">
        <v>1275</v>
      </c>
      <c r="AY40" s="29" t="s">
        <v>1273</v>
      </c>
      <c r="AZ40" s="29" t="s">
        <v>128</v>
      </c>
      <c r="BB40" s="29" t="s">
        <v>127</v>
      </c>
      <c r="BG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728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534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511</v>
      </c>
      <c r="AW41" s="63"/>
      <c r="AX41" s="29" t="s">
        <v>1274</v>
      </c>
      <c r="AY41" s="29" t="s">
        <v>1276</v>
      </c>
      <c r="AZ41" s="29" t="s">
        <v>128</v>
      </c>
      <c r="BB41" s="29" t="s">
        <v>203</v>
      </c>
      <c r="BG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729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534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510</v>
      </c>
      <c r="AW42" s="63"/>
      <c r="AX42" s="29" t="s">
        <v>1275</v>
      </c>
      <c r="AY42" s="29" t="s">
        <v>1273</v>
      </c>
      <c r="AZ42" s="29" t="s">
        <v>128</v>
      </c>
      <c r="BB42" s="29" t="s">
        <v>201</v>
      </c>
      <c r="BG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730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534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511</v>
      </c>
      <c r="AW43" s="63"/>
      <c r="AX43" s="29" t="s">
        <v>1274</v>
      </c>
      <c r="AY43" s="29" t="s">
        <v>1276</v>
      </c>
      <c r="AZ43" s="29" t="s">
        <v>128</v>
      </c>
      <c r="BB43" s="29" t="s">
        <v>222</v>
      </c>
      <c r="BG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731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534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511</v>
      </c>
      <c r="AW44" s="63"/>
      <c r="AX44" s="29" t="s">
        <v>1274</v>
      </c>
      <c r="AY44" s="29" t="s">
        <v>1276</v>
      </c>
      <c r="AZ44" s="29" t="s">
        <v>128</v>
      </c>
      <c r="BB44" s="29" t="s">
        <v>215</v>
      </c>
      <c r="BG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732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534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511</v>
      </c>
      <c r="AW45" s="63"/>
      <c r="AX45" s="29" t="s">
        <v>1274</v>
      </c>
      <c r="AY45" s="29" t="s">
        <v>1276</v>
      </c>
      <c r="AZ45" s="29" t="s">
        <v>128</v>
      </c>
      <c r="BB45" s="29" t="s">
        <v>221</v>
      </c>
      <c r="BG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733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534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511</v>
      </c>
      <c r="AW46" s="63"/>
      <c r="AX46" s="29" t="s">
        <v>1274</v>
      </c>
      <c r="AY46" s="29" t="s">
        <v>1276</v>
      </c>
      <c r="AZ46" s="29" t="s">
        <v>128</v>
      </c>
      <c r="BB46" s="29" t="s">
        <v>202</v>
      </c>
      <c r="BG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734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534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510</v>
      </c>
      <c r="AW47" s="63"/>
      <c r="AX47" s="29" t="s">
        <v>1275</v>
      </c>
      <c r="AY47" s="29" t="s">
        <v>1273</v>
      </c>
      <c r="AZ47" s="29" t="s">
        <v>128</v>
      </c>
      <c r="BB47" s="29" t="s">
        <v>223</v>
      </c>
      <c r="BG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735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534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511</v>
      </c>
      <c r="AW48" s="63"/>
      <c r="AX48" s="29" t="s">
        <v>1274</v>
      </c>
      <c r="AY48" s="29" t="s">
        <v>1276</v>
      </c>
      <c r="AZ48" s="29" t="s">
        <v>128</v>
      </c>
      <c r="BB48" s="29" t="s">
        <v>220</v>
      </c>
      <c r="BG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509</v>
      </c>
      <c r="AY49" s="29" t="s">
        <v>36</v>
      </c>
      <c r="AZ49" s="29" t="s">
        <v>37</v>
      </c>
      <c r="BB49" s="29" t="s">
        <v>28</v>
      </c>
      <c r="BG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538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736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510</v>
      </c>
      <c r="AW51" s="63"/>
      <c r="AX51" s="29" t="s">
        <v>1275</v>
      </c>
      <c r="AY51" s="29" t="s">
        <v>1273</v>
      </c>
      <c r="AZ51" s="29" t="s">
        <v>128</v>
      </c>
      <c r="BB51" s="29" t="s">
        <v>130</v>
      </c>
      <c r="BG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737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534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510</v>
      </c>
      <c r="AW52" s="63"/>
      <c r="AX52" s="29" t="s">
        <v>1275</v>
      </c>
      <c r="AY52" s="29" t="s">
        <v>1273</v>
      </c>
      <c r="AZ52" s="29" t="s">
        <v>128</v>
      </c>
      <c r="BB52" s="29" t="s">
        <v>127</v>
      </c>
      <c r="BG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738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534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510</v>
      </c>
      <c r="AW53" s="63"/>
      <c r="AX53" s="29" t="s">
        <v>1275</v>
      </c>
      <c r="AY53" s="29" t="s">
        <v>1273</v>
      </c>
      <c r="AZ53" s="29" t="s">
        <v>128</v>
      </c>
      <c r="BB53" s="29" t="s">
        <v>201</v>
      </c>
      <c r="BG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739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534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511</v>
      </c>
      <c r="AW54" s="63"/>
      <c r="AX54" s="29" t="s">
        <v>1274</v>
      </c>
      <c r="AY54" s="29" t="s">
        <v>1276</v>
      </c>
      <c r="AZ54" s="29" t="s">
        <v>128</v>
      </c>
      <c r="BB54" s="29" t="s">
        <v>222</v>
      </c>
      <c r="BG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740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534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511</v>
      </c>
      <c r="AW55" s="63"/>
      <c r="AX55" s="29" t="s">
        <v>1274</v>
      </c>
      <c r="AY55" s="29" t="s">
        <v>1276</v>
      </c>
      <c r="AZ55" s="29" t="s">
        <v>128</v>
      </c>
      <c r="BB55" s="29" t="s">
        <v>203</v>
      </c>
      <c r="BG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741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534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511</v>
      </c>
      <c r="AW56" s="63"/>
      <c r="AX56" s="29" t="s">
        <v>1274</v>
      </c>
      <c r="AY56" s="29" t="s">
        <v>1276</v>
      </c>
      <c r="AZ56" s="29" t="s">
        <v>128</v>
      </c>
      <c r="BB56" s="29" t="s">
        <v>215</v>
      </c>
      <c r="BG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742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534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511</v>
      </c>
      <c r="AW57" s="63"/>
      <c r="AX57" s="29" t="s">
        <v>1274</v>
      </c>
      <c r="AY57" s="29" t="s">
        <v>1276</v>
      </c>
      <c r="AZ57" s="29" t="s">
        <v>128</v>
      </c>
      <c r="BB57" s="29" t="s">
        <v>221</v>
      </c>
      <c r="BG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743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534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511</v>
      </c>
      <c r="AW58" s="63"/>
      <c r="AX58" s="29" t="s">
        <v>1274</v>
      </c>
      <c r="AY58" s="29" t="s">
        <v>1276</v>
      </c>
      <c r="AZ58" s="29" t="s">
        <v>128</v>
      </c>
      <c r="BB58" s="29" t="s">
        <v>202</v>
      </c>
      <c r="BG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744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510</v>
      </c>
      <c r="AW59" s="63"/>
      <c r="AX59" s="29" t="s">
        <v>1275</v>
      </c>
      <c r="AY59" s="29" t="s">
        <v>1273</v>
      </c>
      <c r="AZ59" s="29" t="s">
        <v>128</v>
      </c>
      <c r="BB59" s="29" t="s">
        <v>223</v>
      </c>
      <c r="BG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538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745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534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510</v>
      </c>
      <c r="AW61" s="63"/>
      <c r="AX61" s="29" t="s">
        <v>1275</v>
      </c>
      <c r="AY61" s="29" t="s">
        <v>1273</v>
      </c>
      <c r="AZ61" s="29" t="s">
        <v>128</v>
      </c>
      <c r="BB61" s="29" t="s">
        <v>130</v>
      </c>
      <c r="BG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746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534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510</v>
      </c>
      <c r="AW62" s="63"/>
      <c r="AX62" s="29" t="s">
        <v>1275</v>
      </c>
      <c r="AY62" s="29" t="s">
        <v>1273</v>
      </c>
      <c r="AZ62" s="29" t="s">
        <v>128</v>
      </c>
      <c r="BB62" s="29" t="s">
        <v>127</v>
      </c>
      <c r="BG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747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534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510</v>
      </c>
      <c r="AW63" s="63"/>
      <c r="AX63" s="29" t="s">
        <v>1275</v>
      </c>
      <c r="AY63" s="29" t="s">
        <v>1273</v>
      </c>
      <c r="AZ63" s="29" t="s">
        <v>128</v>
      </c>
      <c r="BB63" s="29" t="s">
        <v>201</v>
      </c>
      <c r="BG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748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534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511</v>
      </c>
      <c r="AW64" s="63"/>
      <c r="AX64" s="29" t="s">
        <v>1274</v>
      </c>
      <c r="AY64" s="29" t="s">
        <v>1276</v>
      </c>
      <c r="AZ64" s="29" t="s">
        <v>128</v>
      </c>
      <c r="BB64" s="29" t="s">
        <v>222</v>
      </c>
      <c r="BG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749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534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511</v>
      </c>
      <c r="AW65" s="63"/>
      <c r="AX65" s="29" t="s">
        <v>1274</v>
      </c>
      <c r="AY65" s="29" t="s">
        <v>1276</v>
      </c>
      <c r="AZ65" s="29" t="s">
        <v>128</v>
      </c>
      <c r="BB65" s="29" t="s">
        <v>215</v>
      </c>
      <c r="BG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750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534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510</v>
      </c>
      <c r="AW66" s="63"/>
      <c r="AX66" s="29" t="s">
        <v>1275</v>
      </c>
      <c r="AY66" s="29" t="s">
        <v>1273</v>
      </c>
      <c r="AZ66" s="29" t="s">
        <v>128</v>
      </c>
      <c r="BB66" s="29" t="s">
        <v>223</v>
      </c>
      <c r="BG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509</v>
      </c>
      <c r="AY67" s="29" t="s">
        <v>36</v>
      </c>
      <c r="AZ67" s="29" t="s">
        <v>37</v>
      </c>
      <c r="BB67" s="29" t="s">
        <v>38</v>
      </c>
      <c r="BG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509</v>
      </c>
      <c r="AY68" s="29" t="s">
        <v>36</v>
      </c>
      <c r="AZ68" s="29" t="s">
        <v>37</v>
      </c>
      <c r="BB68" s="29" t="s">
        <v>38</v>
      </c>
      <c r="BG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509</v>
      </c>
      <c r="AY69" s="29" t="s">
        <v>36</v>
      </c>
      <c r="AZ69" s="29" t="s">
        <v>37</v>
      </c>
      <c r="BB69" s="29" t="s">
        <v>38</v>
      </c>
      <c r="BG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509</v>
      </c>
      <c r="AY70" s="29" t="s">
        <v>36</v>
      </c>
      <c r="AZ70" s="29" t="s">
        <v>37</v>
      </c>
      <c r="BB70" s="29" t="s">
        <v>38</v>
      </c>
      <c r="BG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509</v>
      </c>
      <c r="AY71" s="29" t="s">
        <v>36</v>
      </c>
      <c r="AZ71" s="29" t="s">
        <v>37</v>
      </c>
      <c r="BB71" s="29" t="s">
        <v>38</v>
      </c>
      <c r="BG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509</v>
      </c>
      <c r="AY72" s="29" t="s">
        <v>36</v>
      </c>
      <c r="AZ72" s="29" t="s">
        <v>37</v>
      </c>
      <c r="BB72" s="29" t="s">
        <v>38</v>
      </c>
      <c r="BG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509</v>
      </c>
      <c r="AY73" s="29" t="s">
        <v>36</v>
      </c>
      <c r="AZ73" s="29" t="s">
        <v>37</v>
      </c>
      <c r="BB73" s="29" t="s">
        <v>38</v>
      </c>
      <c r="BG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509</v>
      </c>
      <c r="AY74" s="29" t="s">
        <v>36</v>
      </c>
      <c r="AZ74" s="29" t="s">
        <v>37</v>
      </c>
      <c r="BB74" s="29" t="s">
        <v>38</v>
      </c>
      <c r="BG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509</v>
      </c>
      <c r="AY75" s="29" t="s">
        <v>36</v>
      </c>
      <c r="AZ75" s="29" t="s">
        <v>37</v>
      </c>
      <c r="BB75" s="29" t="s">
        <v>38</v>
      </c>
      <c r="BG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509</v>
      </c>
      <c r="AY76" s="29" t="s">
        <v>36</v>
      </c>
      <c r="AZ76" s="29" t="s">
        <v>37</v>
      </c>
      <c r="BB76" s="29" t="s">
        <v>38</v>
      </c>
      <c r="BG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509</v>
      </c>
      <c r="AY77" s="29" t="s">
        <v>36</v>
      </c>
      <c r="AZ77" s="29" t="s">
        <v>37</v>
      </c>
      <c r="BB77" s="29" t="s">
        <v>38</v>
      </c>
      <c r="BG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530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509</v>
      </c>
      <c r="AY78" s="29" t="s">
        <v>36</v>
      </c>
      <c r="AZ78" s="29" t="s">
        <v>37</v>
      </c>
      <c r="BB78" s="29" t="s">
        <v>38</v>
      </c>
      <c r="BG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534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530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509</v>
      </c>
      <c r="AY79" s="29" t="s">
        <v>36</v>
      </c>
      <c r="AZ79" s="29" t="s">
        <v>37</v>
      </c>
      <c r="BB79" s="29" t="s">
        <v>38</v>
      </c>
      <c r="BG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538</v>
      </c>
      <c r="D80" s="29" t="s">
        <v>364</v>
      </c>
      <c r="E80" s="29" t="s">
        <v>536</v>
      </c>
      <c r="F80" s="30" t="str">
        <f>IF(ISBLANK(Table2[[#This Row],[unique_id]]), "", Table2[[#This Row],[unique_id]])</f>
        <v>graph_break</v>
      </c>
      <c r="G80" s="29" t="s">
        <v>537</v>
      </c>
      <c r="H80" s="29" t="s">
        <v>59</v>
      </c>
      <c r="I80" s="29" t="s">
        <v>190</v>
      </c>
      <c r="O80" s="31"/>
      <c r="U80" s="29" t="s">
        <v>534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534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530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509</v>
      </c>
      <c r="AY81" s="29" t="s">
        <v>36</v>
      </c>
      <c r="AZ81" s="29" t="s">
        <v>37</v>
      </c>
      <c r="BB81" s="29" t="s">
        <v>38</v>
      </c>
      <c r="BG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530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509</v>
      </c>
      <c r="AY82" s="29" t="s">
        <v>36</v>
      </c>
      <c r="AZ82" s="29" t="s">
        <v>37</v>
      </c>
      <c r="BB82" s="29" t="s">
        <v>38</v>
      </c>
      <c r="BG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509</v>
      </c>
      <c r="AY84" s="29" t="s">
        <v>36</v>
      </c>
      <c r="AZ84" s="29" t="s">
        <v>37</v>
      </c>
      <c r="BB84" s="29" t="s">
        <v>38</v>
      </c>
      <c r="BG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538</v>
      </c>
      <c r="D85" s="29" t="s">
        <v>364</v>
      </c>
      <c r="E85" s="29" t="s">
        <v>536</v>
      </c>
      <c r="F85" s="30" t="str">
        <f>IF(ISBLANK(Table2[[#This Row],[unique_id]]), "", Table2[[#This Row],[unique_id]])</f>
        <v>graph_break</v>
      </c>
      <c r="G85" s="29" t="s">
        <v>537</v>
      </c>
      <c r="H85" s="29" t="s">
        <v>59</v>
      </c>
      <c r="I85" s="29" t="s">
        <v>190</v>
      </c>
      <c r="O85" s="31"/>
      <c r="U85" s="29" t="s">
        <v>534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534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509</v>
      </c>
      <c r="AY86" s="29" t="s">
        <v>36</v>
      </c>
      <c r="AZ86" s="29" t="s">
        <v>37</v>
      </c>
      <c r="BB86" s="29" t="s">
        <v>38</v>
      </c>
      <c r="BG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509</v>
      </c>
      <c r="AY87" s="29" t="s">
        <v>36</v>
      </c>
      <c r="AZ87" s="29" t="s">
        <v>37</v>
      </c>
      <c r="BB87" s="29" t="s">
        <v>38</v>
      </c>
      <c r="BG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509</v>
      </c>
      <c r="AY88" s="29" t="s">
        <v>36</v>
      </c>
      <c r="AZ88" s="29" t="s">
        <v>37</v>
      </c>
      <c r="BB88" s="29" t="s">
        <v>38</v>
      </c>
      <c r="BG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827</v>
      </c>
      <c r="F89" s="30" t="str">
        <f>IF(ISBLANK(Table2[[#This Row],[unique_id]]), "", Table2[[#This Row],[unique_id]])</f>
        <v>home_security</v>
      </c>
      <c r="G89" s="29" t="s">
        <v>825</v>
      </c>
      <c r="H89" s="29" t="s">
        <v>331</v>
      </c>
      <c r="I89" s="29" t="s">
        <v>132</v>
      </c>
      <c r="J89" s="29" t="s">
        <v>826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840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876</v>
      </c>
      <c r="BE89" s="34"/>
      <c r="BF89" s="27"/>
      <c r="BG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539</v>
      </c>
      <c r="F90" s="30" t="str">
        <f>IF(ISBLANK(Table2[[#This Row],[unique_id]]), "", Table2[[#This Row],[unique_id]])</f>
        <v>home_movie</v>
      </c>
      <c r="G90" s="29" t="s">
        <v>547</v>
      </c>
      <c r="H90" s="29" t="s">
        <v>331</v>
      </c>
      <c r="I90" s="29" t="s">
        <v>132</v>
      </c>
      <c r="J90" s="29" t="s">
        <v>581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528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876</v>
      </c>
      <c r="BG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583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876</v>
      </c>
      <c r="BG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527</v>
      </c>
      <c r="F92" s="30" t="str">
        <f>IF(ISBLANK(Table2[[#This Row],[unique_id]]), "", Table2[[#This Row],[unique_id]])</f>
        <v>home_reset</v>
      </c>
      <c r="G92" s="29" t="s">
        <v>548</v>
      </c>
      <c r="H92" s="29" t="s">
        <v>331</v>
      </c>
      <c r="I92" s="29" t="s">
        <v>132</v>
      </c>
      <c r="J92" s="29" t="s">
        <v>582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529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876</v>
      </c>
      <c r="BG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844</v>
      </c>
      <c r="D93" s="29" t="s">
        <v>845</v>
      </c>
      <c r="E93" s="29" t="s">
        <v>846</v>
      </c>
      <c r="F93" s="30" t="str">
        <f>IF(ISBLANK(Table2[[#This Row],[unique_id]]), "", Table2[[#This Row],[unique_id]])</f>
        <v>home_secure_back_door_off</v>
      </c>
      <c r="G93" s="29" t="s">
        <v>847</v>
      </c>
      <c r="H93" s="29" t="s">
        <v>331</v>
      </c>
      <c r="I93" s="29" t="s">
        <v>132</v>
      </c>
      <c r="K93" s="29" t="s">
        <v>848</v>
      </c>
      <c r="L93" s="29" t="s">
        <v>851</v>
      </c>
      <c r="O93" s="31"/>
      <c r="V93" s="31"/>
      <c r="W93" s="31"/>
      <c r="X93" s="31"/>
      <c r="Y93" s="31"/>
      <c r="Z93" s="31"/>
      <c r="AA93" s="31"/>
      <c r="AE93" s="29" t="s">
        <v>852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844</v>
      </c>
      <c r="D94" s="29" t="s">
        <v>845</v>
      </c>
      <c r="E94" s="29" t="s">
        <v>853</v>
      </c>
      <c r="F94" s="30" t="str">
        <f>IF(ISBLANK(Table2[[#This Row],[unique_id]]), "", Table2[[#This Row],[unique_id]])</f>
        <v>home_secure_front_door_off</v>
      </c>
      <c r="G94" s="29" t="s">
        <v>854</v>
      </c>
      <c r="H94" s="29" t="s">
        <v>331</v>
      </c>
      <c r="I94" s="29" t="s">
        <v>132</v>
      </c>
      <c r="K94" s="29" t="s">
        <v>855</v>
      </c>
      <c r="L94" s="29" t="s">
        <v>851</v>
      </c>
      <c r="O94" s="31"/>
      <c r="V94" s="31"/>
      <c r="W94" s="31"/>
      <c r="X94" s="31"/>
      <c r="Y94" s="31"/>
      <c r="Z94" s="31"/>
      <c r="AA94" s="31"/>
      <c r="AE94" s="29" t="s">
        <v>852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844</v>
      </c>
      <c r="D95" s="29" t="s">
        <v>845</v>
      </c>
      <c r="E95" s="29" t="s">
        <v>858</v>
      </c>
      <c r="F95" s="30" t="str">
        <f>IF(ISBLANK(Table2[[#This Row],[unique_id]]), "", Table2[[#This Row],[unique_id]])</f>
        <v>home_sleep_on</v>
      </c>
      <c r="G95" s="29" t="s">
        <v>856</v>
      </c>
      <c r="H95" s="29" t="s">
        <v>331</v>
      </c>
      <c r="I95" s="29" t="s">
        <v>132</v>
      </c>
      <c r="K95" s="29" t="s">
        <v>860</v>
      </c>
      <c r="L95" s="29" t="s">
        <v>861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844</v>
      </c>
      <c r="D96" s="29" t="s">
        <v>845</v>
      </c>
      <c r="E96" s="29" t="s">
        <v>859</v>
      </c>
      <c r="F96" s="30" t="str">
        <f>IF(ISBLANK(Table2[[#This Row],[unique_id]]), "", Table2[[#This Row],[unique_id]])</f>
        <v>home_sleep_off</v>
      </c>
      <c r="G96" s="29" t="s">
        <v>857</v>
      </c>
      <c r="H96" s="29" t="s">
        <v>331</v>
      </c>
      <c r="I96" s="29" t="s">
        <v>132</v>
      </c>
      <c r="K96" s="29" t="s">
        <v>860</v>
      </c>
      <c r="L96" s="29" t="s">
        <v>851</v>
      </c>
      <c r="O96" s="31"/>
      <c r="V96" s="31"/>
      <c r="W96" s="31"/>
      <c r="X96" s="31"/>
      <c r="Y96" s="31"/>
      <c r="Z96" s="31"/>
      <c r="AA96" s="31"/>
      <c r="AE96" s="29" t="s">
        <v>862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538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490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913</v>
      </c>
      <c r="M98" s="29" t="s">
        <v>136</v>
      </c>
      <c r="O98" s="31" t="s">
        <v>997</v>
      </c>
      <c r="P98" s="29" t="s">
        <v>172</v>
      </c>
      <c r="Q98" s="29" t="s">
        <v>955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950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579</v>
      </c>
      <c r="AY98" s="29" t="s">
        <v>403</v>
      </c>
      <c r="AZ98" s="29" t="s">
        <v>133</v>
      </c>
      <c r="BB98" s="29" t="s">
        <v>130</v>
      </c>
      <c r="BD98" s="29" t="s">
        <v>481</v>
      </c>
      <c r="BE98" s="29" t="s">
        <v>404</v>
      </c>
      <c r="BF98" s="29" t="s">
        <v>484</v>
      </c>
      <c r="BG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491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913</v>
      </c>
      <c r="M99" s="29" t="s">
        <v>136</v>
      </c>
      <c r="O99" s="31" t="s">
        <v>997</v>
      </c>
      <c r="P99" s="29" t="s">
        <v>172</v>
      </c>
      <c r="Q99" s="29" t="s">
        <v>955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950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579</v>
      </c>
      <c r="AY99" s="29" t="s">
        <v>403</v>
      </c>
      <c r="AZ99" s="29" t="s">
        <v>133</v>
      </c>
      <c r="BB99" s="29" t="s">
        <v>127</v>
      </c>
      <c r="BD99" s="29" t="s">
        <v>481</v>
      </c>
      <c r="BE99" s="29" t="s">
        <v>405</v>
      </c>
      <c r="BF99" s="29" t="s">
        <v>485</v>
      </c>
      <c r="BG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492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579</v>
      </c>
      <c r="M100" s="29" t="s">
        <v>136</v>
      </c>
      <c r="O100" s="31" t="s">
        <v>997</v>
      </c>
      <c r="P100" s="29" t="s">
        <v>172</v>
      </c>
      <c r="Q100" s="29" t="s">
        <v>955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950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579</v>
      </c>
      <c r="AY100" s="29" t="s">
        <v>403</v>
      </c>
      <c r="AZ100" s="29" t="s">
        <v>133</v>
      </c>
      <c r="BB100" s="29" t="s">
        <v>201</v>
      </c>
      <c r="BD100" s="29" t="s">
        <v>481</v>
      </c>
      <c r="BE100" s="29" t="s">
        <v>408</v>
      </c>
      <c r="BF100" s="29" t="s">
        <v>486</v>
      </c>
      <c r="BG1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1022</v>
      </c>
      <c r="D101" s="38" t="s">
        <v>149</v>
      </c>
      <c r="E101" s="39" t="s">
        <v>1168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997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579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1165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997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579</v>
      </c>
      <c r="AY102" s="38" t="s">
        <v>391</v>
      </c>
      <c r="AZ102" s="38" t="s">
        <v>243</v>
      </c>
      <c r="BA102" s="38" t="s">
        <v>1249</v>
      </c>
      <c r="BB102" s="38" t="s">
        <v>215</v>
      </c>
      <c r="BD102" s="38" t="s">
        <v>481</v>
      </c>
      <c r="BE102" s="40" t="s">
        <v>395</v>
      </c>
      <c r="BF102" s="40" t="s">
        <v>480</v>
      </c>
      <c r="BG1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1022</v>
      </c>
      <c r="D103" s="43" t="s">
        <v>149</v>
      </c>
      <c r="E103" s="44" t="s">
        <v>1160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997</v>
      </c>
      <c r="P103" s="43" t="s">
        <v>172</v>
      </c>
      <c r="Q103" s="43" t="s">
        <v>955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1121</v>
      </c>
      <c r="AW103" s="65" t="s">
        <v>129</v>
      </c>
      <c r="AX103" s="43" t="s">
        <v>579</v>
      </c>
      <c r="AY103" s="43" t="s">
        <v>1154</v>
      </c>
      <c r="AZ103" s="43" t="s">
        <v>365</v>
      </c>
      <c r="BB103" s="43" t="s">
        <v>215</v>
      </c>
      <c r="BG1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878</v>
      </c>
      <c r="D104" s="43" t="s">
        <v>129</v>
      </c>
      <c r="E104" s="43" t="s">
        <v>1050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579</v>
      </c>
      <c r="M104" s="43" t="s">
        <v>136</v>
      </c>
      <c r="O104" s="46" t="s">
        <v>997</v>
      </c>
      <c r="P104" s="43" t="s">
        <v>172</v>
      </c>
      <c r="Q104" s="43" t="s">
        <v>955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1241</v>
      </c>
      <c r="AE104" s="43" t="s">
        <v>254</v>
      </c>
      <c r="AG104" s="46" t="s">
        <v>34</v>
      </c>
      <c r="AH104" s="46" t="s">
        <v>1133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1155</v>
      </c>
      <c r="AO104" s="43" t="s">
        <v>1156</v>
      </c>
      <c r="AP104" s="43" t="s">
        <v>1144</v>
      </c>
      <c r="AQ104" s="43" t="s">
        <v>1145</v>
      </c>
      <c r="AR104" s="43" t="s">
        <v>1231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1121</v>
      </c>
      <c r="AW104" s="65"/>
      <c r="AX104" s="43" t="s">
        <v>579</v>
      </c>
      <c r="AY104" s="43" t="s">
        <v>1154</v>
      </c>
      <c r="AZ104" s="43" t="s">
        <v>365</v>
      </c>
      <c r="BB104" s="43" t="s">
        <v>215</v>
      </c>
      <c r="BD104" s="43" t="s">
        <v>481</v>
      </c>
      <c r="BE104" s="43" t="s">
        <v>1166</v>
      </c>
      <c r="BF104" s="43" t="s">
        <v>1167</v>
      </c>
      <c r="BG1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878</v>
      </c>
      <c r="D105" s="43" t="s">
        <v>27</v>
      </c>
      <c r="E105" s="43" t="s">
        <v>1169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1134</v>
      </c>
      <c r="AG105" s="46" t="s">
        <v>34</v>
      </c>
      <c r="AH105" s="46" t="s">
        <v>1133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1135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1121</v>
      </c>
      <c r="AW105" s="65"/>
      <c r="AX105" s="43" t="s">
        <v>579</v>
      </c>
      <c r="AY105" s="43" t="s">
        <v>1154</v>
      </c>
      <c r="AZ105" s="43" t="s">
        <v>365</v>
      </c>
      <c r="BB105" s="43" t="s">
        <v>215</v>
      </c>
      <c r="BG1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878</v>
      </c>
      <c r="D106" s="43" t="s">
        <v>27</v>
      </c>
      <c r="E106" s="43" t="s">
        <v>1170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1136</v>
      </c>
      <c r="AG106" s="46" t="s">
        <v>34</v>
      </c>
      <c r="AH106" s="46" t="s">
        <v>1133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1137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1121</v>
      </c>
      <c r="AW106" s="65"/>
      <c r="AX106" s="43" t="s">
        <v>579</v>
      </c>
      <c r="AY106" s="43" t="s">
        <v>1154</v>
      </c>
      <c r="AZ106" s="43" t="s">
        <v>365</v>
      </c>
      <c r="BB106" s="43" t="s">
        <v>215</v>
      </c>
      <c r="BG1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493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579</v>
      </c>
      <c r="M107" s="29" t="s">
        <v>136</v>
      </c>
      <c r="O107" s="31" t="s">
        <v>997</v>
      </c>
      <c r="P107" s="29" t="s">
        <v>172</v>
      </c>
      <c r="Q107" s="29" t="s">
        <v>955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950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579</v>
      </c>
      <c r="AY107" s="29" t="s">
        <v>403</v>
      </c>
      <c r="AZ107" s="29" t="s">
        <v>133</v>
      </c>
      <c r="BB107" s="29" t="s">
        <v>203</v>
      </c>
      <c r="BD107" s="29" t="s">
        <v>481</v>
      </c>
      <c r="BE107" s="29" t="s">
        <v>409</v>
      </c>
      <c r="BF107" s="29" t="s">
        <v>487</v>
      </c>
      <c r="BG1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494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914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495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997</v>
      </c>
      <c r="P109" s="29" t="s">
        <v>172</v>
      </c>
      <c r="Q109" s="29" t="s">
        <v>955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950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1300</v>
      </c>
      <c r="AY109" s="29" t="s">
        <v>403</v>
      </c>
      <c r="AZ109" s="29" t="s">
        <v>133</v>
      </c>
      <c r="BB109" s="29" t="s">
        <v>389</v>
      </c>
      <c r="BD109" s="29" t="s">
        <v>481</v>
      </c>
      <c r="BE109" s="29" t="s">
        <v>406</v>
      </c>
      <c r="BF109" s="29" t="s">
        <v>488</v>
      </c>
      <c r="BG1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496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997</v>
      </c>
      <c r="P110" s="29" t="s">
        <v>172</v>
      </c>
      <c r="Q110" s="29" t="s">
        <v>955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950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1301</v>
      </c>
      <c r="AY110" s="29" t="s">
        <v>403</v>
      </c>
      <c r="AZ110" s="29" t="s">
        <v>133</v>
      </c>
      <c r="BB110" s="29" t="s">
        <v>389</v>
      </c>
      <c r="BD110" s="29" t="s">
        <v>481</v>
      </c>
      <c r="BE110" s="29" t="s">
        <v>407</v>
      </c>
      <c r="BF110" s="27" t="s">
        <v>489</v>
      </c>
      <c r="BG1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538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490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915</v>
      </c>
      <c r="M112" s="29" t="s">
        <v>136</v>
      </c>
      <c r="O112" s="31" t="s">
        <v>997</v>
      </c>
      <c r="P112" s="29" t="s">
        <v>172</v>
      </c>
      <c r="Q112" s="29" t="s">
        <v>955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968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630</v>
      </c>
      <c r="K113" s="29" t="s">
        <v>1119</v>
      </c>
      <c r="M113" s="29" t="s">
        <v>136</v>
      </c>
      <c r="O113" s="31"/>
      <c r="V113" s="31"/>
      <c r="W113" s="31" t="s">
        <v>597</v>
      </c>
      <c r="X113" s="35">
        <v>100</v>
      </c>
      <c r="Y113" s="36" t="s">
        <v>953</v>
      </c>
      <c r="Z113" s="36" t="s">
        <v>1243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675</v>
      </c>
      <c r="AW113" s="63"/>
      <c r="AX113" s="29" t="s">
        <v>630</v>
      </c>
      <c r="AY113" s="29" t="s">
        <v>678</v>
      </c>
      <c r="AZ113" s="29" t="s">
        <v>410</v>
      </c>
      <c r="BB113" s="29" t="s">
        <v>130</v>
      </c>
      <c r="BC113" s="29" t="s">
        <v>865</v>
      </c>
      <c r="BG1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1171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997</v>
      </c>
      <c r="P114" s="29" t="s">
        <v>172</v>
      </c>
      <c r="Q114" s="29" t="s">
        <v>955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596</v>
      </c>
      <c r="X114" s="35">
        <v>100</v>
      </c>
      <c r="Y114" s="36" t="s">
        <v>951</v>
      </c>
      <c r="Z114" s="36" t="s">
        <v>1243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675</v>
      </c>
      <c r="AW114" s="63"/>
      <c r="AX114" s="29" t="s">
        <v>1277</v>
      </c>
      <c r="AY114" s="29" t="s">
        <v>678</v>
      </c>
      <c r="AZ114" s="29" t="s">
        <v>410</v>
      </c>
      <c r="BB114" s="29" t="s">
        <v>130</v>
      </c>
      <c r="BC114" s="29" t="s">
        <v>865</v>
      </c>
      <c r="BE114" s="29" t="s">
        <v>603</v>
      </c>
      <c r="BG1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630</v>
      </c>
      <c r="K115" s="29" t="s">
        <v>1119</v>
      </c>
      <c r="M115" s="29" t="s">
        <v>136</v>
      </c>
      <c r="O115" s="31"/>
      <c r="V115" s="31"/>
      <c r="W115" s="31" t="s">
        <v>597</v>
      </c>
      <c r="X115" s="35">
        <v>101</v>
      </c>
      <c r="Y115" s="36" t="s">
        <v>953</v>
      </c>
      <c r="Z115" s="36" t="s">
        <v>1243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675</v>
      </c>
      <c r="AW115" s="63"/>
      <c r="AX115" s="29" t="s">
        <v>630</v>
      </c>
      <c r="AY115" s="29" t="s">
        <v>678</v>
      </c>
      <c r="AZ115" s="29" t="s">
        <v>410</v>
      </c>
      <c r="BB115" s="29" t="s">
        <v>127</v>
      </c>
      <c r="BC115" s="29" t="s">
        <v>865</v>
      </c>
      <c r="BG1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1172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997</v>
      </c>
      <c r="P116" s="29" t="s">
        <v>172</v>
      </c>
      <c r="Q116" s="29" t="s">
        <v>955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596</v>
      </c>
      <c r="X116" s="35">
        <v>101</v>
      </c>
      <c r="Y116" s="36" t="s">
        <v>951</v>
      </c>
      <c r="Z116" s="36" t="s">
        <v>1243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675</v>
      </c>
      <c r="AW116" s="63"/>
      <c r="AX116" s="29" t="s">
        <v>1277</v>
      </c>
      <c r="AY116" s="29" t="s">
        <v>678</v>
      </c>
      <c r="AZ116" s="29" t="s">
        <v>410</v>
      </c>
      <c r="BB116" s="29" t="s">
        <v>127</v>
      </c>
      <c r="BC116" s="29" t="s">
        <v>865</v>
      </c>
      <c r="BE116" s="29" t="s">
        <v>628</v>
      </c>
      <c r="BG1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491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915</v>
      </c>
      <c r="M117" s="29" t="s">
        <v>136</v>
      </c>
      <c r="O117" s="31" t="s">
        <v>997</v>
      </c>
      <c r="P117" s="29" t="s">
        <v>172</v>
      </c>
      <c r="Q117" s="29" t="s">
        <v>955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969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483</v>
      </c>
      <c r="F118" s="30" t="str">
        <f>IF(ISBLANK(Table2[[#This Row],[unique_id]]), "", Table2[[#This Row],[unique_id]])</f>
        <v>edwin_night_light</v>
      </c>
      <c r="G118" s="29" t="s">
        <v>482</v>
      </c>
      <c r="H118" s="29" t="s">
        <v>139</v>
      </c>
      <c r="I118" s="29" t="s">
        <v>132</v>
      </c>
      <c r="J118" s="29" t="s">
        <v>631</v>
      </c>
      <c r="K118" s="29" t="s">
        <v>1116</v>
      </c>
      <c r="M118" s="29" t="s">
        <v>136</v>
      </c>
      <c r="O118" s="31"/>
      <c r="V118" s="31"/>
      <c r="W118" s="31" t="s">
        <v>597</v>
      </c>
      <c r="X118" s="35">
        <v>102</v>
      </c>
      <c r="Y118" s="36" t="s">
        <v>953</v>
      </c>
      <c r="Z118" s="36" t="s">
        <v>1244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595</v>
      </c>
      <c r="AW118" s="63"/>
      <c r="AX118" s="29" t="s">
        <v>631</v>
      </c>
      <c r="AY118" s="29" t="s">
        <v>594</v>
      </c>
      <c r="AZ118" s="29" t="s">
        <v>410</v>
      </c>
      <c r="BB118" s="29" t="s">
        <v>127</v>
      </c>
      <c r="BC118" s="29" t="s">
        <v>865</v>
      </c>
      <c r="BG1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1173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997</v>
      </c>
      <c r="P119" s="29" t="s">
        <v>172</v>
      </c>
      <c r="Q119" s="29" t="s">
        <v>955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596</v>
      </c>
      <c r="X119" s="35">
        <v>102</v>
      </c>
      <c r="Y119" s="36" t="s">
        <v>951</v>
      </c>
      <c r="Z119" s="36" t="s">
        <v>1244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595</v>
      </c>
      <c r="AW119" s="63"/>
      <c r="AX119" s="29" t="s">
        <v>1278</v>
      </c>
      <c r="AY119" s="29" t="s">
        <v>594</v>
      </c>
      <c r="AZ119" s="29" t="s">
        <v>410</v>
      </c>
      <c r="BB119" s="29" t="s">
        <v>127</v>
      </c>
      <c r="BC119" s="29" t="s">
        <v>865</v>
      </c>
      <c r="BE119" s="29" t="s">
        <v>604</v>
      </c>
      <c r="BG1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917</v>
      </c>
      <c r="K120" s="29" t="s">
        <v>1157</v>
      </c>
      <c r="M120" s="29" t="s">
        <v>136</v>
      </c>
      <c r="O120" s="31"/>
      <c r="V120" s="31"/>
      <c r="W120" s="31" t="s">
        <v>597</v>
      </c>
      <c r="X120" s="35">
        <v>103</v>
      </c>
      <c r="Y120" s="36" t="s">
        <v>953</v>
      </c>
      <c r="Z120" s="36" t="s">
        <v>1245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595</v>
      </c>
      <c r="AW120" s="63"/>
      <c r="AX120" s="29" t="s">
        <v>1279</v>
      </c>
      <c r="AY120" s="29" t="s">
        <v>594</v>
      </c>
      <c r="AZ120" s="29" t="s">
        <v>410</v>
      </c>
      <c r="BB120" s="29" t="s">
        <v>452</v>
      </c>
      <c r="BG1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1174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997</v>
      </c>
      <c r="P121" s="29" t="s">
        <v>172</v>
      </c>
      <c r="Q121" s="29" t="s">
        <v>955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596</v>
      </c>
      <c r="X121" s="35">
        <v>103</v>
      </c>
      <c r="Y121" s="36" t="s">
        <v>951</v>
      </c>
      <c r="Z121" s="36" t="s">
        <v>1245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595</v>
      </c>
      <c r="AW121" s="63"/>
      <c r="AX121" s="29" t="s">
        <v>1280</v>
      </c>
      <c r="AY121" s="29" t="s">
        <v>594</v>
      </c>
      <c r="AZ121" s="29" t="s">
        <v>410</v>
      </c>
      <c r="BB121" s="29" t="s">
        <v>452</v>
      </c>
      <c r="BE121" s="29" t="s">
        <v>605</v>
      </c>
      <c r="BG1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1175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997</v>
      </c>
      <c r="P122" s="29" t="s">
        <v>172</v>
      </c>
      <c r="Q122" s="29" t="s">
        <v>955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596</v>
      </c>
      <c r="X122" s="35">
        <v>103</v>
      </c>
      <c r="Y122" s="36" t="s">
        <v>951</v>
      </c>
      <c r="Z122" s="36" t="s">
        <v>1245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595</v>
      </c>
      <c r="AW122" s="63"/>
      <c r="AX122" s="29" t="s">
        <v>1281</v>
      </c>
      <c r="AY122" s="29" t="s">
        <v>594</v>
      </c>
      <c r="AZ122" s="29" t="s">
        <v>410</v>
      </c>
      <c r="BB122" s="29" t="s">
        <v>452</v>
      </c>
      <c r="BE122" s="29" t="s">
        <v>606</v>
      </c>
      <c r="BG1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1176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997</v>
      </c>
      <c r="P123" s="29" t="s">
        <v>172</v>
      </c>
      <c r="Q123" s="29" t="s">
        <v>955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596</v>
      </c>
      <c r="X123" s="35">
        <v>103</v>
      </c>
      <c r="Y123" s="36" t="s">
        <v>951</v>
      </c>
      <c r="Z123" s="36" t="s">
        <v>1245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595</v>
      </c>
      <c r="AW123" s="63"/>
      <c r="AX123" s="29" t="s">
        <v>1282</v>
      </c>
      <c r="AY123" s="29" t="s">
        <v>594</v>
      </c>
      <c r="AZ123" s="29" t="s">
        <v>410</v>
      </c>
      <c r="BB123" s="29" t="s">
        <v>452</v>
      </c>
      <c r="BE123" s="29" t="s">
        <v>607</v>
      </c>
      <c r="BG1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1177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997</v>
      </c>
      <c r="P124" s="29" t="s">
        <v>172</v>
      </c>
      <c r="Q124" s="29" t="s">
        <v>955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596</v>
      </c>
      <c r="X124" s="35">
        <v>103</v>
      </c>
      <c r="Y124" s="36" t="s">
        <v>951</v>
      </c>
      <c r="Z124" s="36" t="s">
        <v>1245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595</v>
      </c>
      <c r="AW124" s="63"/>
      <c r="AX124" s="29" t="s">
        <v>1283</v>
      </c>
      <c r="AY124" s="29" t="s">
        <v>594</v>
      </c>
      <c r="AZ124" s="29" t="s">
        <v>410</v>
      </c>
      <c r="BB124" s="29" t="s">
        <v>452</v>
      </c>
      <c r="BE124" s="29" t="s">
        <v>608</v>
      </c>
      <c r="BG1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551</v>
      </c>
      <c r="D125" s="29" t="s">
        <v>137</v>
      </c>
      <c r="E125" s="29" t="s">
        <v>1087</v>
      </c>
      <c r="F125" s="30" t="str">
        <f>IF(ISBLANK(Table2[[#This Row],[unique_id]]), "", Table2[[#This Row],[unique_id]])</f>
        <v>hallway_sconces</v>
      </c>
      <c r="G125" s="29" t="s">
        <v>1089</v>
      </c>
      <c r="H125" s="29" t="s">
        <v>139</v>
      </c>
      <c r="I125" s="29" t="s">
        <v>132</v>
      </c>
      <c r="J125" s="29" t="s">
        <v>1079</v>
      </c>
      <c r="K125" s="29" t="s">
        <v>1157</v>
      </c>
      <c r="M125" s="29" t="s">
        <v>136</v>
      </c>
      <c r="O125" s="31"/>
      <c r="V125" s="31"/>
      <c r="W125" s="31" t="s">
        <v>597</v>
      </c>
      <c r="X125" s="35">
        <v>120</v>
      </c>
      <c r="Y125" s="36" t="s">
        <v>953</v>
      </c>
      <c r="Z125" s="31" t="s">
        <v>1246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1080</v>
      </c>
      <c r="AW125" s="63"/>
      <c r="AX125" s="29" t="s">
        <v>1079</v>
      </c>
      <c r="AY125" s="29" t="s">
        <v>1082</v>
      </c>
      <c r="AZ125" s="29" t="s">
        <v>551</v>
      </c>
      <c r="BB125" s="29" t="s">
        <v>452</v>
      </c>
      <c r="BG1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551</v>
      </c>
      <c r="D126" s="29" t="s">
        <v>137</v>
      </c>
      <c r="E126" s="29" t="s">
        <v>1088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997</v>
      </c>
      <c r="P126" s="29" t="s">
        <v>172</v>
      </c>
      <c r="Q126" s="29" t="s">
        <v>955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596</v>
      </c>
      <c r="X126" s="35">
        <v>120</v>
      </c>
      <c r="Y126" s="36" t="s">
        <v>951</v>
      </c>
      <c r="Z126" s="31" t="s">
        <v>1246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1080</v>
      </c>
      <c r="AW126" s="63"/>
      <c r="AX126" s="29" t="s">
        <v>1265</v>
      </c>
      <c r="AY126" s="29" t="s">
        <v>1082</v>
      </c>
      <c r="AZ126" s="29" t="s">
        <v>551</v>
      </c>
      <c r="BB126" s="29" t="s">
        <v>452</v>
      </c>
      <c r="BE126" s="29" t="s">
        <v>1090</v>
      </c>
      <c r="BG1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551</v>
      </c>
      <c r="D127" s="29" t="s">
        <v>137</v>
      </c>
      <c r="E127" s="29" t="s">
        <v>1088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997</v>
      </c>
      <c r="P127" s="29" t="s">
        <v>172</v>
      </c>
      <c r="Q127" s="29" t="s">
        <v>955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596</v>
      </c>
      <c r="X127" s="35">
        <v>120</v>
      </c>
      <c r="Y127" s="36" t="s">
        <v>951</v>
      </c>
      <c r="Z127" s="31" t="s">
        <v>1246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1080</v>
      </c>
      <c r="AW127" s="63"/>
      <c r="AX127" s="29" t="s">
        <v>1266</v>
      </c>
      <c r="AY127" s="29" t="s">
        <v>1082</v>
      </c>
      <c r="AZ127" s="29" t="s">
        <v>551</v>
      </c>
      <c r="BB127" s="29" t="s">
        <v>452</v>
      </c>
      <c r="BE127" s="29" t="s">
        <v>1091</v>
      </c>
      <c r="BG1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917</v>
      </c>
      <c r="K128" s="29" t="s">
        <v>1115</v>
      </c>
      <c r="M128" s="29" t="s">
        <v>136</v>
      </c>
      <c r="O128" s="31"/>
      <c r="V128" s="31"/>
      <c r="W128" s="31" t="s">
        <v>597</v>
      </c>
      <c r="X128" s="35">
        <v>104</v>
      </c>
      <c r="Y128" s="36" t="s">
        <v>953</v>
      </c>
      <c r="Z128" s="36" t="s">
        <v>1243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595</v>
      </c>
      <c r="AW128" s="63"/>
      <c r="AX128" s="29" t="s">
        <v>1279</v>
      </c>
      <c r="AY128" s="29" t="s">
        <v>594</v>
      </c>
      <c r="AZ128" s="29" t="s">
        <v>410</v>
      </c>
      <c r="BB128" s="29" t="s">
        <v>202</v>
      </c>
      <c r="BG1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1178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997</v>
      </c>
      <c r="P129" s="29" t="s">
        <v>172</v>
      </c>
      <c r="Q129" s="29" t="s">
        <v>955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596</v>
      </c>
      <c r="X129" s="35">
        <v>104</v>
      </c>
      <c r="Y129" s="36" t="s">
        <v>951</v>
      </c>
      <c r="Z129" s="36" t="s">
        <v>1243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595</v>
      </c>
      <c r="AW129" s="63"/>
      <c r="AX129" s="29" t="s">
        <v>1280</v>
      </c>
      <c r="AY129" s="29" t="s">
        <v>594</v>
      </c>
      <c r="AZ129" s="29" t="s">
        <v>410</v>
      </c>
      <c r="BB129" s="29" t="s">
        <v>202</v>
      </c>
      <c r="BE129" s="29" t="s">
        <v>609</v>
      </c>
      <c r="BG1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1179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997</v>
      </c>
      <c r="P130" s="29" t="s">
        <v>172</v>
      </c>
      <c r="Q130" s="29" t="s">
        <v>955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596</v>
      </c>
      <c r="X130" s="35">
        <v>104</v>
      </c>
      <c r="Y130" s="36" t="s">
        <v>951</v>
      </c>
      <c r="Z130" s="36" t="s">
        <v>1243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595</v>
      </c>
      <c r="AW130" s="63"/>
      <c r="AX130" s="29" t="s">
        <v>1281</v>
      </c>
      <c r="AY130" s="29" t="s">
        <v>594</v>
      </c>
      <c r="AZ130" s="29" t="s">
        <v>410</v>
      </c>
      <c r="BB130" s="29" t="s">
        <v>202</v>
      </c>
      <c r="BE130" s="29" t="s">
        <v>610</v>
      </c>
      <c r="BG1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1180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997</v>
      </c>
      <c r="P131" s="29" t="s">
        <v>172</v>
      </c>
      <c r="Q131" s="29" t="s">
        <v>955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596</v>
      </c>
      <c r="X131" s="35">
        <v>104</v>
      </c>
      <c r="Y131" s="36" t="s">
        <v>951</v>
      </c>
      <c r="Z131" s="36" t="s">
        <v>1243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595</v>
      </c>
      <c r="AW131" s="63"/>
      <c r="AX131" s="29" t="s">
        <v>1282</v>
      </c>
      <c r="AY131" s="29" t="s">
        <v>594</v>
      </c>
      <c r="AZ131" s="29" t="s">
        <v>410</v>
      </c>
      <c r="BB131" s="29" t="s">
        <v>202</v>
      </c>
      <c r="BE131" s="29" t="s">
        <v>611</v>
      </c>
      <c r="BG1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1181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997</v>
      </c>
      <c r="P132" s="29" t="s">
        <v>172</v>
      </c>
      <c r="Q132" s="29" t="s">
        <v>955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596</v>
      </c>
      <c r="X132" s="35">
        <v>104</v>
      </c>
      <c r="Y132" s="36" t="s">
        <v>951</v>
      </c>
      <c r="Z132" s="36" t="s">
        <v>1243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595</v>
      </c>
      <c r="AW132" s="63"/>
      <c r="AX132" s="29" t="s">
        <v>1283</v>
      </c>
      <c r="AY132" s="29" t="s">
        <v>594</v>
      </c>
      <c r="AZ132" s="29" t="s">
        <v>410</v>
      </c>
      <c r="BB132" s="29" t="s">
        <v>202</v>
      </c>
      <c r="BE132" s="29" t="s">
        <v>612</v>
      </c>
      <c r="BG1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1182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997</v>
      </c>
      <c r="P133" s="29" t="s">
        <v>172</v>
      </c>
      <c r="Q133" s="29" t="s">
        <v>955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596</v>
      </c>
      <c r="X133" s="35">
        <v>104</v>
      </c>
      <c r="Y133" s="36" t="s">
        <v>951</v>
      </c>
      <c r="Z133" s="36" t="s">
        <v>1243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595</v>
      </c>
      <c r="AW133" s="63"/>
      <c r="AX133" s="29" t="s">
        <v>1284</v>
      </c>
      <c r="AY133" s="29" t="s">
        <v>594</v>
      </c>
      <c r="AZ133" s="29" t="s">
        <v>410</v>
      </c>
      <c r="BB133" s="29" t="s">
        <v>202</v>
      </c>
      <c r="BE133" s="29" t="s">
        <v>613</v>
      </c>
      <c r="BG1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1183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997</v>
      </c>
      <c r="P134" s="29" t="s">
        <v>172</v>
      </c>
      <c r="Q134" s="29" t="s">
        <v>955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596</v>
      </c>
      <c r="X134" s="35">
        <v>104</v>
      </c>
      <c r="Y134" s="36" t="s">
        <v>951</v>
      </c>
      <c r="Z134" s="36" t="s">
        <v>1243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595</v>
      </c>
      <c r="AW134" s="63"/>
      <c r="AX134" s="29" t="s">
        <v>1285</v>
      </c>
      <c r="AY134" s="29" t="s">
        <v>594</v>
      </c>
      <c r="AZ134" s="29" t="s">
        <v>410</v>
      </c>
      <c r="BB134" s="29" t="s">
        <v>202</v>
      </c>
      <c r="BE134" s="29" t="s">
        <v>614</v>
      </c>
      <c r="BG1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917</v>
      </c>
      <c r="K135" s="29" t="s">
        <v>1115</v>
      </c>
      <c r="M135" s="29" t="s">
        <v>136</v>
      </c>
      <c r="O135" s="31"/>
      <c r="V135" s="31"/>
      <c r="W135" s="31" t="s">
        <v>597</v>
      </c>
      <c r="X135" s="35">
        <v>105</v>
      </c>
      <c r="Y135" s="36" t="s">
        <v>953</v>
      </c>
      <c r="Z135" s="36" t="s">
        <v>1243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595</v>
      </c>
      <c r="AW135" s="63"/>
      <c r="AX135" s="29" t="s">
        <v>1279</v>
      </c>
      <c r="AY135" s="29" t="s">
        <v>594</v>
      </c>
      <c r="AZ135" s="29" t="s">
        <v>410</v>
      </c>
      <c r="BB135" s="29" t="s">
        <v>203</v>
      </c>
      <c r="BG1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1184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997</v>
      </c>
      <c r="P136" s="29" t="s">
        <v>172</v>
      </c>
      <c r="Q136" s="29" t="s">
        <v>955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596</v>
      </c>
      <c r="X136" s="35">
        <v>105</v>
      </c>
      <c r="Y136" s="36" t="s">
        <v>951</v>
      </c>
      <c r="Z136" s="36" t="s">
        <v>1243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595</v>
      </c>
      <c r="AW136" s="63"/>
      <c r="AX136" s="29" t="s">
        <v>1280</v>
      </c>
      <c r="AY136" s="29" t="s">
        <v>594</v>
      </c>
      <c r="AZ136" s="29" t="s">
        <v>410</v>
      </c>
      <c r="BB136" s="29" t="s">
        <v>203</v>
      </c>
      <c r="BE136" s="29" t="s">
        <v>615</v>
      </c>
      <c r="BG1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1185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997</v>
      </c>
      <c r="P137" s="29" t="s">
        <v>172</v>
      </c>
      <c r="Q137" s="29" t="s">
        <v>955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596</v>
      </c>
      <c r="X137" s="35">
        <v>105</v>
      </c>
      <c r="Y137" s="36" t="s">
        <v>951</v>
      </c>
      <c r="Z137" s="36" t="s">
        <v>1243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595</v>
      </c>
      <c r="AW137" s="63"/>
      <c r="AX137" s="29" t="s">
        <v>1281</v>
      </c>
      <c r="AY137" s="29" t="s">
        <v>594</v>
      </c>
      <c r="AZ137" s="29" t="s">
        <v>410</v>
      </c>
      <c r="BB137" s="29" t="s">
        <v>203</v>
      </c>
      <c r="BE137" s="29" t="s">
        <v>616</v>
      </c>
      <c r="BG1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1186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997</v>
      </c>
      <c r="P138" s="29" t="s">
        <v>172</v>
      </c>
      <c r="Q138" s="29" t="s">
        <v>955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596</v>
      </c>
      <c r="X138" s="35">
        <v>105</v>
      </c>
      <c r="Y138" s="36" t="s">
        <v>951</v>
      </c>
      <c r="Z138" s="36" t="s">
        <v>1243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595</v>
      </c>
      <c r="AW138" s="63"/>
      <c r="AX138" s="29" t="s">
        <v>1282</v>
      </c>
      <c r="AY138" s="29" t="s">
        <v>594</v>
      </c>
      <c r="AZ138" s="29" t="s">
        <v>410</v>
      </c>
      <c r="BB138" s="29" t="s">
        <v>203</v>
      </c>
      <c r="BE138" s="29" t="s">
        <v>617</v>
      </c>
      <c r="BG1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493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918</v>
      </c>
      <c r="M139" s="29" t="s">
        <v>136</v>
      </c>
      <c r="O139" s="31" t="s">
        <v>997</v>
      </c>
      <c r="P139" s="29" t="s">
        <v>172</v>
      </c>
      <c r="Q139" s="29" t="s">
        <v>955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970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865</v>
      </c>
      <c r="BG1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666</v>
      </c>
      <c r="F140" s="30" t="str">
        <f>IF(ISBLANK(Table2[[#This Row],[unique_id]]), "", Table2[[#This Row],[unique_id]])</f>
        <v>lounge_lamp</v>
      </c>
      <c r="G140" s="29" t="s">
        <v>667</v>
      </c>
      <c r="H140" s="29" t="s">
        <v>139</v>
      </c>
      <c r="I140" s="29" t="s">
        <v>132</v>
      </c>
      <c r="J140" s="29" t="s">
        <v>630</v>
      </c>
      <c r="K140" s="29" t="s">
        <v>1119</v>
      </c>
      <c r="M140" s="29" t="s">
        <v>136</v>
      </c>
      <c r="O140" s="31"/>
      <c r="V140" s="31"/>
      <c r="W140" s="31" t="s">
        <v>597</v>
      </c>
      <c r="X140" s="35">
        <v>114</v>
      </c>
      <c r="Y140" s="36" t="s">
        <v>953</v>
      </c>
      <c r="Z140" s="36" t="s">
        <v>1243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595</v>
      </c>
      <c r="AW140" s="63"/>
      <c r="AX140" s="29" t="s">
        <v>630</v>
      </c>
      <c r="AY140" s="29" t="s">
        <v>594</v>
      </c>
      <c r="AZ140" s="29" t="s">
        <v>410</v>
      </c>
      <c r="BB140" s="29" t="s">
        <v>203</v>
      </c>
      <c r="BC140" s="29" t="s">
        <v>865</v>
      </c>
      <c r="BG1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1187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997</v>
      </c>
      <c r="P141" s="29" t="s">
        <v>172</v>
      </c>
      <c r="Q141" s="29" t="s">
        <v>955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596</v>
      </c>
      <c r="X141" s="35">
        <v>114</v>
      </c>
      <c r="Y141" s="36" t="s">
        <v>951</v>
      </c>
      <c r="Z141" s="36" t="s">
        <v>1244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595</v>
      </c>
      <c r="AW141" s="63"/>
      <c r="AX141" s="29" t="s">
        <v>1277</v>
      </c>
      <c r="AY141" s="29" t="s">
        <v>594</v>
      </c>
      <c r="AZ141" s="29" t="s">
        <v>410</v>
      </c>
      <c r="BB141" s="29" t="s">
        <v>203</v>
      </c>
      <c r="BC141" s="29" t="s">
        <v>865</v>
      </c>
      <c r="BE141" s="29" t="s">
        <v>668</v>
      </c>
      <c r="BG1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917</v>
      </c>
      <c r="K142" s="29" t="s">
        <v>1118</v>
      </c>
      <c r="M142" s="29" t="s">
        <v>136</v>
      </c>
      <c r="O142" s="31"/>
      <c r="V142" s="31"/>
      <c r="W142" s="31" t="s">
        <v>597</v>
      </c>
      <c r="X142" s="35">
        <v>106</v>
      </c>
      <c r="Y142" s="36" t="s">
        <v>953</v>
      </c>
      <c r="Z142" s="36" t="s">
        <v>1245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595</v>
      </c>
      <c r="AW142" s="63"/>
      <c r="AX142" s="29" t="s">
        <v>1279</v>
      </c>
      <c r="AY142" s="29" t="s">
        <v>594</v>
      </c>
      <c r="AZ142" s="29" t="s">
        <v>410</v>
      </c>
      <c r="BB142" s="29" t="s">
        <v>201</v>
      </c>
      <c r="BG1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1188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997</v>
      </c>
      <c r="P143" s="29" t="s">
        <v>172</v>
      </c>
      <c r="Q143" s="29" t="s">
        <v>955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596</v>
      </c>
      <c r="X143" s="35">
        <v>106</v>
      </c>
      <c r="Y143" s="36" t="s">
        <v>951</v>
      </c>
      <c r="Z143" s="36" t="s">
        <v>1245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595</v>
      </c>
      <c r="AW143" s="63"/>
      <c r="AX143" s="29" t="s">
        <v>1280</v>
      </c>
      <c r="AY143" s="29" t="s">
        <v>594</v>
      </c>
      <c r="AZ143" s="29" t="s">
        <v>410</v>
      </c>
      <c r="BB143" s="29" t="s">
        <v>201</v>
      </c>
      <c r="BE143" s="29" t="s">
        <v>593</v>
      </c>
      <c r="BG1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1189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997</v>
      </c>
      <c r="P144" s="29" t="s">
        <v>172</v>
      </c>
      <c r="Q144" s="29" t="s">
        <v>955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596</v>
      </c>
      <c r="X144" s="35">
        <v>106</v>
      </c>
      <c r="Y144" s="36" t="s">
        <v>951</v>
      </c>
      <c r="Z144" s="36" t="s">
        <v>1245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595</v>
      </c>
      <c r="AW144" s="63"/>
      <c r="AX144" s="29" t="s">
        <v>1281</v>
      </c>
      <c r="AY144" s="29" t="s">
        <v>594</v>
      </c>
      <c r="AZ144" s="29" t="s">
        <v>410</v>
      </c>
      <c r="BB144" s="29" t="s">
        <v>201</v>
      </c>
      <c r="BE144" s="29" t="s">
        <v>600</v>
      </c>
      <c r="BG1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1190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997</v>
      </c>
      <c r="P145" s="29" t="s">
        <v>172</v>
      </c>
      <c r="Q145" s="29" t="s">
        <v>955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596</v>
      </c>
      <c r="X145" s="35">
        <v>106</v>
      </c>
      <c r="Y145" s="36" t="s">
        <v>951</v>
      </c>
      <c r="Z145" s="36" t="s">
        <v>1245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595</v>
      </c>
      <c r="AW145" s="63"/>
      <c r="AX145" s="29" t="s">
        <v>1282</v>
      </c>
      <c r="AY145" s="29" t="s">
        <v>594</v>
      </c>
      <c r="AZ145" s="29" t="s">
        <v>410</v>
      </c>
      <c r="BB145" s="29" t="s">
        <v>201</v>
      </c>
      <c r="BE145" s="29" t="s">
        <v>601</v>
      </c>
      <c r="BG1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551</v>
      </c>
      <c r="D146" s="29" t="s">
        <v>137</v>
      </c>
      <c r="E146" s="29" t="s">
        <v>1100</v>
      </c>
      <c r="F146" s="30" t="str">
        <f>IF(ISBLANK(Table2[[#This Row],[unique_id]]), "", Table2[[#This Row],[unique_id]])</f>
        <v>parents_jane_bedside</v>
      </c>
      <c r="G146" s="29" t="s">
        <v>1098</v>
      </c>
      <c r="H146" s="29" t="s">
        <v>139</v>
      </c>
      <c r="I146" s="29" t="s">
        <v>132</v>
      </c>
      <c r="J146" s="29" t="s">
        <v>1113</v>
      </c>
      <c r="K146" s="29" t="s">
        <v>1117</v>
      </c>
      <c r="M146" s="29" t="s">
        <v>136</v>
      </c>
      <c r="O146" s="31"/>
      <c r="V146" s="31"/>
      <c r="W146" s="31" t="s">
        <v>597</v>
      </c>
      <c r="X146" s="35">
        <v>119</v>
      </c>
      <c r="Y146" s="36" t="s">
        <v>953</v>
      </c>
      <c r="Z146" s="31" t="s">
        <v>1246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1080</v>
      </c>
      <c r="AW146" s="63"/>
      <c r="AX146" s="29" t="s">
        <v>1098</v>
      </c>
      <c r="AY146" s="29" t="s">
        <v>1082</v>
      </c>
      <c r="AZ146" s="29" t="s">
        <v>551</v>
      </c>
      <c r="BB146" s="29" t="s">
        <v>201</v>
      </c>
      <c r="BC146" s="29" t="s">
        <v>865</v>
      </c>
      <c r="BG1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551</v>
      </c>
      <c r="D147" s="29" t="s">
        <v>137</v>
      </c>
      <c r="E147" s="29" t="s">
        <v>1101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997</v>
      </c>
      <c r="P147" s="29" t="s">
        <v>172</v>
      </c>
      <c r="Q147" s="29" t="s">
        <v>955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596</v>
      </c>
      <c r="X147" s="35">
        <v>119</v>
      </c>
      <c r="Y147" s="36" t="s">
        <v>951</v>
      </c>
      <c r="Z147" s="31" t="s">
        <v>1246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1080</v>
      </c>
      <c r="AW147" s="63"/>
      <c r="AX147" s="29" t="s">
        <v>1267</v>
      </c>
      <c r="AY147" s="29" t="s">
        <v>1082</v>
      </c>
      <c r="AZ147" s="29" t="s">
        <v>551</v>
      </c>
      <c r="BB147" s="29" t="s">
        <v>201</v>
      </c>
      <c r="BC147" s="29" t="s">
        <v>865</v>
      </c>
      <c r="BE147" s="29" t="s">
        <v>1086</v>
      </c>
      <c r="BG1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551</v>
      </c>
      <c r="D148" s="29" t="s">
        <v>137</v>
      </c>
      <c r="E148" s="29" t="s">
        <v>1102</v>
      </c>
      <c r="F148" s="30" t="str">
        <f>IF(ISBLANK(Table2[[#This Row],[unique_id]]), "", Table2[[#This Row],[unique_id]])</f>
        <v>parents_graham_bedside</v>
      </c>
      <c r="G148" s="29" t="s">
        <v>1099</v>
      </c>
      <c r="H148" s="29" t="s">
        <v>139</v>
      </c>
      <c r="I148" s="29" t="s">
        <v>132</v>
      </c>
      <c r="J148" s="29" t="s">
        <v>1114</v>
      </c>
      <c r="K148" s="29" t="s">
        <v>1117</v>
      </c>
      <c r="M148" s="29" t="s">
        <v>136</v>
      </c>
      <c r="O148" s="31"/>
      <c r="V148" s="31"/>
      <c r="W148" s="31" t="s">
        <v>597</v>
      </c>
      <c r="X148" s="35">
        <v>122</v>
      </c>
      <c r="Y148" s="36" t="s">
        <v>953</v>
      </c>
      <c r="Z148" s="31" t="s">
        <v>1246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1080</v>
      </c>
      <c r="AW148" s="63"/>
      <c r="AX148" s="29" t="s">
        <v>1099</v>
      </c>
      <c r="AY148" s="29" t="s">
        <v>1082</v>
      </c>
      <c r="AZ148" s="29" t="s">
        <v>551</v>
      </c>
      <c r="BB148" s="29" t="s">
        <v>201</v>
      </c>
      <c r="BC148" s="29" t="s">
        <v>865</v>
      </c>
      <c r="BG1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551</v>
      </c>
      <c r="D149" s="29" t="s">
        <v>137</v>
      </c>
      <c r="E149" s="29" t="s">
        <v>1103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997</v>
      </c>
      <c r="P149" s="29" t="s">
        <v>172</v>
      </c>
      <c r="Q149" s="29" t="s">
        <v>955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596</v>
      </c>
      <c r="X149" s="35">
        <v>122</v>
      </c>
      <c r="Y149" s="36" t="s">
        <v>951</v>
      </c>
      <c r="Z149" s="31" t="s">
        <v>1246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1080</v>
      </c>
      <c r="AW149" s="63"/>
      <c r="AX149" s="29" t="s">
        <v>1268</v>
      </c>
      <c r="AY149" s="29" t="s">
        <v>1082</v>
      </c>
      <c r="AZ149" s="29" t="s">
        <v>551</v>
      </c>
      <c r="BB149" s="29" t="s">
        <v>201</v>
      </c>
      <c r="BC149" s="29" t="s">
        <v>865</v>
      </c>
      <c r="BE149" s="29" t="s">
        <v>1085</v>
      </c>
      <c r="BG1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936</v>
      </c>
      <c r="F150" s="30" t="str">
        <f>IF(ISBLANK(Table2[[#This Row],[unique_id]]), "", Table2[[#This Row],[unique_id]])</f>
        <v>study_lamp</v>
      </c>
      <c r="G150" s="29" t="s">
        <v>937</v>
      </c>
      <c r="H150" s="29" t="s">
        <v>139</v>
      </c>
      <c r="I150" s="29" t="s">
        <v>132</v>
      </c>
      <c r="J150" s="29" t="s">
        <v>630</v>
      </c>
      <c r="K150" s="29" t="s">
        <v>1119</v>
      </c>
      <c r="M150" s="29" t="s">
        <v>136</v>
      </c>
      <c r="O150" s="31"/>
      <c r="V150" s="31"/>
      <c r="W150" s="31" t="s">
        <v>597</v>
      </c>
      <c r="X150" s="35">
        <v>117</v>
      </c>
      <c r="Y150" s="36" t="s">
        <v>953</v>
      </c>
      <c r="Z150" s="36" t="s">
        <v>1243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595</v>
      </c>
      <c r="AW150" s="63"/>
      <c r="AX150" s="29" t="s">
        <v>630</v>
      </c>
      <c r="AY150" s="29" t="s">
        <v>594</v>
      </c>
      <c r="AZ150" s="29" t="s">
        <v>410</v>
      </c>
      <c r="BB150" s="29" t="s">
        <v>388</v>
      </c>
      <c r="BC150" s="29" t="s">
        <v>865</v>
      </c>
      <c r="BG1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1191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997</v>
      </c>
      <c r="P151" s="29" t="s">
        <v>172</v>
      </c>
      <c r="Q151" s="29" t="s">
        <v>955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596</v>
      </c>
      <c r="X151" s="35">
        <v>117</v>
      </c>
      <c r="Y151" s="36" t="s">
        <v>951</v>
      </c>
      <c r="Z151" s="36" t="s">
        <v>1243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595</v>
      </c>
      <c r="AW151" s="63"/>
      <c r="AX151" s="29" t="s">
        <v>1277</v>
      </c>
      <c r="AY151" s="29" t="s">
        <v>594</v>
      </c>
      <c r="AZ151" s="29" t="s">
        <v>410</v>
      </c>
      <c r="BB151" s="29" t="s">
        <v>388</v>
      </c>
      <c r="BC151" s="29" t="s">
        <v>865</v>
      </c>
      <c r="BE151" s="29" t="s">
        <v>938</v>
      </c>
      <c r="BG1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917</v>
      </c>
      <c r="K152" s="29" t="s">
        <v>1115</v>
      </c>
      <c r="M152" s="29" t="s">
        <v>136</v>
      </c>
      <c r="O152" s="31"/>
      <c r="V152" s="31"/>
      <c r="W152" s="31" t="s">
        <v>597</v>
      </c>
      <c r="X152" s="35">
        <v>107</v>
      </c>
      <c r="Y152" s="36" t="s">
        <v>953</v>
      </c>
      <c r="Z152" s="36" t="s">
        <v>1243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675</v>
      </c>
      <c r="AW152" s="63"/>
      <c r="AX152" s="29" t="s">
        <v>1279</v>
      </c>
      <c r="AY152" s="29" t="s">
        <v>678</v>
      </c>
      <c r="AZ152" s="29" t="s">
        <v>410</v>
      </c>
      <c r="BB152" s="29" t="s">
        <v>215</v>
      </c>
      <c r="BG1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1192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997</v>
      </c>
      <c r="P153" s="29" t="s">
        <v>172</v>
      </c>
      <c r="Q153" s="29" t="s">
        <v>955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596</v>
      </c>
      <c r="X153" s="35">
        <v>107</v>
      </c>
      <c r="Y153" s="36" t="s">
        <v>951</v>
      </c>
      <c r="Z153" s="36" t="s">
        <v>1243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675</v>
      </c>
      <c r="AW153" s="63"/>
      <c r="AX153" s="29" t="s">
        <v>1280</v>
      </c>
      <c r="AY153" s="29" t="s">
        <v>678</v>
      </c>
      <c r="AZ153" s="29" t="s">
        <v>410</v>
      </c>
      <c r="BB153" s="29" t="s">
        <v>215</v>
      </c>
      <c r="BE153" s="29" t="s">
        <v>618</v>
      </c>
      <c r="BG1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1193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997</v>
      </c>
      <c r="P154" s="29" t="s">
        <v>172</v>
      </c>
      <c r="Q154" s="29" t="s">
        <v>955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596</v>
      </c>
      <c r="X154" s="35">
        <v>107</v>
      </c>
      <c r="Y154" s="36" t="s">
        <v>951</v>
      </c>
      <c r="Z154" s="36" t="s">
        <v>1243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675</v>
      </c>
      <c r="AW154" s="63"/>
      <c r="AX154" s="29" t="s">
        <v>1281</v>
      </c>
      <c r="AY154" s="29" t="s">
        <v>678</v>
      </c>
      <c r="AZ154" s="29" t="s">
        <v>410</v>
      </c>
      <c r="BB154" s="29" t="s">
        <v>215</v>
      </c>
      <c r="BE154" s="29" t="s">
        <v>619</v>
      </c>
      <c r="BG1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1194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997</v>
      </c>
      <c r="P155" s="29" t="s">
        <v>172</v>
      </c>
      <c r="Q155" s="29" t="s">
        <v>955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596</v>
      </c>
      <c r="X155" s="35">
        <v>107</v>
      </c>
      <c r="Y155" s="36" t="s">
        <v>951</v>
      </c>
      <c r="Z155" s="36" t="s">
        <v>1243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675</v>
      </c>
      <c r="AW155" s="63"/>
      <c r="AX155" s="29" t="s">
        <v>1282</v>
      </c>
      <c r="AY155" s="29" t="s">
        <v>678</v>
      </c>
      <c r="AZ155" s="29" t="s">
        <v>410</v>
      </c>
      <c r="BB155" s="29" t="s">
        <v>215</v>
      </c>
      <c r="BE155" s="29" t="s">
        <v>620</v>
      </c>
      <c r="BG1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1195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997</v>
      </c>
      <c r="P156" s="29" t="s">
        <v>172</v>
      </c>
      <c r="Q156" s="29" t="s">
        <v>955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596</v>
      </c>
      <c r="X156" s="35">
        <v>107</v>
      </c>
      <c r="Y156" s="36" t="s">
        <v>951</v>
      </c>
      <c r="Z156" s="36" t="s">
        <v>1243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675</v>
      </c>
      <c r="AW156" s="63"/>
      <c r="AX156" s="29" t="s">
        <v>1283</v>
      </c>
      <c r="AY156" s="29" t="s">
        <v>678</v>
      </c>
      <c r="AZ156" s="29" t="s">
        <v>410</v>
      </c>
      <c r="BB156" s="29" t="s">
        <v>215</v>
      </c>
      <c r="BE156" s="29" t="s">
        <v>621</v>
      </c>
      <c r="BG1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1022</v>
      </c>
      <c r="D157" s="38" t="s">
        <v>149</v>
      </c>
      <c r="E157" s="39" t="s">
        <v>1196</v>
      </c>
      <c r="F157" s="40" t="str">
        <f>IF(ISBLANK(Table2[[#This Row],[unique_id]]), "", Table2[[#This Row],[unique_id]])</f>
        <v>template_old_kitchen_downlights_plug_proxy</v>
      </c>
      <c r="G157" s="38" t="s">
        <v>691</v>
      </c>
      <c r="H157" s="38" t="s">
        <v>139</v>
      </c>
      <c r="I157" s="38" t="s">
        <v>132</v>
      </c>
      <c r="O157" s="41" t="s">
        <v>997</v>
      </c>
      <c r="P157" s="38" t="s">
        <v>172</v>
      </c>
      <c r="Q157" s="38" t="s">
        <v>955</v>
      </c>
      <c r="R157" s="38" t="str">
        <f>Table2[[#This Row],[entity_domain]]</f>
        <v>Lights</v>
      </c>
      <c r="S157" s="38" t="str">
        <f>S158</f>
        <v>Kitchen Lights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1303</v>
      </c>
      <c r="AY157" s="38" t="s">
        <v>391</v>
      </c>
      <c r="AZ157" s="38" t="s">
        <v>243</v>
      </c>
      <c r="BB157" s="38" t="s">
        <v>215</v>
      </c>
      <c r="BG1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1162</v>
      </c>
      <c r="F158" s="40" t="str">
        <f>IF(ISBLANK(Table2[[#This Row],[unique_id]]), "", Table2[[#This Row],[unique_id]])</f>
        <v>old_kitchen_downlights_plug</v>
      </c>
      <c r="G158" s="38" t="s">
        <v>691</v>
      </c>
      <c r="H158" s="38" t="s">
        <v>139</v>
      </c>
      <c r="I158" s="38" t="s">
        <v>132</v>
      </c>
      <c r="J158" s="38" t="s">
        <v>919</v>
      </c>
      <c r="M158" s="38" t="s">
        <v>136</v>
      </c>
      <c r="O158" s="41" t="s">
        <v>997</v>
      </c>
      <c r="P158" s="38" t="s">
        <v>172</v>
      </c>
      <c r="Q158" s="38" t="s">
        <v>955</v>
      </c>
      <c r="R158" s="38" t="str">
        <f>Table2[[#This Row],[entity_domain]]</f>
        <v>Lights</v>
      </c>
      <c r="S158" s="38" t="str">
        <f>_xlfn.CONCAT( Table2[[#This Row],[device_suggested_area]], " ",Table2[[#This Row],[powercalc_group_3]])</f>
        <v>Kitchen Lights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1303</v>
      </c>
      <c r="AY158" s="38" t="s">
        <v>391</v>
      </c>
      <c r="AZ158" s="38" t="s">
        <v>243</v>
      </c>
      <c r="BA158" s="38" t="s">
        <v>1249</v>
      </c>
      <c r="BB158" s="38" t="s">
        <v>215</v>
      </c>
      <c r="BD158" s="38" t="s">
        <v>481</v>
      </c>
      <c r="BE158" s="38" t="s">
        <v>380</v>
      </c>
      <c r="BF158" s="38" t="s">
        <v>472</v>
      </c>
      <c r="BG1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878</v>
      </c>
      <c r="D159" s="43" t="s">
        <v>137</v>
      </c>
      <c r="E159" s="43" t="s">
        <v>1051</v>
      </c>
      <c r="F159" s="45" t="str">
        <f>IF(ISBLANK(Table2[[#This Row],[unique_id]]), "", Table2[[#This Row],[unique_id]])</f>
        <v>kitchen_downlights_plug</v>
      </c>
      <c r="G159" s="43" t="s">
        <v>691</v>
      </c>
      <c r="H159" s="43" t="s">
        <v>139</v>
      </c>
      <c r="I159" s="43" t="s">
        <v>132</v>
      </c>
      <c r="J159" s="67"/>
      <c r="M159" s="67"/>
      <c r="O159" s="46" t="s">
        <v>997</v>
      </c>
      <c r="P159" s="67"/>
      <c r="Q159" s="67"/>
      <c r="R159" s="67"/>
      <c r="S159" s="67"/>
      <c r="T159" s="44" t="s">
        <v>1253</v>
      </c>
      <c r="V159" s="46"/>
      <c r="W159" s="46"/>
      <c r="X159" s="46"/>
      <c r="Y159" s="46"/>
      <c r="Z159" s="46"/>
      <c r="AA159" s="46" t="s">
        <v>1242</v>
      </c>
      <c r="AE159" s="43" t="s">
        <v>308</v>
      </c>
      <c r="AG159" s="46" t="s">
        <v>34</v>
      </c>
      <c r="AH159" s="46" t="s">
        <v>1133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1155</v>
      </c>
      <c r="AO159" s="43" t="s">
        <v>1156</v>
      </c>
      <c r="AP159" s="43" t="s">
        <v>1144</v>
      </c>
      <c r="AQ159" s="43" t="s">
        <v>1145</v>
      </c>
      <c r="AR159" s="43" t="s">
        <v>1231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1121</v>
      </c>
      <c r="AW159" s="65"/>
      <c r="AX159" s="43" t="s">
        <v>692</v>
      </c>
      <c r="AY159" s="43" t="s">
        <v>962</v>
      </c>
      <c r="AZ159" s="43" t="s">
        <v>365</v>
      </c>
      <c r="BB159" s="43" t="s">
        <v>215</v>
      </c>
      <c r="BD159" s="43" t="s">
        <v>481</v>
      </c>
      <c r="BE159" s="43" t="s">
        <v>1158</v>
      </c>
      <c r="BF159" s="43" t="s">
        <v>1159</v>
      </c>
      <c r="BG1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916</v>
      </c>
      <c r="K160" s="29" t="s">
        <v>1115</v>
      </c>
      <c r="M160" s="29" t="s">
        <v>136</v>
      </c>
      <c r="O160" s="31"/>
      <c r="V160" s="31"/>
      <c r="W160" s="31" t="s">
        <v>597</v>
      </c>
      <c r="X160" s="35">
        <v>108</v>
      </c>
      <c r="Y160" s="36" t="s">
        <v>953</v>
      </c>
      <c r="Z160" s="36" t="s">
        <v>1243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595</v>
      </c>
      <c r="AW160" s="63"/>
      <c r="AX160" s="29" t="s">
        <v>1279</v>
      </c>
      <c r="AY160" s="29" t="s">
        <v>594</v>
      </c>
      <c r="AZ160" s="29" t="s">
        <v>410</v>
      </c>
      <c r="BB160" s="29" t="s">
        <v>223</v>
      </c>
      <c r="BG1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1197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997</v>
      </c>
      <c r="P161" s="29" t="s">
        <v>172</v>
      </c>
      <c r="Q161" s="29" t="s">
        <v>955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596</v>
      </c>
      <c r="X161" s="35">
        <v>108</v>
      </c>
      <c r="Y161" s="36" t="s">
        <v>951</v>
      </c>
      <c r="Z161" s="36" t="s">
        <v>1243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595</v>
      </c>
      <c r="AW161" s="63"/>
      <c r="AX161" s="29" t="s">
        <v>1280</v>
      </c>
      <c r="AY161" s="29" t="s">
        <v>594</v>
      </c>
      <c r="AZ161" s="29" t="s">
        <v>410</v>
      </c>
      <c r="BB161" s="29" t="s">
        <v>223</v>
      </c>
      <c r="BE161" s="29" t="s">
        <v>622</v>
      </c>
      <c r="BG1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916</v>
      </c>
      <c r="K162" s="29" t="s">
        <v>1115</v>
      </c>
      <c r="M162" s="29" t="s">
        <v>136</v>
      </c>
      <c r="O162" s="31"/>
      <c r="V162" s="31"/>
      <c r="W162" s="31" t="s">
        <v>597</v>
      </c>
      <c r="X162" s="35">
        <v>109</v>
      </c>
      <c r="Y162" s="36" t="s">
        <v>953</v>
      </c>
      <c r="Z162" s="36" t="s">
        <v>1243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595</v>
      </c>
      <c r="AW162" s="63"/>
      <c r="AX162" s="29" t="s">
        <v>1279</v>
      </c>
      <c r="AY162" s="29" t="s">
        <v>594</v>
      </c>
      <c r="AZ162" s="29" t="s">
        <v>410</v>
      </c>
      <c r="BB162" s="29" t="s">
        <v>221</v>
      </c>
      <c r="BG1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1198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997</v>
      </c>
      <c r="P163" s="29" t="s">
        <v>172</v>
      </c>
      <c r="Q163" s="29" t="s">
        <v>955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596</v>
      </c>
      <c r="X163" s="35">
        <v>109</v>
      </c>
      <c r="Y163" s="36" t="s">
        <v>951</v>
      </c>
      <c r="Z163" s="36" t="s">
        <v>1243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595</v>
      </c>
      <c r="AW163" s="63"/>
      <c r="AX163" s="29" t="s">
        <v>1280</v>
      </c>
      <c r="AY163" s="29" t="s">
        <v>594</v>
      </c>
      <c r="AZ163" s="29" t="s">
        <v>410</v>
      </c>
      <c r="BB163" s="29" t="s">
        <v>221</v>
      </c>
      <c r="BE163" s="29" t="s">
        <v>623</v>
      </c>
      <c r="BG1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916</v>
      </c>
      <c r="M164" s="29" t="s">
        <v>136</v>
      </c>
      <c r="O164" s="31"/>
      <c r="V164" s="31"/>
      <c r="W164" s="31" t="s">
        <v>597</v>
      </c>
      <c r="X164" s="35">
        <v>110</v>
      </c>
      <c r="Y164" s="36" t="s">
        <v>953</v>
      </c>
      <c r="Z164" s="36" t="s">
        <v>1247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675</v>
      </c>
      <c r="AW164" s="63"/>
      <c r="AX164" s="29" t="s">
        <v>1279</v>
      </c>
      <c r="AY164" s="29" t="s">
        <v>678</v>
      </c>
      <c r="AZ164" s="29" t="s">
        <v>410</v>
      </c>
      <c r="BB164" s="29" t="s">
        <v>222</v>
      </c>
      <c r="BG1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1199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997</v>
      </c>
      <c r="P165" s="29" t="s">
        <v>172</v>
      </c>
      <c r="Q165" s="29" t="s">
        <v>955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596</v>
      </c>
      <c r="X165" s="35">
        <v>110</v>
      </c>
      <c r="Y165" s="36" t="s">
        <v>951</v>
      </c>
      <c r="Z165" s="36" t="s">
        <v>1247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675</v>
      </c>
      <c r="AW165" s="63"/>
      <c r="AX165" s="29" t="s">
        <v>1280</v>
      </c>
      <c r="AY165" s="29" t="s">
        <v>678</v>
      </c>
      <c r="AZ165" s="29" t="s">
        <v>410</v>
      </c>
      <c r="BB165" s="29" t="s">
        <v>222</v>
      </c>
      <c r="BE165" s="29" t="s">
        <v>624</v>
      </c>
      <c r="BG1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916</v>
      </c>
      <c r="K166" s="29" t="s">
        <v>1118</v>
      </c>
      <c r="M166" s="29" t="s">
        <v>136</v>
      </c>
      <c r="O166" s="31"/>
      <c r="V166" s="31"/>
      <c r="W166" s="31" t="s">
        <v>597</v>
      </c>
      <c r="X166" s="35">
        <v>111</v>
      </c>
      <c r="Y166" s="36" t="s">
        <v>953</v>
      </c>
      <c r="Z166" s="36" t="s">
        <v>1245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595</v>
      </c>
      <c r="AW166" s="63"/>
      <c r="AX166" s="29" t="s">
        <v>1279</v>
      </c>
      <c r="AY166" s="29" t="s">
        <v>594</v>
      </c>
      <c r="AZ166" s="29" t="s">
        <v>410</v>
      </c>
      <c r="BB166" s="29" t="s">
        <v>390</v>
      </c>
      <c r="BG1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1200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997</v>
      </c>
      <c r="P167" s="29" t="s">
        <v>172</v>
      </c>
      <c r="Q167" s="29" t="s">
        <v>955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596</v>
      </c>
      <c r="X167" s="35">
        <v>111</v>
      </c>
      <c r="Y167" s="36" t="s">
        <v>951</v>
      </c>
      <c r="Z167" s="36" t="s">
        <v>1245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595</v>
      </c>
      <c r="AW167" s="63"/>
      <c r="AX167" s="29" t="s">
        <v>1280</v>
      </c>
      <c r="AY167" s="29" t="s">
        <v>594</v>
      </c>
      <c r="AZ167" s="29" t="s">
        <v>410</v>
      </c>
      <c r="BB167" s="29" t="s">
        <v>390</v>
      </c>
      <c r="BE167" s="29" t="s">
        <v>625</v>
      </c>
      <c r="BG1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551</v>
      </c>
      <c r="D168" s="29" t="s">
        <v>137</v>
      </c>
      <c r="E168" s="29" t="s">
        <v>1092</v>
      </c>
      <c r="F168" s="30" t="str">
        <f>IF(ISBLANK(Table2[[#This Row],[unique_id]]), "", Table2[[#This Row],[unique_id]])</f>
        <v>bathroom_sconces</v>
      </c>
      <c r="G168" s="29" t="s">
        <v>1095</v>
      </c>
      <c r="H168" s="29" t="s">
        <v>139</v>
      </c>
      <c r="I168" s="29" t="s">
        <v>132</v>
      </c>
      <c r="J168" s="29" t="s">
        <v>1079</v>
      </c>
      <c r="K168" s="29" t="s">
        <v>1117</v>
      </c>
      <c r="M168" s="29" t="s">
        <v>136</v>
      </c>
      <c r="O168" s="31"/>
      <c r="V168" s="31"/>
      <c r="W168" s="31" t="s">
        <v>597</v>
      </c>
      <c r="X168" s="35">
        <v>121</v>
      </c>
      <c r="Y168" s="36" t="s">
        <v>953</v>
      </c>
      <c r="Z168" s="31" t="s">
        <v>1246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1080</v>
      </c>
      <c r="AW168" s="63"/>
      <c r="AX168" s="29" t="s">
        <v>1079</v>
      </c>
      <c r="AY168" s="29" t="s">
        <v>1082</v>
      </c>
      <c r="AZ168" s="29" t="s">
        <v>551</v>
      </c>
      <c r="BB168" s="29" t="s">
        <v>390</v>
      </c>
      <c r="BG1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551</v>
      </c>
      <c r="D169" s="29" t="s">
        <v>137</v>
      </c>
      <c r="E169" s="29" t="s">
        <v>1093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997</v>
      </c>
      <c r="P169" s="29" t="s">
        <v>172</v>
      </c>
      <c r="Q169" s="29" t="s">
        <v>955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596</v>
      </c>
      <c r="X169" s="35">
        <v>121</v>
      </c>
      <c r="Y169" s="36" t="s">
        <v>951</v>
      </c>
      <c r="Z169" s="31" t="s">
        <v>1246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1080</v>
      </c>
      <c r="AW169" s="63"/>
      <c r="AX169" s="29" t="s">
        <v>1265</v>
      </c>
      <c r="AY169" s="29" t="s">
        <v>1082</v>
      </c>
      <c r="AZ169" s="29" t="s">
        <v>551</v>
      </c>
      <c r="BB169" s="29" t="s">
        <v>390</v>
      </c>
      <c r="BE169" s="29" t="s">
        <v>1096</v>
      </c>
      <c r="BG1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551</v>
      </c>
      <c r="D170" s="29" t="s">
        <v>137</v>
      </c>
      <c r="E170" s="29" t="s">
        <v>1094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997</v>
      </c>
      <c r="P170" s="29" t="s">
        <v>172</v>
      </c>
      <c r="Q170" s="29" t="s">
        <v>955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596</v>
      </c>
      <c r="X170" s="35">
        <v>121</v>
      </c>
      <c r="Y170" s="36" t="s">
        <v>951</v>
      </c>
      <c r="Z170" s="31" t="s">
        <v>1246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1080</v>
      </c>
      <c r="AW170" s="63"/>
      <c r="AX170" s="29" t="s">
        <v>1266</v>
      </c>
      <c r="AY170" s="29" t="s">
        <v>1082</v>
      </c>
      <c r="AZ170" s="29" t="s">
        <v>551</v>
      </c>
      <c r="BB170" s="29" t="s">
        <v>390</v>
      </c>
      <c r="BE170" s="29" t="s">
        <v>1097</v>
      </c>
      <c r="BG1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916</v>
      </c>
      <c r="K171" s="29" t="s">
        <v>1118</v>
      </c>
      <c r="M171" s="29" t="s">
        <v>136</v>
      </c>
      <c r="O171" s="31"/>
      <c r="V171" s="31"/>
      <c r="W171" s="31" t="s">
        <v>597</v>
      </c>
      <c r="X171" s="35">
        <v>112</v>
      </c>
      <c r="Y171" s="36" t="s">
        <v>953</v>
      </c>
      <c r="Z171" s="36" t="s">
        <v>1245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675</v>
      </c>
      <c r="AW171" s="63"/>
      <c r="AX171" s="29" t="s">
        <v>1279</v>
      </c>
      <c r="AY171" s="29" t="s">
        <v>678</v>
      </c>
      <c r="AZ171" s="29" t="s">
        <v>410</v>
      </c>
      <c r="BB171" s="29" t="s">
        <v>435</v>
      </c>
      <c r="BG1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1201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997</v>
      </c>
      <c r="P172" s="29" t="s">
        <v>172</v>
      </c>
      <c r="Q172" s="29" t="s">
        <v>955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596</v>
      </c>
      <c r="X172" s="35">
        <v>112</v>
      </c>
      <c r="Y172" s="36" t="s">
        <v>951</v>
      </c>
      <c r="Z172" s="36" t="s">
        <v>1245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675</v>
      </c>
      <c r="AW172" s="63"/>
      <c r="AX172" s="29" t="s">
        <v>1280</v>
      </c>
      <c r="AY172" s="29" t="s">
        <v>678</v>
      </c>
      <c r="AZ172" s="29" t="s">
        <v>410</v>
      </c>
      <c r="BB172" s="29" t="s">
        <v>435</v>
      </c>
      <c r="BE172" s="29" t="s">
        <v>626</v>
      </c>
      <c r="BG1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551</v>
      </c>
      <c r="D173" s="29" t="s">
        <v>137</v>
      </c>
      <c r="E173" s="29" t="s">
        <v>1074</v>
      </c>
      <c r="F173" s="30" t="str">
        <f>IF(ISBLANK(Table2[[#This Row],[unique_id]]), "", Table2[[#This Row],[unique_id]])</f>
        <v>ensuite_sconces</v>
      </c>
      <c r="G173" s="29" t="s">
        <v>1078</v>
      </c>
      <c r="H173" s="29" t="s">
        <v>139</v>
      </c>
      <c r="I173" s="29" t="s">
        <v>132</v>
      </c>
      <c r="J173" s="29" t="s">
        <v>1079</v>
      </c>
      <c r="K173" s="29" t="s">
        <v>1117</v>
      </c>
      <c r="M173" s="29" t="s">
        <v>136</v>
      </c>
      <c r="O173" s="31"/>
      <c r="V173" s="31"/>
      <c r="W173" s="31" t="s">
        <v>597</v>
      </c>
      <c r="X173" s="35">
        <v>118</v>
      </c>
      <c r="Y173" s="36" t="s">
        <v>953</v>
      </c>
      <c r="Z173" s="31" t="s">
        <v>1246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1080</v>
      </c>
      <c r="AW173" s="63"/>
      <c r="AX173" s="29" t="s">
        <v>1079</v>
      </c>
      <c r="AY173" s="29" t="s">
        <v>1082</v>
      </c>
      <c r="AZ173" s="29" t="s">
        <v>551</v>
      </c>
      <c r="BB173" s="29" t="s">
        <v>435</v>
      </c>
      <c r="BG1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551</v>
      </c>
      <c r="D174" s="29" t="s">
        <v>137</v>
      </c>
      <c r="E174" s="29" t="s">
        <v>1075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997</v>
      </c>
      <c r="P174" s="29" t="s">
        <v>172</v>
      </c>
      <c r="Q174" s="29" t="s">
        <v>955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596</v>
      </c>
      <c r="X174" s="35">
        <v>118</v>
      </c>
      <c r="Y174" s="36" t="s">
        <v>951</v>
      </c>
      <c r="Z174" s="31" t="s">
        <v>1246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1080</v>
      </c>
      <c r="AW174" s="63"/>
      <c r="AX174" s="29" t="s">
        <v>1265</v>
      </c>
      <c r="AY174" s="29" t="s">
        <v>1082</v>
      </c>
      <c r="AZ174" s="29" t="s">
        <v>551</v>
      </c>
      <c r="BB174" s="29" t="s">
        <v>435</v>
      </c>
      <c r="BE174" s="29" t="s">
        <v>1081</v>
      </c>
      <c r="BG1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551</v>
      </c>
      <c r="D175" s="29" t="s">
        <v>137</v>
      </c>
      <c r="E175" s="29" t="s">
        <v>1076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997</v>
      </c>
      <c r="P175" s="29" t="s">
        <v>172</v>
      </c>
      <c r="Q175" s="29" t="s">
        <v>955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596</v>
      </c>
      <c r="X175" s="35">
        <v>118</v>
      </c>
      <c r="Y175" s="36" t="s">
        <v>951</v>
      </c>
      <c r="Z175" s="31" t="s">
        <v>1246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1080</v>
      </c>
      <c r="AW175" s="63"/>
      <c r="AX175" s="29" t="s">
        <v>1266</v>
      </c>
      <c r="AY175" s="29" t="s">
        <v>1082</v>
      </c>
      <c r="AZ175" s="29" t="s">
        <v>551</v>
      </c>
      <c r="BB175" s="29" t="s">
        <v>435</v>
      </c>
      <c r="BE175" s="29" t="s">
        <v>1083</v>
      </c>
      <c r="BG1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551</v>
      </c>
      <c r="D176" s="29" t="s">
        <v>137</v>
      </c>
      <c r="E176" s="29" t="s">
        <v>1077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997</v>
      </c>
      <c r="P176" s="29" t="s">
        <v>172</v>
      </c>
      <c r="Q176" s="29" t="s">
        <v>955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596</v>
      </c>
      <c r="X176" s="35">
        <v>118</v>
      </c>
      <c r="Y176" s="36" t="s">
        <v>951</v>
      </c>
      <c r="Z176" s="31" t="s">
        <v>1246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1080</v>
      </c>
      <c r="AW176" s="63"/>
      <c r="AX176" s="29" t="s">
        <v>1269</v>
      </c>
      <c r="AY176" s="29" t="s">
        <v>1082</v>
      </c>
      <c r="AZ176" s="29" t="s">
        <v>551</v>
      </c>
      <c r="BB176" s="29" t="s">
        <v>435</v>
      </c>
      <c r="BE176" s="29" t="s">
        <v>1084</v>
      </c>
      <c r="BG1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916</v>
      </c>
      <c r="K177" s="27" t="s">
        <v>1115</v>
      </c>
      <c r="M177" s="29" t="s">
        <v>136</v>
      </c>
      <c r="O177" s="31"/>
      <c r="V177" s="31"/>
      <c r="W177" s="31" t="s">
        <v>597</v>
      </c>
      <c r="X177" s="35">
        <v>113</v>
      </c>
      <c r="Y177" s="36" t="s">
        <v>953</v>
      </c>
      <c r="Z177" s="36" t="s">
        <v>1243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675</v>
      </c>
      <c r="AW177" s="63"/>
      <c r="AX177" s="29" t="s">
        <v>1279</v>
      </c>
      <c r="AY177" s="29" t="s">
        <v>678</v>
      </c>
      <c r="AZ177" s="29" t="s">
        <v>410</v>
      </c>
      <c r="BB177" s="29" t="s">
        <v>602</v>
      </c>
      <c r="BG1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1202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997</v>
      </c>
      <c r="P178" s="29" t="s">
        <v>172</v>
      </c>
      <c r="Q178" s="29" t="s">
        <v>955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596</v>
      </c>
      <c r="X178" s="35">
        <v>113</v>
      </c>
      <c r="Y178" s="36" t="s">
        <v>951</v>
      </c>
      <c r="Z178" s="36" t="s">
        <v>1243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675</v>
      </c>
      <c r="AW178" s="63"/>
      <c r="AX178" s="29" t="s">
        <v>1280</v>
      </c>
      <c r="AY178" s="29" t="s">
        <v>678</v>
      </c>
      <c r="AZ178" s="29" t="s">
        <v>410</v>
      </c>
      <c r="BB178" s="29" t="s">
        <v>602</v>
      </c>
      <c r="BE178" s="29" t="s">
        <v>627</v>
      </c>
      <c r="BG1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customHeight="1">
      <c r="A179" s="29">
        <v>1667</v>
      </c>
      <c r="B179" s="29" t="s">
        <v>26</v>
      </c>
      <c r="C179" s="29" t="s">
        <v>1022</v>
      </c>
      <c r="D179" s="29" t="s">
        <v>149</v>
      </c>
      <c r="E179" s="32" t="s">
        <v>1203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997</v>
      </c>
      <c r="P179" s="29" t="s">
        <v>172</v>
      </c>
      <c r="Q179" s="29" t="s">
        <v>955</v>
      </c>
      <c r="R179" s="29" t="str">
        <f>Table2[[#This Row],[entity_domain]]</f>
        <v>Lights</v>
      </c>
      <c r="S179" s="29" t="str">
        <f>S180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9" t="s">
        <v>393</v>
      </c>
      <c r="AW179" s="68" t="s">
        <v>134</v>
      </c>
      <c r="AX179" s="29" t="s">
        <v>921</v>
      </c>
      <c r="AY179" s="29" t="s">
        <v>392</v>
      </c>
      <c r="AZ179" s="29" t="s">
        <v>243</v>
      </c>
      <c r="BB179" s="29" t="s">
        <v>389</v>
      </c>
      <c r="BG1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1052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921</v>
      </c>
      <c r="M180" s="29" t="s">
        <v>136</v>
      </c>
      <c r="O180" s="31" t="s">
        <v>997</v>
      </c>
      <c r="P180" s="29" t="s">
        <v>172</v>
      </c>
      <c r="Q180" s="29" t="s">
        <v>955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921</v>
      </c>
      <c r="AY180" s="29" t="s">
        <v>392</v>
      </c>
      <c r="AZ180" s="29" t="s">
        <v>243</v>
      </c>
      <c r="BA180" s="29" t="s">
        <v>1249</v>
      </c>
      <c r="BB180" s="29" t="s">
        <v>389</v>
      </c>
      <c r="BD180" s="29" t="s">
        <v>481</v>
      </c>
      <c r="BE180" s="29" t="s">
        <v>674</v>
      </c>
      <c r="BF180" s="29" t="s">
        <v>673</v>
      </c>
      <c r="BG1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customHeight="1">
      <c r="A181" s="29">
        <v>1669</v>
      </c>
      <c r="B181" s="29" t="s">
        <v>26</v>
      </c>
      <c r="C181" s="29" t="s">
        <v>1022</v>
      </c>
      <c r="D181" s="29" t="s">
        <v>149</v>
      </c>
      <c r="E181" s="32" t="s">
        <v>1204</v>
      </c>
      <c r="F181" s="30" t="str">
        <f>IF(ISBLANK(Table2[[#This Row],[unique_id]]), "", Table2[[#This Row],[unique_id]])</f>
        <v>template_landing_festoons_plug_proxy</v>
      </c>
      <c r="G181" s="29" t="s">
        <v>669</v>
      </c>
      <c r="H181" s="29" t="s">
        <v>139</v>
      </c>
      <c r="I181" s="29" t="s">
        <v>132</v>
      </c>
      <c r="O181" s="31" t="s">
        <v>997</v>
      </c>
      <c r="P181" s="29" t="s">
        <v>172</v>
      </c>
      <c r="Q181" s="29" t="s">
        <v>955</v>
      </c>
      <c r="R181" s="29" t="str">
        <f>Table2[[#This Row],[entity_domain]]</f>
        <v>Lights</v>
      </c>
      <c r="S181" s="29" t="str">
        <f>S182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9" t="s">
        <v>393</v>
      </c>
      <c r="AW181" s="68" t="s">
        <v>134</v>
      </c>
      <c r="AX181" s="29" t="s">
        <v>921</v>
      </c>
      <c r="AY181" s="29" t="s">
        <v>392</v>
      </c>
      <c r="AZ181" s="29" t="s">
        <v>243</v>
      </c>
      <c r="BB181" s="29" t="s">
        <v>670</v>
      </c>
      <c r="BG1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1053</v>
      </c>
      <c r="F182" s="30" t="str">
        <f>IF(ISBLANK(Table2[[#This Row],[unique_id]]), "", Table2[[#This Row],[unique_id]])</f>
        <v>landing_festoons_plug</v>
      </c>
      <c r="G182" s="29" t="s">
        <v>669</v>
      </c>
      <c r="H182" s="29" t="s">
        <v>139</v>
      </c>
      <c r="I182" s="29" t="s">
        <v>132</v>
      </c>
      <c r="J182" s="29" t="s">
        <v>921</v>
      </c>
      <c r="M182" s="29" t="s">
        <v>136</v>
      </c>
      <c r="O182" s="31" t="s">
        <v>997</v>
      </c>
      <c r="P182" s="29" t="s">
        <v>172</v>
      </c>
      <c r="Q182" s="29" t="s">
        <v>955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921</v>
      </c>
      <c r="AY182" s="29" t="s">
        <v>392</v>
      </c>
      <c r="AZ182" s="29" t="s">
        <v>243</v>
      </c>
      <c r="BA182" s="29" t="s">
        <v>1249</v>
      </c>
      <c r="BB182" s="29" t="s">
        <v>670</v>
      </c>
      <c r="BD182" s="29" t="s">
        <v>481</v>
      </c>
      <c r="BE182" s="29" t="s">
        <v>671</v>
      </c>
      <c r="BF182" s="29" t="s">
        <v>672</v>
      </c>
      <c r="BG1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687</v>
      </c>
      <c r="F183" s="30" t="str">
        <f>IF(ISBLANK(Table2[[#This Row],[unique_id]]), "", Table2[[#This Row],[unique_id]])</f>
        <v>garden_pedestals</v>
      </c>
      <c r="G183" s="29" t="s">
        <v>688</v>
      </c>
      <c r="H183" s="29" t="s">
        <v>139</v>
      </c>
      <c r="I183" s="29" t="s">
        <v>132</v>
      </c>
      <c r="J183" s="29" t="s">
        <v>920</v>
      </c>
      <c r="O183" s="31"/>
      <c r="V183" s="31"/>
      <c r="W183" s="31" t="s">
        <v>597</v>
      </c>
      <c r="X183" s="35">
        <v>115</v>
      </c>
      <c r="Y183" s="36" t="s">
        <v>954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677</v>
      </c>
      <c r="AW183" s="63"/>
      <c r="AX183" s="29" t="s">
        <v>920</v>
      </c>
      <c r="AY183" s="29" t="s">
        <v>679</v>
      </c>
      <c r="AZ183" s="29" t="s">
        <v>410</v>
      </c>
      <c r="BB183" s="29" t="s">
        <v>689</v>
      </c>
      <c r="BG1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1205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955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596</v>
      </c>
      <c r="X184" s="35">
        <v>115</v>
      </c>
      <c r="Y184" s="36" t="s">
        <v>951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677</v>
      </c>
      <c r="AW184" s="63"/>
      <c r="AX184" s="29" t="s">
        <v>1286</v>
      </c>
      <c r="AY184" s="29" t="s">
        <v>679</v>
      </c>
      <c r="AZ184" s="29" t="s">
        <v>410</v>
      </c>
      <c r="BB184" s="29" t="s">
        <v>689</v>
      </c>
      <c r="BE184" s="29" t="s">
        <v>676</v>
      </c>
      <c r="BG1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1206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955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596</v>
      </c>
      <c r="X185" s="35">
        <v>115</v>
      </c>
      <c r="Y185" s="36" t="s">
        <v>951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677</v>
      </c>
      <c r="AW185" s="63"/>
      <c r="AX185" s="29" t="s">
        <v>1287</v>
      </c>
      <c r="AY185" s="29" t="s">
        <v>679</v>
      </c>
      <c r="AZ185" s="29" t="s">
        <v>410</v>
      </c>
      <c r="BB185" s="29" t="s">
        <v>689</v>
      </c>
      <c r="BE185" s="29" t="s">
        <v>680</v>
      </c>
      <c r="BG1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1207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955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596</v>
      </c>
      <c r="X186" s="35">
        <v>115</v>
      </c>
      <c r="Y186" s="36" t="s">
        <v>951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677</v>
      </c>
      <c r="AW186" s="63"/>
      <c r="AX186" s="29" t="s">
        <v>1288</v>
      </c>
      <c r="AY186" s="29" t="s">
        <v>679</v>
      </c>
      <c r="AZ186" s="29" t="s">
        <v>410</v>
      </c>
      <c r="BB186" s="29" t="s">
        <v>689</v>
      </c>
      <c r="BE186" s="29" t="s">
        <v>681</v>
      </c>
      <c r="BG1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1208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955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596</v>
      </c>
      <c r="X187" s="35">
        <v>115</v>
      </c>
      <c r="Y187" s="36" t="s">
        <v>951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677</v>
      </c>
      <c r="AW187" s="63"/>
      <c r="AX187" s="29" t="s">
        <v>1289</v>
      </c>
      <c r="AY187" s="29" t="s">
        <v>679</v>
      </c>
      <c r="AZ187" s="29" t="s">
        <v>410</v>
      </c>
      <c r="BB187" s="29" t="s">
        <v>689</v>
      </c>
      <c r="BE187" s="29" t="s">
        <v>682</v>
      </c>
      <c r="BG1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customHeight="1">
      <c r="A188" s="29">
        <v>1676</v>
      </c>
      <c r="B188" s="29" t="s">
        <v>694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596</v>
      </c>
      <c r="X188" s="35">
        <v>115</v>
      </c>
      <c r="Y188" s="36" t="s">
        <v>951</v>
      </c>
      <c r="Z188" s="36" t="s">
        <v>1248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677</v>
      </c>
      <c r="AW188" s="63"/>
      <c r="AX188" s="29" t="s">
        <v>1290</v>
      </c>
      <c r="AY188" s="29" t="s">
        <v>679</v>
      </c>
      <c r="AZ188" s="29" t="s">
        <v>410</v>
      </c>
      <c r="BB188" s="29" t="s">
        <v>689</v>
      </c>
      <c r="BE188" s="29" t="s">
        <v>791</v>
      </c>
      <c r="BG1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customHeight="1">
      <c r="A189" s="29">
        <v>1677</v>
      </c>
      <c r="B189" s="29" t="s">
        <v>694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596</v>
      </c>
      <c r="X189" s="35">
        <v>115</v>
      </c>
      <c r="Y189" s="36" t="s">
        <v>951</v>
      </c>
      <c r="Z189" s="36" t="s">
        <v>1248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677</v>
      </c>
      <c r="AW189" s="63"/>
      <c r="AX189" s="29" t="s">
        <v>1291</v>
      </c>
      <c r="AY189" s="29" t="s">
        <v>679</v>
      </c>
      <c r="AZ189" s="29" t="s">
        <v>410</v>
      </c>
      <c r="BB189" s="29" t="s">
        <v>689</v>
      </c>
      <c r="BE189" s="29" t="s">
        <v>791</v>
      </c>
      <c r="BG1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customHeight="1">
      <c r="A190" s="29">
        <v>1678</v>
      </c>
      <c r="B190" s="29" t="s">
        <v>694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596</v>
      </c>
      <c r="X190" s="35">
        <v>115</v>
      </c>
      <c r="Y190" s="36" t="s">
        <v>951</v>
      </c>
      <c r="Z190" s="36" t="s">
        <v>1248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677</v>
      </c>
      <c r="AW190" s="63"/>
      <c r="AX190" s="29" t="s">
        <v>1292</v>
      </c>
      <c r="AY190" s="29" t="s">
        <v>679</v>
      </c>
      <c r="AZ190" s="29" t="s">
        <v>410</v>
      </c>
      <c r="BB190" s="29" t="s">
        <v>689</v>
      </c>
      <c r="BE190" s="29" t="s">
        <v>791</v>
      </c>
      <c r="BG1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customHeight="1">
      <c r="A191" s="29">
        <v>1679</v>
      </c>
      <c r="B191" s="29" t="s">
        <v>694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596</v>
      </c>
      <c r="X191" s="35">
        <v>115</v>
      </c>
      <c r="Y191" s="36" t="s">
        <v>951</v>
      </c>
      <c r="Z191" s="36" t="s">
        <v>1248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677</v>
      </c>
      <c r="AW191" s="63"/>
      <c r="AX191" s="29" t="s">
        <v>1293</v>
      </c>
      <c r="AY191" s="29" t="s">
        <v>679</v>
      </c>
      <c r="AZ191" s="29" t="s">
        <v>410</v>
      </c>
      <c r="BB191" s="29" t="s">
        <v>689</v>
      </c>
      <c r="BE191" s="29" t="s">
        <v>791</v>
      </c>
      <c r="BG1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690</v>
      </c>
      <c r="F192" s="30" t="str">
        <f>IF(ISBLANK(Table2[[#This Row],[unique_id]]), "", Table2[[#This Row],[unique_id]])</f>
        <v>tree_spotlights</v>
      </c>
      <c r="G192" s="29" t="s">
        <v>686</v>
      </c>
      <c r="H192" s="29" t="s">
        <v>139</v>
      </c>
      <c r="I192" s="29" t="s">
        <v>132</v>
      </c>
      <c r="J192" s="29" t="s">
        <v>922</v>
      </c>
      <c r="O192" s="31"/>
      <c r="V192" s="31"/>
      <c r="W192" s="31" t="s">
        <v>597</v>
      </c>
      <c r="X192" s="35">
        <v>116</v>
      </c>
      <c r="Y192" s="36" t="s">
        <v>954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677</v>
      </c>
      <c r="AW192" s="63"/>
      <c r="AX192" s="29" t="s">
        <v>922</v>
      </c>
      <c r="AY192" s="29" t="s">
        <v>685</v>
      </c>
      <c r="AZ192" s="29" t="s">
        <v>410</v>
      </c>
      <c r="BB192" s="29" t="s">
        <v>684</v>
      </c>
      <c r="BG1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1209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997</v>
      </c>
      <c r="P193" s="29" t="s">
        <v>172</v>
      </c>
      <c r="Q193" s="29" t="s">
        <v>955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596</v>
      </c>
      <c r="X193" s="35">
        <v>116</v>
      </c>
      <c r="Y193" s="36" t="s">
        <v>951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677</v>
      </c>
      <c r="AW193" s="63"/>
      <c r="AX193" s="29" t="s">
        <v>1294</v>
      </c>
      <c r="AY193" s="29" t="s">
        <v>685</v>
      </c>
      <c r="AZ193" s="29" t="s">
        <v>410</v>
      </c>
      <c r="BB193" s="29" t="s">
        <v>684</v>
      </c>
      <c r="BE193" s="29" t="s">
        <v>683</v>
      </c>
      <c r="BG1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1210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997</v>
      </c>
      <c r="P194" s="29" t="s">
        <v>172</v>
      </c>
      <c r="Q194" s="29" t="s">
        <v>955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596</v>
      </c>
      <c r="X194" s="35">
        <v>116</v>
      </c>
      <c r="Y194" s="36" t="s">
        <v>951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677</v>
      </c>
      <c r="AW194" s="63"/>
      <c r="AX194" s="29" t="s">
        <v>1295</v>
      </c>
      <c r="AY194" s="29" t="s">
        <v>685</v>
      </c>
      <c r="AZ194" s="29" t="s">
        <v>410</v>
      </c>
      <c r="BB194" s="29" t="s">
        <v>684</v>
      </c>
      <c r="BE194" s="29" t="s">
        <v>693</v>
      </c>
      <c r="BG1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customHeight="1">
      <c r="A195" s="29">
        <v>1683</v>
      </c>
      <c r="B195" s="29" t="s">
        <v>694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596</v>
      </c>
      <c r="X195" s="35">
        <v>116</v>
      </c>
      <c r="Y195" s="36" t="s">
        <v>951</v>
      </c>
      <c r="Z195" s="36" t="s">
        <v>1248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677</v>
      </c>
      <c r="AW195" s="63"/>
      <c r="AX195" s="29" t="s">
        <v>1296</v>
      </c>
      <c r="AY195" s="29" t="s">
        <v>685</v>
      </c>
      <c r="AZ195" s="29" t="s">
        <v>410</v>
      </c>
      <c r="BB195" s="29" t="s">
        <v>684</v>
      </c>
      <c r="BE195" s="29" t="s">
        <v>791</v>
      </c>
      <c r="BG1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1800</v>
      </c>
      <c r="B196" s="29" t="s">
        <v>26</v>
      </c>
      <c r="C196" s="29" t="s">
        <v>538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828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1801</v>
      </c>
      <c r="B197" s="29" t="s">
        <v>26</v>
      </c>
      <c r="C197" s="29" t="s">
        <v>1022</v>
      </c>
      <c r="D197" s="29" t="s">
        <v>149</v>
      </c>
      <c r="E197" s="32" t="s">
        <v>1211</v>
      </c>
      <c r="F197" s="30" t="str">
        <f>IF(ISBLANK(Table2[[#This Row],[unique_id]]), "", Table2[[#This Row],[unique_id]])</f>
        <v>template_bathroom_rails_plug_proxy</v>
      </c>
      <c r="G197" s="29" t="s">
        <v>549</v>
      </c>
      <c r="H197" s="29" t="s">
        <v>828</v>
      </c>
      <c r="I197" s="29" t="s">
        <v>132</v>
      </c>
      <c r="O197" s="31" t="s">
        <v>997</v>
      </c>
      <c r="P197" s="29" t="s">
        <v>172</v>
      </c>
      <c r="Q197" s="27" t="s">
        <v>956</v>
      </c>
      <c r="R197" s="29" t="str">
        <f>Table2[[#This Row],[entity_domain]]</f>
        <v>Heating &amp; Cooling</v>
      </c>
      <c r="S197" s="29" t="str">
        <f>S198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9" t="s">
        <v>394</v>
      </c>
      <c r="AW197" s="68" t="s">
        <v>134</v>
      </c>
      <c r="AX197" s="29" t="s">
        <v>1304</v>
      </c>
      <c r="AY197" s="29" t="s">
        <v>391</v>
      </c>
      <c r="AZ197" s="29" t="s">
        <v>243</v>
      </c>
      <c r="BB197" s="29" t="s">
        <v>390</v>
      </c>
      <c r="BG1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1054</v>
      </c>
      <c r="F198" s="30" t="str">
        <f>IF(ISBLANK(Table2[[#This Row],[unique_id]]), "", Table2[[#This Row],[unique_id]])</f>
        <v>bathroom_rails_plug</v>
      </c>
      <c r="G198" s="29" t="s">
        <v>549</v>
      </c>
      <c r="H198" s="29" t="s">
        <v>828</v>
      </c>
      <c r="I198" s="29" t="s">
        <v>132</v>
      </c>
      <c r="J198" s="29" t="s">
        <v>549</v>
      </c>
      <c r="M198" s="29" t="s">
        <v>268</v>
      </c>
      <c r="O198" s="31" t="s">
        <v>997</v>
      </c>
      <c r="P198" s="29" t="s">
        <v>172</v>
      </c>
      <c r="Q198" s="27" t="s">
        <v>956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1304</v>
      </c>
      <c r="AY198" s="29" t="s">
        <v>391</v>
      </c>
      <c r="AZ198" s="29" t="s">
        <v>243</v>
      </c>
      <c r="BA198" s="29" t="s">
        <v>1249</v>
      </c>
      <c r="BB198" s="29" t="s">
        <v>390</v>
      </c>
      <c r="BD198" s="29" t="s">
        <v>481</v>
      </c>
      <c r="BE198" s="29" t="s">
        <v>382</v>
      </c>
      <c r="BF198" s="29" t="s">
        <v>474</v>
      </c>
      <c r="BG1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customHeight="1">
      <c r="A199" s="29">
        <v>1803</v>
      </c>
      <c r="B199" s="43" t="s">
        <v>26</v>
      </c>
      <c r="C199" s="43" t="s">
        <v>1022</v>
      </c>
      <c r="D199" s="43" t="s">
        <v>149</v>
      </c>
      <c r="E199" s="44" t="s">
        <v>1233</v>
      </c>
      <c r="F199" s="45" t="str">
        <f>IF(ISBLANK(Table2[[#This Row],[unique_id]]), "", Table2[[#This Row],[unique_id]])</f>
        <v>template_roof_water_booster_plug_proxy</v>
      </c>
      <c r="G199" s="43" t="s">
        <v>546</v>
      </c>
      <c r="H199" s="43" t="s">
        <v>828</v>
      </c>
      <c r="I199" s="43" t="s">
        <v>132</v>
      </c>
      <c r="O199" s="46" t="s">
        <v>997</v>
      </c>
      <c r="P199" s="43" t="s">
        <v>172</v>
      </c>
      <c r="Q199" s="49" t="s">
        <v>956</v>
      </c>
      <c r="R199" s="43" t="str">
        <f>Table2[[#This Row],[entity_domain]]</f>
        <v>Heating &amp; Cooling</v>
      </c>
      <c r="S199" s="43" t="s">
        <v>1236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1121</v>
      </c>
      <c r="AW199" s="43" t="s">
        <v>134</v>
      </c>
      <c r="AX199" s="43" t="s">
        <v>546</v>
      </c>
      <c r="AY199" s="43" t="s">
        <v>541</v>
      </c>
      <c r="AZ199" s="43" t="s">
        <v>365</v>
      </c>
      <c r="BB199" s="43" t="s">
        <v>38</v>
      </c>
      <c r="BG1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1804</v>
      </c>
      <c r="B200" s="43" t="s">
        <v>26</v>
      </c>
      <c r="C200" s="43" t="s">
        <v>878</v>
      </c>
      <c r="D200" s="43" t="s">
        <v>134</v>
      </c>
      <c r="E200" s="43" t="s">
        <v>1232</v>
      </c>
      <c r="F200" s="45" t="str">
        <f>IF(ISBLANK(Table2[[#This Row],[unique_id]]), "", Table2[[#This Row],[unique_id]])</f>
        <v>roof_water_booster_plug</v>
      </c>
      <c r="G200" s="43" t="s">
        <v>546</v>
      </c>
      <c r="H200" s="43" t="s">
        <v>828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997</v>
      </c>
      <c r="P200" s="43" t="s">
        <v>172</v>
      </c>
      <c r="Q200" s="43" t="s">
        <v>956</v>
      </c>
      <c r="R200" s="43" t="str">
        <f>Table2[[#This Row],[entity_domain]]</f>
        <v>Heating &amp; Cooling</v>
      </c>
      <c r="S200" s="43" t="s">
        <v>1236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1241</v>
      </c>
      <c r="AE200" s="43" t="s">
        <v>542</v>
      </c>
      <c r="AG200" s="46" t="s">
        <v>34</v>
      </c>
      <c r="AH200" s="46" t="s">
        <v>1133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1144</v>
      </c>
      <c r="AQ200" s="43" t="s">
        <v>1145</v>
      </c>
      <c r="AR200" s="43" t="s">
        <v>1231</v>
      </c>
      <c r="AS200" s="43">
        <v>1</v>
      </c>
      <c r="AT200" s="48" t="str">
        <f>HYPERLINK(_xlfn.CONCAT("http://", Table2[[#This Row],[connection_ip]], "/?"))</f>
        <v>http://10.0.6.100/?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0" s="65" t="s">
        <v>1121</v>
      </c>
      <c r="AW200" s="65"/>
      <c r="AX200" s="43" t="s">
        <v>546</v>
      </c>
      <c r="AY200" s="43" t="s">
        <v>541</v>
      </c>
      <c r="AZ200" s="43" t="s">
        <v>365</v>
      </c>
      <c r="BB200" s="43" t="s">
        <v>38</v>
      </c>
      <c r="BD200" s="43" t="s">
        <v>481</v>
      </c>
      <c r="BE200" s="43" t="s">
        <v>540</v>
      </c>
      <c r="BF200" s="43" t="s">
        <v>1122</v>
      </c>
      <c r="BG2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1" spans="1:59" s="43" customFormat="1" ht="16" customHeight="1">
      <c r="A201" s="29">
        <v>1805</v>
      </c>
      <c r="B201" s="43" t="s">
        <v>26</v>
      </c>
      <c r="C201" s="43" t="s">
        <v>878</v>
      </c>
      <c r="D201" s="43" t="s">
        <v>27</v>
      </c>
      <c r="E201" s="43" t="s">
        <v>1234</v>
      </c>
      <c r="F201" s="45" t="str">
        <f>IF(ISBLANK(Table2[[#This Row],[unique_id]]), "", Table2[[#This Row],[unique_id]])</f>
        <v>roof_water_booster_plug_energy_power</v>
      </c>
      <c r="G201" s="43" t="s">
        <v>1138</v>
      </c>
      <c r="H201" s="43" t="s">
        <v>828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1134</v>
      </c>
      <c r="AG201" s="46" t="s">
        <v>34</v>
      </c>
      <c r="AH201" s="46" t="s">
        <v>1133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1135</v>
      </c>
      <c r="AS201" s="43">
        <v>1</v>
      </c>
      <c r="AT201" s="48" t="str">
        <f>AT200</f>
        <v>http://10.0.6.100/?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1121</v>
      </c>
      <c r="AW201" s="65"/>
      <c r="AX201" s="43" t="s">
        <v>546</v>
      </c>
      <c r="AY201" s="43" t="s">
        <v>541</v>
      </c>
      <c r="AZ201" s="43" t="s">
        <v>365</v>
      </c>
      <c r="BB201" s="43" t="s">
        <v>38</v>
      </c>
      <c r="BG2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1806</v>
      </c>
      <c r="B202" s="43" t="s">
        <v>26</v>
      </c>
      <c r="C202" s="43" t="s">
        <v>878</v>
      </c>
      <c r="D202" s="43" t="s">
        <v>27</v>
      </c>
      <c r="E202" s="43" t="s">
        <v>1235</v>
      </c>
      <c r="F202" s="45" t="str">
        <f>IF(ISBLANK(Table2[[#This Row],[unique_id]]), "", Table2[[#This Row],[unique_id]])</f>
        <v>roof_water_booster_plug_energy_total</v>
      </c>
      <c r="G202" s="43" t="s">
        <v>1139</v>
      </c>
      <c r="H202" s="43" t="s">
        <v>828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1136</v>
      </c>
      <c r="AG202" s="46" t="s">
        <v>34</v>
      </c>
      <c r="AH202" s="46" t="s">
        <v>1133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1137</v>
      </c>
      <c r="AS202" s="43">
        <v>1</v>
      </c>
      <c r="AT202" s="48" t="str">
        <f>AT200</f>
        <v>http://10.0.6.100/?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1121</v>
      </c>
      <c r="AW202" s="65"/>
      <c r="AX202" s="43" t="s">
        <v>546</v>
      </c>
      <c r="AY202" s="43" t="s">
        <v>541</v>
      </c>
      <c r="AZ202" s="43" t="s">
        <v>365</v>
      </c>
      <c r="BB202" s="43" t="s">
        <v>38</v>
      </c>
      <c r="BG2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customHeight="1">
      <c r="A203" s="29">
        <v>1807</v>
      </c>
      <c r="B203" s="43" t="s">
        <v>228</v>
      </c>
      <c r="C203" s="43" t="s">
        <v>878</v>
      </c>
      <c r="D203" s="43" t="s">
        <v>134</v>
      </c>
      <c r="E203" s="43" t="s">
        <v>543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828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997</v>
      </c>
      <c r="P203" s="43" t="s">
        <v>172</v>
      </c>
      <c r="Q203" s="43" t="s">
        <v>956</v>
      </c>
      <c r="R203" s="43" t="str">
        <f>Table2[[#This Row],[entity_domain]]</f>
        <v>Heating &amp; Cooling</v>
      </c>
      <c r="S203" s="43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F203" s="45"/>
      <c r="BG2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2000</v>
      </c>
      <c r="B204" s="29" t="s">
        <v>26</v>
      </c>
      <c r="C204" s="29" t="s">
        <v>1022</v>
      </c>
      <c r="D204" s="29" t="s">
        <v>149</v>
      </c>
      <c r="E204" s="50" t="s">
        <v>1020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552</v>
      </c>
      <c r="I204" s="29" t="s">
        <v>132</v>
      </c>
      <c r="O204" s="31" t="s">
        <v>997</v>
      </c>
      <c r="P204" s="29" t="s">
        <v>172</v>
      </c>
      <c r="Q204" s="29" t="s">
        <v>955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1023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9" t="s">
        <v>568</v>
      </c>
      <c r="AW204" s="69" t="s">
        <v>129</v>
      </c>
      <c r="AX204" s="29" t="s">
        <v>578</v>
      </c>
      <c r="AY204" s="29" t="s">
        <v>569</v>
      </c>
      <c r="AZ204" s="29" t="s">
        <v>551</v>
      </c>
      <c r="BB204" s="29" t="s">
        <v>203</v>
      </c>
      <c r="BG2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2001</v>
      </c>
      <c r="B205" s="29" t="s">
        <v>26</v>
      </c>
      <c r="C205" s="29" t="s">
        <v>551</v>
      </c>
      <c r="D205" s="29" t="s">
        <v>129</v>
      </c>
      <c r="E205" s="50" t="s">
        <v>556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552</v>
      </c>
      <c r="I205" s="29" t="s">
        <v>132</v>
      </c>
      <c r="J205" s="29" t="s">
        <v>578</v>
      </c>
      <c r="M205" s="29" t="s">
        <v>136</v>
      </c>
      <c r="O205" s="31"/>
      <c r="T205" s="32"/>
      <c r="V205" s="31"/>
      <c r="W205" s="31" t="s">
        <v>596</v>
      </c>
      <c r="X205" s="31"/>
      <c r="Y205" s="36" t="s">
        <v>951</v>
      </c>
      <c r="Z205" s="36"/>
      <c r="AA205" s="36"/>
      <c r="AE205" s="29" t="s">
        <v>553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568</v>
      </c>
      <c r="AW205" s="63"/>
      <c r="AX205" s="29" t="s">
        <v>578</v>
      </c>
      <c r="AY205" s="29" t="s">
        <v>569</v>
      </c>
      <c r="AZ205" s="29" t="s">
        <v>551</v>
      </c>
      <c r="BB205" s="29" t="s">
        <v>203</v>
      </c>
      <c r="BE205" s="29" t="s">
        <v>586</v>
      </c>
      <c r="BG2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customHeight="1">
      <c r="A206" s="29">
        <v>2002</v>
      </c>
      <c r="B206" s="29" t="s">
        <v>26</v>
      </c>
      <c r="C206" s="29" t="s">
        <v>1022</v>
      </c>
      <c r="D206" s="29" t="s">
        <v>149</v>
      </c>
      <c r="E206" s="50" t="s">
        <v>1021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552</v>
      </c>
      <c r="I206" s="29" t="s">
        <v>132</v>
      </c>
      <c r="O206" s="31" t="s">
        <v>997</v>
      </c>
      <c r="P206" s="29" t="s">
        <v>172</v>
      </c>
      <c r="Q206" s="29" t="s">
        <v>955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1023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9" t="s">
        <v>568</v>
      </c>
      <c r="AW206" s="69" t="s">
        <v>129</v>
      </c>
      <c r="AX206" s="29" t="s">
        <v>578</v>
      </c>
      <c r="AY206" s="29" t="s">
        <v>569</v>
      </c>
      <c r="AZ206" s="29" t="s">
        <v>551</v>
      </c>
      <c r="BB206" s="29" t="s">
        <v>202</v>
      </c>
      <c r="BG2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2003</v>
      </c>
      <c r="B207" s="29" t="s">
        <v>26</v>
      </c>
      <c r="C207" s="29" t="s">
        <v>551</v>
      </c>
      <c r="D207" s="29" t="s">
        <v>129</v>
      </c>
      <c r="E207" s="50" t="s">
        <v>635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552</v>
      </c>
      <c r="I207" s="29" t="s">
        <v>132</v>
      </c>
      <c r="J207" s="29" t="s">
        <v>578</v>
      </c>
      <c r="M207" s="29" t="s">
        <v>136</v>
      </c>
      <c r="O207" s="31"/>
      <c r="T207" s="32"/>
      <c r="V207" s="31"/>
      <c r="W207" s="31" t="s">
        <v>596</v>
      </c>
      <c r="X207" s="31"/>
      <c r="Y207" s="36" t="s">
        <v>951</v>
      </c>
      <c r="Z207" s="36"/>
      <c r="AA207" s="36"/>
      <c r="AE207" s="29" t="s">
        <v>553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568</v>
      </c>
      <c r="AW207" s="63"/>
      <c r="AX207" s="29" t="s">
        <v>567</v>
      </c>
      <c r="AY207" s="29" t="s">
        <v>569</v>
      </c>
      <c r="AZ207" s="29" t="s">
        <v>551</v>
      </c>
      <c r="BB207" s="29" t="s">
        <v>202</v>
      </c>
      <c r="BE207" s="29" t="s">
        <v>636</v>
      </c>
      <c r="BG2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customHeight="1">
      <c r="A208" s="29">
        <v>2100</v>
      </c>
      <c r="B208" s="29" t="s">
        <v>26</v>
      </c>
      <c r="C208" s="29" t="s">
        <v>976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535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customHeight="1">
      <c r="A209" s="29">
        <v>2101</v>
      </c>
      <c r="B209" s="29" t="s">
        <v>26</v>
      </c>
      <c r="C209" s="29" t="s">
        <v>976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535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customHeight="1">
      <c r="A210" s="29">
        <v>2102</v>
      </c>
      <c r="B210" s="29" t="s">
        <v>26</v>
      </c>
      <c r="C210" s="29" t="s">
        <v>976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535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customHeight="1">
      <c r="A211" s="29">
        <v>2103</v>
      </c>
      <c r="B211" s="29" t="s">
        <v>26</v>
      </c>
      <c r="C211" s="29" t="s">
        <v>538</v>
      </c>
      <c r="D211" s="29" t="s">
        <v>364</v>
      </c>
      <c r="E211" s="29" t="s">
        <v>536</v>
      </c>
      <c r="F211" s="30" t="str">
        <f>IF(ISBLANK(Table2[[#This Row],[unique_id]]), "", Table2[[#This Row],[unique_id]])</f>
        <v>graph_break</v>
      </c>
      <c r="G211" s="29" t="s">
        <v>537</v>
      </c>
      <c r="H211" s="29" t="s">
        <v>250</v>
      </c>
      <c r="I211" s="29" t="s">
        <v>141</v>
      </c>
      <c r="O211" s="31"/>
      <c r="U211" s="29" t="s">
        <v>535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customHeight="1">
      <c r="A212" s="29">
        <v>2104</v>
      </c>
      <c r="B212" s="29" t="s">
        <v>26</v>
      </c>
      <c r="C212" s="29" t="s">
        <v>976</v>
      </c>
      <c r="D212" s="29" t="s">
        <v>27</v>
      </c>
      <c r="E212" s="29" t="s">
        <v>958</v>
      </c>
      <c r="F212" s="30" t="str">
        <f>IF(ISBLANK(Table2[[#This Row],[unique_id]]), "", Table2[[#This Row],[unique_id]])</f>
        <v>lights_power</v>
      </c>
      <c r="G212" s="29" t="s">
        <v>1001</v>
      </c>
      <c r="H212" s="29" t="s">
        <v>250</v>
      </c>
      <c r="I212" s="29" t="s">
        <v>141</v>
      </c>
      <c r="M212" s="29" t="s">
        <v>136</v>
      </c>
      <c r="O212" s="31"/>
      <c r="U212" s="29" t="s">
        <v>535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customHeight="1">
      <c r="A213" s="29">
        <v>2105</v>
      </c>
      <c r="B213" s="29" t="s">
        <v>26</v>
      </c>
      <c r="C213" s="29" t="s">
        <v>976</v>
      </c>
      <c r="D213" s="29" t="s">
        <v>27</v>
      </c>
      <c r="E213" s="29" t="s">
        <v>959</v>
      </c>
      <c r="F213" s="30" t="str">
        <f>IF(ISBLANK(Table2[[#This Row],[unique_id]]), "", Table2[[#This Row],[unique_id]])</f>
        <v>fans_power</v>
      </c>
      <c r="G213" s="29" t="s">
        <v>1000</v>
      </c>
      <c r="H213" s="29" t="s">
        <v>250</v>
      </c>
      <c r="I213" s="29" t="s">
        <v>141</v>
      </c>
      <c r="M213" s="29" t="s">
        <v>136</v>
      </c>
      <c r="O213" s="31"/>
      <c r="U213" s="29" t="s">
        <v>535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2106</v>
      </c>
      <c r="B214" s="29" t="s">
        <v>26</v>
      </c>
      <c r="C214" s="29" t="s">
        <v>976</v>
      </c>
      <c r="D214" s="29" t="s">
        <v>27</v>
      </c>
      <c r="E214" s="29" t="s">
        <v>1044</v>
      </c>
      <c r="F214" s="30" t="str">
        <f>IF(ISBLANK(Table2[[#This Row],[unique_id]]), "", Table2[[#This Row],[unique_id]])</f>
        <v>all_standby_power</v>
      </c>
      <c r="G214" s="29" t="s">
        <v>1073</v>
      </c>
      <c r="H214" s="29" t="s">
        <v>250</v>
      </c>
      <c r="I214" s="29" t="s">
        <v>141</v>
      </c>
      <c r="M214" s="29" t="s">
        <v>136</v>
      </c>
      <c r="O214" s="31"/>
      <c r="U214" s="29" t="s">
        <v>535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2107</v>
      </c>
      <c r="B215" s="29" t="s">
        <v>26</v>
      </c>
      <c r="C215" s="29" t="s">
        <v>976</v>
      </c>
      <c r="D215" s="29" t="s">
        <v>27</v>
      </c>
      <c r="E215" s="29" t="s">
        <v>998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535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customHeight="1">
      <c r="A216" s="29">
        <v>2108</v>
      </c>
      <c r="B216" s="29" t="s">
        <v>26</v>
      </c>
      <c r="C216" s="29" t="s">
        <v>976</v>
      </c>
      <c r="D216" s="29" t="s">
        <v>27</v>
      </c>
      <c r="E216" s="29" t="s">
        <v>977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535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2109</v>
      </c>
      <c r="B217" s="29" t="s">
        <v>26</v>
      </c>
      <c r="C217" s="29" t="s">
        <v>976</v>
      </c>
      <c r="D217" s="29" t="s">
        <v>27</v>
      </c>
      <c r="E217" s="29" t="s">
        <v>978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535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customHeight="1">
      <c r="A218" s="29">
        <v>2110</v>
      </c>
      <c r="B218" s="29" t="s">
        <v>228</v>
      </c>
      <c r="C218" s="29" t="s">
        <v>976</v>
      </c>
      <c r="D218" s="29" t="s">
        <v>27</v>
      </c>
      <c r="E218" s="29" t="s">
        <v>544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535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2111</v>
      </c>
      <c r="B219" s="29" t="s">
        <v>26</v>
      </c>
      <c r="C219" s="29" t="s">
        <v>976</v>
      </c>
      <c r="D219" s="29" t="s">
        <v>27</v>
      </c>
      <c r="E219" s="29" t="s">
        <v>1237</v>
      </c>
      <c r="F219" s="30" t="str">
        <f>IF(ISBLANK(Table2[[#This Row],[unique_id]]), "", Table2[[#This Row],[unique_id]])</f>
        <v>roof_water_booster_power</v>
      </c>
      <c r="G219" s="29" t="s">
        <v>546</v>
      </c>
      <c r="H219" s="29" t="s">
        <v>250</v>
      </c>
      <c r="I219" s="29" t="s">
        <v>141</v>
      </c>
      <c r="M219" s="29" t="s">
        <v>136</v>
      </c>
      <c r="O219" s="31"/>
      <c r="U219" s="29" t="s">
        <v>535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2112</v>
      </c>
      <c r="B220" s="29" t="s">
        <v>26</v>
      </c>
      <c r="C220" s="29" t="s">
        <v>976</v>
      </c>
      <c r="D220" s="29" t="s">
        <v>27</v>
      </c>
      <c r="E220" s="29" t="s">
        <v>979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535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2113</v>
      </c>
      <c r="B221" s="29" t="s">
        <v>26</v>
      </c>
      <c r="C221" s="29" t="s">
        <v>976</v>
      </c>
      <c r="D221" s="29" t="s">
        <v>27</v>
      </c>
      <c r="E221" s="29" t="s">
        <v>980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535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2114</v>
      </c>
      <c r="B222" s="29" t="s">
        <v>26</v>
      </c>
      <c r="C222" s="29" t="s">
        <v>976</v>
      </c>
      <c r="D222" s="29" t="s">
        <v>27</v>
      </c>
      <c r="E222" s="29" t="s">
        <v>974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535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2115</v>
      </c>
      <c r="B223" s="29" t="s">
        <v>26</v>
      </c>
      <c r="C223" s="29" t="s">
        <v>976</v>
      </c>
      <c r="D223" s="29" t="s">
        <v>27</v>
      </c>
      <c r="E223" s="29" t="s">
        <v>981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535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2116</v>
      </c>
      <c r="B224" s="29" t="s">
        <v>26</v>
      </c>
      <c r="C224" s="29" t="s">
        <v>976</v>
      </c>
      <c r="D224" s="29" t="s">
        <v>27</v>
      </c>
      <c r="E224" s="29" t="s">
        <v>982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535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2117</v>
      </c>
      <c r="B225" s="29" t="s">
        <v>26</v>
      </c>
      <c r="C225" s="29" t="s">
        <v>976</v>
      </c>
      <c r="D225" s="29" t="s">
        <v>27</v>
      </c>
      <c r="E225" s="29" t="s">
        <v>994</v>
      </c>
      <c r="F225" s="30" t="str">
        <f>IF(ISBLANK(Table2[[#This Row],[unique_id]]), "", Table2[[#This Row],[unique_id]])</f>
        <v>bathroom_towel_rails_power</v>
      </c>
      <c r="G225" s="29" t="s">
        <v>549</v>
      </c>
      <c r="H225" s="29" t="s">
        <v>250</v>
      </c>
      <c r="I225" s="29" t="s">
        <v>141</v>
      </c>
      <c r="M225" s="29" t="s">
        <v>136</v>
      </c>
      <c r="O225" s="31"/>
      <c r="U225" s="29" t="s">
        <v>535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2118</v>
      </c>
      <c r="B226" s="29" t="s">
        <v>26</v>
      </c>
      <c r="C226" s="29" t="s">
        <v>976</v>
      </c>
      <c r="D226" s="29" t="s">
        <v>27</v>
      </c>
      <c r="E226" s="29" t="s">
        <v>983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535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2119</v>
      </c>
      <c r="B227" s="29" t="s">
        <v>26</v>
      </c>
      <c r="C227" s="29" t="s">
        <v>976</v>
      </c>
      <c r="D227" s="29" t="s">
        <v>27</v>
      </c>
      <c r="E227" s="29" t="s">
        <v>984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535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2120</v>
      </c>
      <c r="B228" s="29" t="s">
        <v>26</v>
      </c>
      <c r="C228" s="29" t="s">
        <v>976</v>
      </c>
      <c r="D228" s="29" t="s">
        <v>27</v>
      </c>
      <c r="E228" s="29" t="s">
        <v>1005</v>
      </c>
      <c r="F228" s="30" t="str">
        <f>IF(ISBLANK(Table2[[#This Row],[unique_id]]), "", Table2[[#This Row],[unique_id]])</f>
        <v>audio_visual_devices_power</v>
      </c>
      <c r="G228" s="29" t="s">
        <v>1006</v>
      </c>
      <c r="H228" s="29" t="s">
        <v>250</v>
      </c>
      <c r="I228" s="29" t="s">
        <v>141</v>
      </c>
      <c r="M228" s="29" t="s">
        <v>136</v>
      </c>
      <c r="O228" s="31"/>
      <c r="U228" s="29" t="s">
        <v>535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2121</v>
      </c>
      <c r="B229" s="29" t="s">
        <v>26</v>
      </c>
      <c r="C229" s="29" t="s">
        <v>976</v>
      </c>
      <c r="D229" s="29" t="s">
        <v>27</v>
      </c>
      <c r="E229" s="29" t="s">
        <v>963</v>
      </c>
      <c r="F229" s="30" t="str">
        <f>IF(ISBLANK(Table2[[#This Row],[unique_id]]), "", Table2[[#This Row],[unique_id]])</f>
        <v>servers_network_power</v>
      </c>
      <c r="G229" s="29" t="s">
        <v>957</v>
      </c>
      <c r="H229" s="29" t="s">
        <v>250</v>
      </c>
      <c r="I229" s="29" t="s">
        <v>141</v>
      </c>
      <c r="M229" s="29" t="s">
        <v>136</v>
      </c>
      <c r="O229" s="31"/>
      <c r="U229" s="29" t="s">
        <v>535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2122</v>
      </c>
      <c r="B230" s="29" t="s">
        <v>26</v>
      </c>
      <c r="C230" s="29" t="s">
        <v>538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2123</v>
      </c>
      <c r="B231" s="29" t="s">
        <v>26</v>
      </c>
      <c r="C231" s="29" t="s">
        <v>976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534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2124</v>
      </c>
      <c r="B232" s="29" t="s">
        <v>26</v>
      </c>
      <c r="C232" s="29" t="s">
        <v>976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534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2125</v>
      </c>
      <c r="B233" s="29" t="s">
        <v>26</v>
      </c>
      <c r="C233" s="29" t="s">
        <v>976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534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2126</v>
      </c>
      <c r="B234" s="29" t="s">
        <v>26</v>
      </c>
      <c r="C234" s="29" t="s">
        <v>538</v>
      </c>
      <c r="D234" s="29" t="s">
        <v>364</v>
      </c>
      <c r="E234" s="29" t="s">
        <v>536</v>
      </c>
      <c r="F234" s="30" t="str">
        <f>IF(ISBLANK(Table2[[#This Row],[unique_id]]), "", Table2[[#This Row],[unique_id]])</f>
        <v>graph_break</v>
      </c>
      <c r="G234" s="29" t="s">
        <v>537</v>
      </c>
      <c r="H234" s="29" t="s">
        <v>229</v>
      </c>
      <c r="I234" s="29" t="s">
        <v>141</v>
      </c>
      <c r="O234" s="31"/>
      <c r="U234" s="29" t="s">
        <v>534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2127</v>
      </c>
      <c r="B235" s="29" t="s">
        <v>26</v>
      </c>
      <c r="C235" s="29" t="s">
        <v>976</v>
      </c>
      <c r="D235" s="29" t="s">
        <v>27</v>
      </c>
      <c r="E235" s="29" t="s">
        <v>960</v>
      </c>
      <c r="F235" s="30" t="str">
        <f>IF(ISBLANK(Table2[[#This Row],[unique_id]]), "", Table2[[#This Row],[unique_id]])</f>
        <v>lights_energy_daily</v>
      </c>
      <c r="G235" s="29" t="s">
        <v>1001</v>
      </c>
      <c r="H235" s="29" t="s">
        <v>229</v>
      </c>
      <c r="I235" s="29" t="s">
        <v>141</v>
      </c>
      <c r="M235" s="29" t="s">
        <v>136</v>
      </c>
      <c r="O235" s="31"/>
      <c r="U235" s="29" t="s">
        <v>534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2128</v>
      </c>
      <c r="B236" s="29" t="s">
        <v>26</v>
      </c>
      <c r="C236" s="29" t="s">
        <v>976</v>
      </c>
      <c r="D236" s="29" t="s">
        <v>27</v>
      </c>
      <c r="E236" s="29" t="s">
        <v>961</v>
      </c>
      <c r="F236" s="30" t="str">
        <f>IF(ISBLANK(Table2[[#This Row],[unique_id]]), "", Table2[[#This Row],[unique_id]])</f>
        <v>fans_energy_daily</v>
      </c>
      <c r="G236" s="29" t="s">
        <v>1000</v>
      </c>
      <c r="H236" s="29" t="s">
        <v>229</v>
      </c>
      <c r="I236" s="29" t="s">
        <v>141</v>
      </c>
      <c r="M236" s="29" t="s">
        <v>136</v>
      </c>
      <c r="O236" s="31"/>
      <c r="U236" s="29" t="s">
        <v>534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2129</v>
      </c>
      <c r="B237" s="29" t="s">
        <v>26</v>
      </c>
      <c r="C237" s="29" t="s">
        <v>976</v>
      </c>
      <c r="D237" s="29" t="s">
        <v>27</v>
      </c>
      <c r="E237" s="29" t="s">
        <v>1048</v>
      </c>
      <c r="F237" s="30" t="str">
        <f>IF(ISBLANK(Table2[[#This Row],[unique_id]]), "", Table2[[#This Row],[unique_id]])</f>
        <v>all_standby_energy_daily</v>
      </c>
      <c r="G237" s="29" t="s">
        <v>1073</v>
      </c>
      <c r="H237" s="29" t="s">
        <v>229</v>
      </c>
      <c r="I237" s="29" t="s">
        <v>141</v>
      </c>
      <c r="M237" s="29" t="s">
        <v>136</v>
      </c>
      <c r="O237" s="31"/>
      <c r="U237" s="29" t="s">
        <v>534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2130</v>
      </c>
      <c r="B238" s="29" t="s">
        <v>26</v>
      </c>
      <c r="C238" s="29" t="s">
        <v>976</v>
      </c>
      <c r="D238" s="29" t="s">
        <v>27</v>
      </c>
      <c r="E238" s="29" t="s">
        <v>999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534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2131</v>
      </c>
      <c r="B239" s="29" t="s">
        <v>26</v>
      </c>
      <c r="C239" s="29" t="s">
        <v>976</v>
      </c>
      <c r="D239" s="29" t="s">
        <v>27</v>
      </c>
      <c r="E239" s="29" t="s">
        <v>985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534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2132</v>
      </c>
      <c r="B240" s="29" t="s">
        <v>26</v>
      </c>
      <c r="C240" s="29" t="s">
        <v>976</v>
      </c>
      <c r="D240" s="29" t="s">
        <v>27</v>
      </c>
      <c r="E240" s="29" t="s">
        <v>986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534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2133</v>
      </c>
      <c r="B241" s="29" t="s">
        <v>228</v>
      </c>
      <c r="C241" s="29" t="s">
        <v>976</v>
      </c>
      <c r="D241" s="29" t="s">
        <v>27</v>
      </c>
      <c r="E241" s="29" t="s">
        <v>545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534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2134</v>
      </c>
      <c r="B242" s="29" t="s">
        <v>26</v>
      </c>
      <c r="C242" s="29" t="s">
        <v>976</v>
      </c>
      <c r="D242" s="29" t="s">
        <v>27</v>
      </c>
      <c r="E242" s="29" t="s">
        <v>1238</v>
      </c>
      <c r="F242" s="30" t="str">
        <f>IF(ISBLANK(Table2[[#This Row],[unique_id]]), "", Table2[[#This Row],[unique_id]])</f>
        <v>roof_water_booster_energy_daily</v>
      </c>
      <c r="G242" s="29" t="s">
        <v>546</v>
      </c>
      <c r="H242" s="29" t="s">
        <v>229</v>
      </c>
      <c r="I242" s="29" t="s">
        <v>141</v>
      </c>
      <c r="M242" s="29" t="s">
        <v>136</v>
      </c>
      <c r="O242" s="31"/>
      <c r="U242" s="29" t="s">
        <v>534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2135</v>
      </c>
      <c r="B243" s="29" t="s">
        <v>26</v>
      </c>
      <c r="C243" s="29" t="s">
        <v>976</v>
      </c>
      <c r="D243" s="29" t="s">
        <v>27</v>
      </c>
      <c r="E243" s="29" t="s">
        <v>987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534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2136</v>
      </c>
      <c r="B244" s="29" t="s">
        <v>26</v>
      </c>
      <c r="C244" s="29" t="s">
        <v>976</v>
      </c>
      <c r="D244" s="29" t="s">
        <v>27</v>
      </c>
      <c r="E244" s="29" t="s">
        <v>988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534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2137</v>
      </c>
      <c r="B245" s="29" t="s">
        <v>26</v>
      </c>
      <c r="C245" s="29" t="s">
        <v>976</v>
      </c>
      <c r="D245" s="29" t="s">
        <v>27</v>
      </c>
      <c r="E245" s="29" t="s">
        <v>975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534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2138</v>
      </c>
      <c r="B246" s="29" t="s">
        <v>26</v>
      </c>
      <c r="C246" s="29" t="s">
        <v>976</v>
      </c>
      <c r="D246" s="29" t="s">
        <v>27</v>
      </c>
      <c r="E246" s="29" t="s">
        <v>989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534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2139</v>
      </c>
      <c r="B247" s="29" t="s">
        <v>26</v>
      </c>
      <c r="C247" s="29" t="s">
        <v>976</v>
      </c>
      <c r="D247" s="29" t="s">
        <v>27</v>
      </c>
      <c r="E247" s="29" t="s">
        <v>990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534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2140</v>
      </c>
      <c r="B248" s="29" t="s">
        <v>26</v>
      </c>
      <c r="C248" s="29" t="s">
        <v>976</v>
      </c>
      <c r="D248" s="29" t="s">
        <v>27</v>
      </c>
      <c r="E248" s="29" t="s">
        <v>993</v>
      </c>
      <c r="F248" s="30" t="str">
        <f>IF(ISBLANK(Table2[[#This Row],[unique_id]]), "", Table2[[#This Row],[unique_id]])</f>
        <v>bathroom_towel_rails_energy_daily</v>
      </c>
      <c r="G248" s="29" t="s">
        <v>549</v>
      </c>
      <c r="H248" s="29" t="s">
        <v>229</v>
      </c>
      <c r="I248" s="29" t="s">
        <v>141</v>
      </c>
      <c r="M248" s="29" t="s">
        <v>136</v>
      </c>
      <c r="O248" s="31"/>
      <c r="U248" s="29" t="s">
        <v>534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2141</v>
      </c>
      <c r="B249" s="29" t="s">
        <v>26</v>
      </c>
      <c r="C249" s="29" t="s">
        <v>976</v>
      </c>
      <c r="D249" s="29" t="s">
        <v>27</v>
      </c>
      <c r="E249" s="29" t="s">
        <v>991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534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2142</v>
      </c>
      <c r="B250" s="29" t="s">
        <v>26</v>
      </c>
      <c r="C250" s="29" t="s">
        <v>976</v>
      </c>
      <c r="D250" s="29" t="s">
        <v>27</v>
      </c>
      <c r="E250" s="29" t="s">
        <v>992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534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2143</v>
      </c>
      <c r="B251" s="29" t="s">
        <v>26</v>
      </c>
      <c r="C251" s="29" t="s">
        <v>976</v>
      </c>
      <c r="D251" s="29" t="s">
        <v>27</v>
      </c>
      <c r="E251" s="29" t="s">
        <v>1007</v>
      </c>
      <c r="F251" s="30" t="str">
        <f>IF(ISBLANK(Table2[[#This Row],[unique_id]]), "", Table2[[#This Row],[unique_id]])</f>
        <v>audio_visual_devices_energy_daily</v>
      </c>
      <c r="G251" s="29" t="s">
        <v>1006</v>
      </c>
      <c r="H251" s="29" t="s">
        <v>229</v>
      </c>
      <c r="I251" s="29" t="s">
        <v>141</v>
      </c>
      <c r="M251" s="29" t="s">
        <v>136</v>
      </c>
      <c r="O251" s="31"/>
      <c r="U251" s="29" t="s">
        <v>534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2144</v>
      </c>
      <c r="B252" s="29" t="s">
        <v>26</v>
      </c>
      <c r="C252" s="29" t="s">
        <v>976</v>
      </c>
      <c r="D252" s="29" t="s">
        <v>27</v>
      </c>
      <c r="E252" s="29" t="s">
        <v>964</v>
      </c>
      <c r="F252" s="30" t="str">
        <f>IF(ISBLANK(Table2[[#This Row],[unique_id]]), "", Table2[[#This Row],[unique_id]])</f>
        <v>servers_network_energy_daily</v>
      </c>
      <c r="G252" s="29" t="s">
        <v>957</v>
      </c>
      <c r="H252" s="29" t="s">
        <v>229</v>
      </c>
      <c r="I252" s="29" t="s">
        <v>141</v>
      </c>
      <c r="M252" s="29" t="s">
        <v>136</v>
      </c>
      <c r="O252" s="31"/>
      <c r="U252" s="29" t="s">
        <v>534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2145</v>
      </c>
      <c r="B253" s="29" t="s">
        <v>26</v>
      </c>
      <c r="C253" s="29" t="s">
        <v>538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8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1319</v>
      </c>
      <c r="AY254" s="29" t="s">
        <v>436</v>
      </c>
      <c r="AZ254" s="29" t="s">
        <v>188</v>
      </c>
      <c r="BB254" s="29" t="s">
        <v>435</v>
      </c>
      <c r="BD254" s="29" t="s">
        <v>449</v>
      </c>
      <c r="BE254" s="34" t="s">
        <v>518</v>
      </c>
      <c r="BG2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customHeight="1">
      <c r="A255" s="29">
        <v>2500</v>
      </c>
      <c r="B255" s="29" t="s">
        <v>694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912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905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1271</v>
      </c>
      <c r="AW255" s="63"/>
      <c r="AX255" s="29" t="s">
        <v>1272</v>
      </c>
      <c r="AY255" s="29" t="s">
        <v>1263</v>
      </c>
      <c r="AZ255" s="29" t="s">
        <v>294</v>
      </c>
      <c r="BB255" s="29" t="s">
        <v>172</v>
      </c>
      <c r="BG2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912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906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905</v>
      </c>
      <c r="AR256" s="51" t="s">
        <v>908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1271</v>
      </c>
      <c r="AW256" s="63"/>
      <c r="AX256" s="29" t="s">
        <v>1272</v>
      </c>
      <c r="AY256" s="29" t="s">
        <v>1263</v>
      </c>
      <c r="AZ256" s="29" t="s">
        <v>294</v>
      </c>
      <c r="BB256" s="29" t="s">
        <v>172</v>
      </c>
      <c r="BG2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912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907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905</v>
      </c>
      <c r="AR257" s="51" t="s">
        <v>909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1271</v>
      </c>
      <c r="AW257" s="63"/>
      <c r="AX257" s="29" t="s">
        <v>1272</v>
      </c>
      <c r="AY257" s="29" t="s">
        <v>1263</v>
      </c>
      <c r="AZ257" s="29" t="s">
        <v>294</v>
      </c>
      <c r="BB257" s="29" t="s">
        <v>172</v>
      </c>
      <c r="BG2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912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907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905</v>
      </c>
      <c r="AR258" s="51" t="s">
        <v>910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1271</v>
      </c>
      <c r="AW258" s="63"/>
      <c r="AX258" s="29" t="s">
        <v>1272</v>
      </c>
      <c r="AY258" s="29" t="s">
        <v>1263</v>
      </c>
      <c r="AZ258" s="29" t="s">
        <v>294</v>
      </c>
      <c r="BB258" s="29" t="s">
        <v>172</v>
      </c>
      <c r="BG2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901</v>
      </c>
      <c r="F259" s="30" t="str">
        <f>IF(ISBLANK(Table2[[#This Row],[unique_id]]), "", Table2[[#This Row],[unique_id]])</f>
        <v>network_certifcate_expiry</v>
      </c>
      <c r="G259" s="29" t="s">
        <v>902</v>
      </c>
      <c r="H259" s="29" t="s">
        <v>912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903</v>
      </c>
      <c r="AF259" s="29">
        <v>200</v>
      </c>
      <c r="AG259" s="31" t="s">
        <v>34</v>
      </c>
      <c r="AH259" s="31"/>
      <c r="AI259" s="29" t="s">
        <v>904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905</v>
      </c>
      <c r="AR259" s="51" t="s">
        <v>911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1271</v>
      </c>
      <c r="AW259" s="63"/>
      <c r="AX259" s="29" t="s">
        <v>1272</v>
      </c>
      <c r="AY259" s="29" t="s">
        <v>1263</v>
      </c>
      <c r="AZ259" s="29" t="s">
        <v>294</v>
      </c>
      <c r="BB259" s="29" t="s">
        <v>172</v>
      </c>
      <c r="BG2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2505</v>
      </c>
      <c r="B260" s="29" t="s">
        <v>694</v>
      </c>
      <c r="C260" s="29" t="s">
        <v>151</v>
      </c>
      <c r="D260" s="29" t="s">
        <v>330</v>
      </c>
      <c r="E260" s="29" t="s">
        <v>898</v>
      </c>
      <c r="F260" s="30" t="str">
        <f>IF(ISBLANK(Table2[[#This Row],[unique_id]]), "", Table2[[#This Row],[unique_id]])</f>
        <v>network_refresh_zigbee_router_lqi</v>
      </c>
      <c r="G260" s="29" t="s">
        <v>899</v>
      </c>
      <c r="H260" s="29" t="s">
        <v>896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900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2506</v>
      </c>
      <c r="B261" s="29" t="s">
        <v>26</v>
      </c>
      <c r="C261" s="29" t="s">
        <v>551</v>
      </c>
      <c r="D261" s="29" t="s">
        <v>27</v>
      </c>
      <c r="E261" s="29" t="s">
        <v>890</v>
      </c>
      <c r="F261" s="30" t="str">
        <f>IF(ISBLANK(Table2[[#This Row],[unique_id]]), "", Table2[[#This Row],[unique_id]])</f>
        <v>template_driveway_repeater_linkquality_percentage</v>
      </c>
      <c r="G261" s="29" t="s">
        <v>883</v>
      </c>
      <c r="H261" s="29" t="s">
        <v>896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2507</v>
      </c>
      <c r="B262" s="29" t="s">
        <v>26</v>
      </c>
      <c r="C262" s="29" t="s">
        <v>551</v>
      </c>
      <c r="D262" s="29" t="s">
        <v>27</v>
      </c>
      <c r="E262" s="29" t="s">
        <v>891</v>
      </c>
      <c r="F262" s="30" t="str">
        <f>IF(ISBLANK(Table2[[#This Row],[unique_id]]), "", Table2[[#This Row],[unique_id]])</f>
        <v>template_landing_repeater_linkquality_percentage</v>
      </c>
      <c r="G262" s="29" t="s">
        <v>884</v>
      </c>
      <c r="H262" s="29" t="s">
        <v>896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2508</v>
      </c>
      <c r="B263" s="29" t="s">
        <v>26</v>
      </c>
      <c r="C263" s="29" t="s">
        <v>551</v>
      </c>
      <c r="D263" s="29" t="s">
        <v>27</v>
      </c>
      <c r="E263" s="29" t="s">
        <v>892</v>
      </c>
      <c r="F263" s="30" t="str">
        <f>IF(ISBLANK(Table2[[#This Row],[unique_id]]), "", Table2[[#This Row],[unique_id]])</f>
        <v>template_garden_repeater_linkquality_percentage</v>
      </c>
      <c r="G263" s="29" t="s">
        <v>882</v>
      </c>
      <c r="H263" s="29" t="s">
        <v>896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894</v>
      </c>
      <c r="F264" s="30" t="str">
        <f>IF(ISBLANK(Table2[[#This Row],[unique_id]]), "", Table2[[#This Row],[unique_id]])</f>
        <v>template_kitchen_fan_outlet_linkquality_percentage</v>
      </c>
      <c r="G264" s="29" t="s">
        <v>783</v>
      </c>
      <c r="H264" s="29" t="s">
        <v>896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893</v>
      </c>
      <c r="F265" s="30" t="str">
        <f>IF(ISBLANK(Table2[[#This Row],[unique_id]]), "", Table2[[#This Row],[unique_id]])</f>
        <v>template_deck_fans_outlet_linkquality_percentage</v>
      </c>
      <c r="G265" s="29" t="s">
        <v>784</v>
      </c>
      <c r="H265" s="29" t="s">
        <v>896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895</v>
      </c>
      <c r="F266" s="30" t="str">
        <f>IF(ISBLANK(Table2[[#This Row],[unique_id]]), "", Table2[[#This Row],[unique_id]])</f>
        <v>template_edwin_wardrobe_outlet_linkquality_percentage</v>
      </c>
      <c r="G266" s="29" t="s">
        <v>888</v>
      </c>
      <c r="H266" s="29" t="s">
        <v>896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831</v>
      </c>
      <c r="H267" s="29" t="s">
        <v>897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509</v>
      </c>
      <c r="AY267" s="29" t="s">
        <v>36</v>
      </c>
      <c r="AZ267" s="29" t="s">
        <v>37</v>
      </c>
      <c r="BB267" s="29" t="s">
        <v>28</v>
      </c>
      <c r="BG2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889</v>
      </c>
      <c r="F268" s="30" t="str">
        <f>IF(ISBLANK(Table2[[#This Row],[unique_id]]), "", Table2[[#This Row],[unique_id]])</f>
        <v>template_weatherstation_coms_signal_quality_percentage</v>
      </c>
      <c r="G268" s="29" t="s">
        <v>831</v>
      </c>
      <c r="H268" s="29" t="s">
        <v>897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2514</v>
      </c>
      <c r="B269" s="29" t="s">
        <v>26</v>
      </c>
      <c r="C269" s="29" t="s">
        <v>538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897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2520</v>
      </c>
      <c r="B270" s="29" t="s">
        <v>26</v>
      </c>
      <c r="C270" s="29" t="s">
        <v>793</v>
      </c>
      <c r="D270" s="29" t="s">
        <v>27</v>
      </c>
      <c r="E270" s="29" t="s">
        <v>836</v>
      </c>
      <c r="F270" s="30" t="str">
        <f>IF(ISBLANK(Table2[[#This Row],[unique_id]]), "", Table2[[#This Row],[unique_id]])</f>
        <v>back_door_lock_battery</v>
      </c>
      <c r="G270" s="29" t="s">
        <v>822</v>
      </c>
      <c r="H270" s="29" t="s">
        <v>633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2521</v>
      </c>
      <c r="B271" s="29" t="s">
        <v>26</v>
      </c>
      <c r="C271" s="29" t="s">
        <v>793</v>
      </c>
      <c r="D271" s="29" t="s">
        <v>27</v>
      </c>
      <c r="E271" s="29" t="s">
        <v>837</v>
      </c>
      <c r="F271" s="30" t="str">
        <f>IF(ISBLANK(Table2[[#This Row],[unique_id]]), "", Table2[[#This Row],[unique_id]])</f>
        <v>front_door_lock_battery</v>
      </c>
      <c r="G271" s="29" t="s">
        <v>821</v>
      </c>
      <c r="H271" s="29" t="s">
        <v>633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839</v>
      </c>
      <c r="F272" s="30" t="str">
        <f>IF(ISBLANK(Table2[[#This Row],[unique_id]]), "", Table2[[#This Row],[unique_id]])</f>
        <v>template_back_door_sensor_battery_last</v>
      </c>
      <c r="G272" s="29" t="s">
        <v>824</v>
      </c>
      <c r="H272" s="29" t="s">
        <v>633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838</v>
      </c>
      <c r="F273" s="30" t="str">
        <f>IF(ISBLANK(Table2[[#This Row],[unique_id]]), "", Table2[[#This Row],[unique_id]])</f>
        <v>template_front_door_sensor_battery_last</v>
      </c>
      <c r="G273" s="29" t="s">
        <v>823</v>
      </c>
      <c r="H273" s="29" t="s">
        <v>633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2524</v>
      </c>
      <c r="B274" s="29" t="s">
        <v>694</v>
      </c>
      <c r="C274" s="29" t="s">
        <v>558</v>
      </c>
      <c r="D274" s="29" t="s">
        <v>27</v>
      </c>
      <c r="E274" s="29" t="s">
        <v>592</v>
      </c>
      <c r="F274" s="30" t="str">
        <f>IF(ISBLANK(Table2[[#This Row],[unique_id]]), "", Table2[[#This Row],[unique_id]])</f>
        <v>home_cube_remote_battery</v>
      </c>
      <c r="G274" s="29" t="s">
        <v>566</v>
      </c>
      <c r="H274" s="29" t="s">
        <v>633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833</v>
      </c>
      <c r="F275" s="30" t="str">
        <f>IF(ISBLANK(Table2[[#This Row],[unique_id]]), "", Table2[[#This Row],[unique_id]])</f>
        <v>template_weatherstation_console_battery_percent_int</v>
      </c>
      <c r="G275" s="29" t="s">
        <v>831</v>
      </c>
      <c r="H275" s="29" t="s">
        <v>633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832</v>
      </c>
      <c r="AG275" s="31"/>
      <c r="AH275" s="31"/>
      <c r="AR275" s="27"/>
      <c r="AT275" s="14"/>
      <c r="AV275" s="31"/>
      <c r="AW275" s="31"/>
      <c r="BG2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565</v>
      </c>
      <c r="H276" s="29" t="s">
        <v>633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509</v>
      </c>
      <c r="AY276" s="29" t="s">
        <v>36</v>
      </c>
      <c r="AZ276" s="29" t="s">
        <v>37</v>
      </c>
      <c r="BB276" s="29" t="s">
        <v>28</v>
      </c>
      <c r="BG2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751</v>
      </c>
      <c r="F277" s="30" t="str">
        <f>IF(ISBLANK(Table2[[#This Row],[unique_id]]), "", Table2[[#This Row],[unique_id]])</f>
        <v>bertram_2_office_pantry_battery_percent</v>
      </c>
      <c r="G277" s="29" t="s">
        <v>559</v>
      </c>
      <c r="H277" s="29" t="s">
        <v>633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511</v>
      </c>
      <c r="AW277" s="63"/>
      <c r="AX277" s="29" t="s">
        <v>1274</v>
      </c>
      <c r="AY277" s="29" t="s">
        <v>1276</v>
      </c>
      <c r="AZ277" s="29" t="s">
        <v>128</v>
      </c>
      <c r="BB277" s="29" t="s">
        <v>221</v>
      </c>
      <c r="BG2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752</v>
      </c>
      <c r="F278" s="30" t="str">
        <f>IF(ISBLANK(Table2[[#This Row],[unique_id]]), "", Table2[[#This Row],[unique_id]])</f>
        <v>bertram_2_office_lounge_battery_percent</v>
      </c>
      <c r="G278" s="29" t="s">
        <v>560</v>
      </c>
      <c r="H278" s="29" t="s">
        <v>633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511</v>
      </c>
      <c r="AW278" s="63"/>
      <c r="AX278" s="29" t="s">
        <v>1274</v>
      </c>
      <c r="AY278" s="29" t="s">
        <v>1276</v>
      </c>
      <c r="AZ278" s="29" t="s">
        <v>128</v>
      </c>
      <c r="BB278" s="29" t="s">
        <v>203</v>
      </c>
      <c r="BG2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753</v>
      </c>
      <c r="F279" s="30" t="str">
        <f>IF(ISBLANK(Table2[[#This Row],[unique_id]]), "", Table2[[#This Row],[unique_id]])</f>
        <v>bertram_2_office_dining_battery_percent</v>
      </c>
      <c r="G279" s="29" t="s">
        <v>561</v>
      </c>
      <c r="H279" s="29" t="s">
        <v>633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511</v>
      </c>
      <c r="AW279" s="63"/>
      <c r="AX279" s="29" t="s">
        <v>1274</v>
      </c>
      <c r="AY279" s="29" t="s">
        <v>1276</v>
      </c>
      <c r="AZ279" s="29" t="s">
        <v>128</v>
      </c>
      <c r="BB279" s="29" t="s">
        <v>202</v>
      </c>
      <c r="BG2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754</v>
      </c>
      <c r="F280" s="30" t="str">
        <f>IF(ISBLANK(Table2[[#This Row],[unique_id]]), "", Table2[[#This Row],[unique_id]])</f>
        <v>bertram_2_office_basement_battery_percent</v>
      </c>
      <c r="G280" s="29" t="s">
        <v>562</v>
      </c>
      <c r="H280" s="29" t="s">
        <v>633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511</v>
      </c>
      <c r="AW280" s="63"/>
      <c r="AX280" s="29" t="s">
        <v>1274</v>
      </c>
      <c r="AY280" s="29" t="s">
        <v>1276</v>
      </c>
      <c r="AZ280" s="29" t="s">
        <v>128</v>
      </c>
      <c r="BB280" s="29" t="s">
        <v>220</v>
      </c>
      <c r="BG2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931</v>
      </c>
      <c r="F281" s="30" t="str">
        <f>IF(ISBLANK(Table2[[#This Row],[unique_id]]), "", Table2[[#This Row],[unique_id]])</f>
        <v>parents_move_battery</v>
      </c>
      <c r="G281" s="29" t="s">
        <v>563</v>
      </c>
      <c r="H281" s="29" t="s">
        <v>633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930</v>
      </c>
      <c r="F282" s="30" t="str">
        <f>IF(ISBLANK(Table2[[#This Row],[unique_id]]), "", Table2[[#This Row],[unique_id]])</f>
        <v>kitchen_move_battery</v>
      </c>
      <c r="G282" s="29" t="s">
        <v>564</v>
      </c>
      <c r="H282" s="29" t="s">
        <v>633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2533</v>
      </c>
      <c r="B283" s="29" t="s">
        <v>26</v>
      </c>
      <c r="C283" s="29" t="s">
        <v>538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633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2550</v>
      </c>
      <c r="B284" s="29" t="s">
        <v>26</v>
      </c>
      <c r="C284" s="29" t="s">
        <v>976</v>
      </c>
      <c r="D284" s="29" t="s">
        <v>27</v>
      </c>
      <c r="E284" s="29" t="s">
        <v>1046</v>
      </c>
      <c r="F284" s="30" t="str">
        <f>IF(ISBLANK(Table2[[#This Row],[unique_id]]), "", Table2[[#This Row],[unique_id]])</f>
        <v>all_standby</v>
      </c>
      <c r="G284" s="29" t="s">
        <v>1047</v>
      </c>
      <c r="H284" s="29" t="s">
        <v>634</v>
      </c>
      <c r="I284" s="29" t="s">
        <v>307</v>
      </c>
      <c r="O284" s="31" t="s">
        <v>997</v>
      </c>
      <c r="R284" s="52"/>
      <c r="T284" s="32" t="s">
        <v>1045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2551</v>
      </c>
      <c r="B285" s="29" t="s">
        <v>26</v>
      </c>
      <c r="C285" s="29" t="s">
        <v>1022</v>
      </c>
      <c r="D285" s="29" t="s">
        <v>149</v>
      </c>
      <c r="E285" s="32" t="s">
        <v>1212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634</v>
      </c>
      <c r="I285" s="29" t="s">
        <v>307</v>
      </c>
      <c r="O285" s="31" t="s">
        <v>997</v>
      </c>
      <c r="P285" s="29" t="s">
        <v>172</v>
      </c>
      <c r="Q285" s="29" t="s">
        <v>955</v>
      </c>
      <c r="R285" s="52" t="s">
        <v>940</v>
      </c>
      <c r="S285" s="29" t="str">
        <f>S286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8" t="s">
        <v>134</v>
      </c>
      <c r="AX285" s="29" t="s">
        <v>1260</v>
      </c>
      <c r="AY285" s="29" t="s">
        <v>391</v>
      </c>
      <c r="AZ285" s="29" t="s">
        <v>243</v>
      </c>
      <c r="BB285" s="29" t="s">
        <v>203</v>
      </c>
      <c r="BG2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1055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634</v>
      </c>
      <c r="I286" s="29" t="s">
        <v>307</v>
      </c>
      <c r="M286" s="29" t="s">
        <v>268</v>
      </c>
      <c r="O286" s="31" t="s">
        <v>997</v>
      </c>
      <c r="P286" s="29" t="s">
        <v>172</v>
      </c>
      <c r="Q286" s="29" t="s">
        <v>955</v>
      </c>
      <c r="R286" s="52" t="s">
        <v>940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1260</v>
      </c>
      <c r="AY286" s="29" t="s">
        <v>391</v>
      </c>
      <c r="AZ286" s="29" t="s">
        <v>243</v>
      </c>
      <c r="BA286" s="29" t="s">
        <v>1249</v>
      </c>
      <c r="BB286" s="29" t="s">
        <v>203</v>
      </c>
      <c r="BD286" s="29" t="s">
        <v>481</v>
      </c>
      <c r="BE286" s="29" t="s">
        <v>381</v>
      </c>
      <c r="BF286" s="29" t="s">
        <v>473</v>
      </c>
      <c r="BG2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customHeight="1">
      <c r="A287" s="29">
        <v>2553</v>
      </c>
      <c r="B287" s="29" t="s">
        <v>26</v>
      </c>
      <c r="C287" s="29" t="s">
        <v>1022</v>
      </c>
      <c r="D287" s="29" t="s">
        <v>149</v>
      </c>
      <c r="E287" s="32" t="s">
        <v>1213</v>
      </c>
      <c r="F287" s="30" t="str">
        <f>IF(ISBLANK(Table2[[#This Row],[unique_id]]), "", Table2[[#This Row],[unique_id]])</f>
        <v>template_lounge_sub_plug_proxy</v>
      </c>
      <c r="G287" s="29" t="s">
        <v>1003</v>
      </c>
      <c r="H287" s="29" t="s">
        <v>634</v>
      </c>
      <c r="I287" s="29" t="s">
        <v>307</v>
      </c>
      <c r="O287" s="31" t="s">
        <v>997</v>
      </c>
      <c r="P287" s="29" t="s">
        <v>172</v>
      </c>
      <c r="Q287" s="29" t="s">
        <v>955</v>
      </c>
      <c r="R287" s="52" t="s">
        <v>940</v>
      </c>
      <c r="S287" s="29" t="str">
        <f>S288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8" t="s">
        <v>134</v>
      </c>
      <c r="AX287" s="29" t="s">
        <v>1305</v>
      </c>
      <c r="AY287" s="27" t="s">
        <v>392</v>
      </c>
      <c r="AZ287" s="29" t="s">
        <v>243</v>
      </c>
      <c r="BB287" s="29" t="s">
        <v>203</v>
      </c>
      <c r="BG2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1056</v>
      </c>
      <c r="F288" s="30" t="str">
        <f>IF(ISBLANK(Table2[[#This Row],[unique_id]]), "", Table2[[#This Row],[unique_id]])</f>
        <v>lounge_sub_plug</v>
      </c>
      <c r="G288" s="29" t="s">
        <v>1003</v>
      </c>
      <c r="H288" s="29" t="s">
        <v>634</v>
      </c>
      <c r="I288" s="29" t="s">
        <v>307</v>
      </c>
      <c r="M288" s="29" t="s">
        <v>268</v>
      </c>
      <c r="O288" s="31" t="s">
        <v>997</v>
      </c>
      <c r="P288" s="29" t="s">
        <v>172</v>
      </c>
      <c r="Q288" s="29" t="s">
        <v>955</v>
      </c>
      <c r="R288" s="52" t="s">
        <v>940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1004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1305</v>
      </c>
      <c r="AY288" s="27" t="s">
        <v>392</v>
      </c>
      <c r="AZ288" s="29" t="s">
        <v>243</v>
      </c>
      <c r="BA288" s="29" t="s">
        <v>1249</v>
      </c>
      <c r="BB288" s="29" t="s">
        <v>203</v>
      </c>
      <c r="BD288" s="29" t="s">
        <v>481</v>
      </c>
      <c r="BE288" s="29" t="s">
        <v>371</v>
      </c>
      <c r="BF288" s="29" t="s">
        <v>463</v>
      </c>
      <c r="BG2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customHeight="1">
      <c r="A289" s="29">
        <v>2555</v>
      </c>
      <c r="B289" s="29" t="s">
        <v>26</v>
      </c>
      <c r="C289" s="29" t="s">
        <v>1022</v>
      </c>
      <c r="D289" s="29" t="s">
        <v>149</v>
      </c>
      <c r="E289" s="32" t="s">
        <v>1214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634</v>
      </c>
      <c r="I289" s="29" t="s">
        <v>307</v>
      </c>
      <c r="O289" s="31" t="s">
        <v>997</v>
      </c>
      <c r="P289" s="29" t="s">
        <v>172</v>
      </c>
      <c r="Q289" s="29" t="s">
        <v>955</v>
      </c>
      <c r="R289" s="29" t="s">
        <v>634</v>
      </c>
      <c r="S289" s="29" t="str">
        <f>S290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8" t="s">
        <v>134</v>
      </c>
      <c r="AX289" s="29" t="s">
        <v>1302</v>
      </c>
      <c r="AY289" s="27" t="s">
        <v>392</v>
      </c>
      <c r="AZ289" s="29" t="s">
        <v>243</v>
      </c>
      <c r="BB289" s="29" t="s">
        <v>388</v>
      </c>
      <c r="BG2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1057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634</v>
      </c>
      <c r="I290" s="29" t="s">
        <v>307</v>
      </c>
      <c r="M290" s="29" t="s">
        <v>268</v>
      </c>
      <c r="O290" s="31" t="s">
        <v>997</v>
      </c>
      <c r="P290" s="29" t="s">
        <v>172</v>
      </c>
      <c r="Q290" s="29" t="s">
        <v>955</v>
      </c>
      <c r="R290" s="29" t="s">
        <v>634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1302</v>
      </c>
      <c r="AY290" s="27" t="s">
        <v>392</v>
      </c>
      <c r="AZ290" s="29" t="s">
        <v>243</v>
      </c>
      <c r="BA290" s="29" t="s">
        <v>1249</v>
      </c>
      <c r="BB290" s="29" t="s">
        <v>388</v>
      </c>
      <c r="BD290" s="29" t="s">
        <v>481</v>
      </c>
      <c r="BE290" s="29" t="s">
        <v>383</v>
      </c>
      <c r="BF290" s="29" t="s">
        <v>475</v>
      </c>
      <c r="BG2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customHeight="1">
      <c r="A291" s="29">
        <v>2557</v>
      </c>
      <c r="B291" s="29" t="s">
        <v>26</v>
      </c>
      <c r="C291" s="29" t="s">
        <v>1022</v>
      </c>
      <c r="D291" s="29" t="s">
        <v>149</v>
      </c>
      <c r="E291" s="32" t="s">
        <v>1215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634</v>
      </c>
      <c r="I291" s="29" t="s">
        <v>307</v>
      </c>
      <c r="O291" s="31" t="s">
        <v>997</v>
      </c>
      <c r="P291" s="29" t="s">
        <v>172</v>
      </c>
      <c r="Q291" s="29" t="s">
        <v>955</v>
      </c>
      <c r="R291" s="29" t="s">
        <v>634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8" t="s">
        <v>134</v>
      </c>
      <c r="AX291" s="29" t="s">
        <v>1302</v>
      </c>
      <c r="AY291" s="27" t="s">
        <v>392</v>
      </c>
      <c r="AZ291" s="29" t="s">
        <v>243</v>
      </c>
      <c r="BB291" s="29" t="s">
        <v>222</v>
      </c>
      <c r="BG2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1058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634</v>
      </c>
      <c r="I292" s="29" t="s">
        <v>307</v>
      </c>
      <c r="M292" s="29" t="s">
        <v>268</v>
      </c>
      <c r="O292" s="31" t="s">
        <v>997</v>
      </c>
      <c r="P292" s="29" t="s">
        <v>172</v>
      </c>
      <c r="Q292" s="29" t="s">
        <v>955</v>
      </c>
      <c r="R292" s="29" t="s">
        <v>634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1302</v>
      </c>
      <c r="AY292" s="27" t="s">
        <v>392</v>
      </c>
      <c r="AZ292" s="29" t="s">
        <v>243</v>
      </c>
      <c r="BA292" s="29" t="s">
        <v>1250</v>
      </c>
      <c r="BB292" s="29" t="s">
        <v>222</v>
      </c>
      <c r="BD292" s="29" t="s">
        <v>481</v>
      </c>
      <c r="BE292" s="29" t="s">
        <v>384</v>
      </c>
      <c r="BF292" s="29" t="s">
        <v>476</v>
      </c>
      <c r="BG2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customHeight="1">
      <c r="A293" s="29">
        <v>2559</v>
      </c>
      <c r="B293" s="29" t="s">
        <v>26</v>
      </c>
      <c r="C293" s="29" t="s">
        <v>1022</v>
      </c>
      <c r="D293" s="29" t="s">
        <v>149</v>
      </c>
      <c r="E293" s="32" t="s">
        <v>1216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634</v>
      </c>
      <c r="I293" s="29" t="s">
        <v>307</v>
      </c>
      <c r="O293" s="31" t="s">
        <v>997</v>
      </c>
      <c r="P293" s="29" t="s">
        <v>172</v>
      </c>
      <c r="Q293" s="29" t="s">
        <v>956</v>
      </c>
      <c r="R293" s="29" t="s">
        <v>966</v>
      </c>
      <c r="S293" s="29" t="str">
        <f>S294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8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1059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634</v>
      </c>
      <c r="I294" s="29" t="s">
        <v>307</v>
      </c>
      <c r="M294" s="29" t="s">
        <v>268</v>
      </c>
      <c r="O294" s="31" t="s">
        <v>997</v>
      </c>
      <c r="P294" s="29" t="s">
        <v>172</v>
      </c>
      <c r="Q294" s="29" t="s">
        <v>956</v>
      </c>
      <c r="R294" s="29" t="s">
        <v>966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1249</v>
      </c>
      <c r="BB294" s="29" t="s">
        <v>215</v>
      </c>
      <c r="BD294" s="29" t="s">
        <v>481</v>
      </c>
      <c r="BE294" s="29" t="s">
        <v>374</v>
      </c>
      <c r="BF294" s="29" t="s">
        <v>466</v>
      </c>
      <c r="BG2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customHeight="1">
      <c r="A295" s="29">
        <v>2561</v>
      </c>
      <c r="B295" s="29" t="s">
        <v>26</v>
      </c>
      <c r="C295" s="29" t="s">
        <v>1022</v>
      </c>
      <c r="D295" s="29" t="s">
        <v>149</v>
      </c>
      <c r="E295" s="32" t="s">
        <v>1217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634</v>
      </c>
      <c r="I295" s="29" t="s">
        <v>307</v>
      </c>
      <c r="O295" s="31" t="s">
        <v>997</v>
      </c>
      <c r="P295" s="29" t="s">
        <v>172</v>
      </c>
      <c r="Q295" s="29" t="s">
        <v>956</v>
      </c>
      <c r="R295" s="29" t="s">
        <v>966</v>
      </c>
      <c r="S295" s="29" t="str">
        <f>S296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8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1060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634</v>
      </c>
      <c r="I296" s="29" t="s">
        <v>307</v>
      </c>
      <c r="M296" s="29" t="s">
        <v>268</v>
      </c>
      <c r="O296" s="31" t="s">
        <v>997</v>
      </c>
      <c r="P296" s="29" t="s">
        <v>172</v>
      </c>
      <c r="Q296" s="29" t="s">
        <v>956</v>
      </c>
      <c r="R296" s="29" t="s">
        <v>966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1249</v>
      </c>
      <c r="BB296" s="29" t="s">
        <v>223</v>
      </c>
      <c r="BD296" s="29" t="s">
        <v>481</v>
      </c>
      <c r="BE296" s="29" t="s">
        <v>375</v>
      </c>
      <c r="BF296" s="29" t="s">
        <v>467</v>
      </c>
      <c r="BG2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customHeight="1">
      <c r="A297" s="29">
        <v>2563</v>
      </c>
      <c r="B297" s="29" t="s">
        <v>26</v>
      </c>
      <c r="C297" s="29" t="s">
        <v>1022</v>
      </c>
      <c r="D297" s="29" t="s">
        <v>149</v>
      </c>
      <c r="E297" s="32" t="s">
        <v>1218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634</v>
      </c>
      <c r="I297" s="29" t="s">
        <v>307</v>
      </c>
      <c r="O297" s="31" t="s">
        <v>997</v>
      </c>
      <c r="P297" s="29" t="s">
        <v>172</v>
      </c>
      <c r="Q297" s="29" t="s">
        <v>956</v>
      </c>
      <c r="R297" s="29" t="s">
        <v>966</v>
      </c>
      <c r="S297" s="29" t="str">
        <f>S298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8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1061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634</v>
      </c>
      <c r="I298" s="29" t="s">
        <v>307</v>
      </c>
      <c r="M298" s="29" t="s">
        <v>268</v>
      </c>
      <c r="O298" s="31" t="s">
        <v>997</v>
      </c>
      <c r="P298" s="29" t="s">
        <v>172</v>
      </c>
      <c r="Q298" s="29" t="s">
        <v>956</v>
      </c>
      <c r="R298" s="29" t="s">
        <v>966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1249</v>
      </c>
      <c r="BB298" s="29" t="s">
        <v>223</v>
      </c>
      <c r="BD298" s="29" t="s">
        <v>481</v>
      </c>
      <c r="BE298" s="29" t="s">
        <v>376</v>
      </c>
      <c r="BF298" s="29" t="s">
        <v>468</v>
      </c>
      <c r="BG2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customHeight="1">
      <c r="A299" s="29">
        <v>2565</v>
      </c>
      <c r="B299" s="29" t="s">
        <v>26</v>
      </c>
      <c r="C299" s="29" t="s">
        <v>1022</v>
      </c>
      <c r="D299" s="29" t="s">
        <v>149</v>
      </c>
      <c r="E299" s="32" t="s">
        <v>1219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634</v>
      </c>
      <c r="I299" s="29" t="s">
        <v>307</v>
      </c>
      <c r="O299" s="31" t="s">
        <v>997</v>
      </c>
      <c r="P299" s="29" t="s">
        <v>172</v>
      </c>
      <c r="Q299" s="29" t="s">
        <v>956</v>
      </c>
      <c r="R299" s="29" t="s">
        <v>966</v>
      </c>
      <c r="S299" s="29" t="str">
        <f>S300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8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1062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634</v>
      </c>
      <c r="I300" s="29" t="s">
        <v>307</v>
      </c>
      <c r="M300" s="29" t="s">
        <v>268</v>
      </c>
      <c r="O300" s="31" t="s">
        <v>997</v>
      </c>
      <c r="P300" s="29" t="s">
        <v>172</v>
      </c>
      <c r="Q300" s="29" t="s">
        <v>956</v>
      </c>
      <c r="R300" s="29" t="s">
        <v>966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1249</v>
      </c>
      <c r="BB300" s="29" t="s">
        <v>215</v>
      </c>
      <c r="BD300" s="29" t="s">
        <v>481</v>
      </c>
      <c r="BE300" s="29" t="s">
        <v>377</v>
      </c>
      <c r="BF300" s="29" t="s">
        <v>469</v>
      </c>
      <c r="BG3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customHeight="1">
      <c r="A301" s="29">
        <v>2567</v>
      </c>
      <c r="B301" s="29" t="s">
        <v>26</v>
      </c>
      <c r="C301" s="29" t="s">
        <v>1022</v>
      </c>
      <c r="D301" s="29" t="s">
        <v>149</v>
      </c>
      <c r="E301" s="32" t="s">
        <v>1220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634</v>
      </c>
      <c r="I301" s="29" t="s">
        <v>307</v>
      </c>
      <c r="O301" s="31" t="s">
        <v>997</v>
      </c>
      <c r="P301" s="29" t="s">
        <v>172</v>
      </c>
      <c r="Q301" s="29" t="s">
        <v>955</v>
      </c>
      <c r="R301" s="29" t="s">
        <v>967</v>
      </c>
      <c r="S301" s="29" t="str">
        <f>S302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8" t="s">
        <v>134</v>
      </c>
      <c r="AX301" s="29" t="s">
        <v>1306</v>
      </c>
      <c r="AY301" s="29" t="s">
        <v>391</v>
      </c>
      <c r="AZ301" s="29" t="s">
        <v>243</v>
      </c>
      <c r="BB301" s="29" t="s">
        <v>215</v>
      </c>
      <c r="BG3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1063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634</v>
      </c>
      <c r="I302" s="29" t="s">
        <v>307</v>
      </c>
      <c r="M302" s="29" t="s">
        <v>268</v>
      </c>
      <c r="O302" s="31" t="s">
        <v>997</v>
      </c>
      <c r="P302" s="29" t="s">
        <v>172</v>
      </c>
      <c r="Q302" s="29" t="s">
        <v>955</v>
      </c>
      <c r="R302" s="29" t="s">
        <v>967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1306</v>
      </c>
      <c r="AY302" s="29" t="s">
        <v>391</v>
      </c>
      <c r="AZ302" s="29" t="s">
        <v>243</v>
      </c>
      <c r="BA302" s="29" t="s">
        <v>1249</v>
      </c>
      <c r="BB302" s="29" t="s">
        <v>215</v>
      </c>
      <c r="BD302" s="29" t="s">
        <v>481</v>
      </c>
      <c r="BE302" s="29" t="s">
        <v>378</v>
      </c>
      <c r="BF302" s="29" t="s">
        <v>470</v>
      </c>
      <c r="BG3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customHeight="1">
      <c r="A303" s="29">
        <v>2569</v>
      </c>
      <c r="B303" s="29" t="s">
        <v>26</v>
      </c>
      <c r="C303" s="29" t="s">
        <v>1022</v>
      </c>
      <c r="D303" s="29" t="s">
        <v>149</v>
      </c>
      <c r="E303" s="32" t="s">
        <v>1221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634</v>
      </c>
      <c r="I303" s="29" t="s">
        <v>307</v>
      </c>
      <c r="O303" s="31" t="s">
        <v>997</v>
      </c>
      <c r="P303" s="29" t="s">
        <v>172</v>
      </c>
      <c r="Q303" s="29" t="s">
        <v>955</v>
      </c>
      <c r="R303" s="29" t="s">
        <v>967</v>
      </c>
      <c r="S303" s="29" t="str">
        <f>S304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8" t="s">
        <v>134</v>
      </c>
      <c r="AX303" s="29" t="s">
        <v>1307</v>
      </c>
      <c r="AY303" s="29" t="s">
        <v>391</v>
      </c>
      <c r="AZ303" s="29" t="s">
        <v>243</v>
      </c>
      <c r="BB303" s="29" t="s">
        <v>389</v>
      </c>
      <c r="BG3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1064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634</v>
      </c>
      <c r="I304" s="29" t="s">
        <v>307</v>
      </c>
      <c r="M304" s="29" t="s">
        <v>268</v>
      </c>
      <c r="O304" s="31" t="s">
        <v>997</v>
      </c>
      <c r="P304" s="29" t="s">
        <v>172</v>
      </c>
      <c r="Q304" s="29" t="s">
        <v>955</v>
      </c>
      <c r="R304" s="29" t="s">
        <v>967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1307</v>
      </c>
      <c r="AY304" s="29" t="s">
        <v>391</v>
      </c>
      <c r="AZ304" s="29" t="s">
        <v>243</v>
      </c>
      <c r="BA304" s="29" t="s">
        <v>1249</v>
      </c>
      <c r="BB304" s="29" t="s">
        <v>389</v>
      </c>
      <c r="BD304" s="29" t="s">
        <v>481</v>
      </c>
      <c r="BE304" s="29" t="s">
        <v>379</v>
      </c>
      <c r="BF304" s="29" t="s">
        <v>471</v>
      </c>
      <c r="BG3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customHeight="1">
      <c r="A305" s="29">
        <v>2571</v>
      </c>
      <c r="B305" s="29" t="s">
        <v>26</v>
      </c>
      <c r="C305" s="29" t="s">
        <v>1022</v>
      </c>
      <c r="D305" s="29" t="s">
        <v>149</v>
      </c>
      <c r="E305" s="32" t="s">
        <v>1222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634</v>
      </c>
      <c r="I305" s="29" t="s">
        <v>307</v>
      </c>
      <c r="O305" s="31" t="s">
        <v>997</v>
      </c>
      <c r="P305" s="29" t="s">
        <v>172</v>
      </c>
      <c r="Q305" s="29" t="s">
        <v>955</v>
      </c>
      <c r="R305" s="29" t="s">
        <v>634</v>
      </c>
      <c r="S305" s="29" t="str">
        <f>S306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8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1065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634</v>
      </c>
      <c r="I306" s="29" t="s">
        <v>307</v>
      </c>
      <c r="M306" s="29" t="s">
        <v>268</v>
      </c>
      <c r="O306" s="31" t="s">
        <v>997</v>
      </c>
      <c r="P306" s="29" t="s">
        <v>172</v>
      </c>
      <c r="Q306" s="29" t="s">
        <v>955</v>
      </c>
      <c r="R306" s="29" t="s">
        <v>634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1249</v>
      </c>
      <c r="BB306" s="29" t="s">
        <v>388</v>
      </c>
      <c r="BD306" s="29" t="s">
        <v>481</v>
      </c>
      <c r="BE306" s="29" t="s">
        <v>372</v>
      </c>
      <c r="BF306" s="29" t="s">
        <v>464</v>
      </c>
      <c r="BG3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customHeight="1">
      <c r="A307" s="29">
        <v>2573</v>
      </c>
      <c r="B307" s="29" t="s">
        <v>26</v>
      </c>
      <c r="C307" s="29" t="s">
        <v>1022</v>
      </c>
      <c r="D307" s="29" t="s">
        <v>149</v>
      </c>
      <c r="E307" s="70" t="s">
        <v>1223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634</v>
      </c>
      <c r="I307" s="29" t="s">
        <v>307</v>
      </c>
      <c r="O307" s="31" t="s">
        <v>997</v>
      </c>
      <c r="P307" s="29" t="s">
        <v>172</v>
      </c>
      <c r="Q307" s="29" t="s">
        <v>955</v>
      </c>
      <c r="R307" s="29" t="s">
        <v>634</v>
      </c>
      <c r="S307" s="29" t="str">
        <f>S308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8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1066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634</v>
      </c>
      <c r="I308" s="29" t="s">
        <v>307</v>
      </c>
      <c r="M308" s="29" t="s">
        <v>268</v>
      </c>
      <c r="O308" s="31" t="s">
        <v>997</v>
      </c>
      <c r="P308" s="29" t="s">
        <v>172</v>
      </c>
      <c r="Q308" s="29" t="s">
        <v>955</v>
      </c>
      <c r="R308" s="29" t="s">
        <v>634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1250</v>
      </c>
      <c r="BB308" s="29" t="s">
        <v>223</v>
      </c>
      <c r="BD308" s="29" t="s">
        <v>481</v>
      </c>
      <c r="BE308" s="29" t="s">
        <v>373</v>
      </c>
      <c r="BF308" s="29" t="s">
        <v>465</v>
      </c>
      <c r="BG3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customHeight="1">
      <c r="A309" s="29">
        <v>2575</v>
      </c>
      <c r="B309" s="29" t="s">
        <v>26</v>
      </c>
      <c r="C309" s="29" t="s">
        <v>1022</v>
      </c>
      <c r="D309" s="29" t="s">
        <v>149</v>
      </c>
      <c r="E309" s="70" t="s">
        <v>1224</v>
      </c>
      <c r="F309" s="30" t="str">
        <f>IF(ISBLANK(Table2[[#This Row],[unique_id]]), "", Table2[[#This Row],[unique_id]])</f>
        <v>template_ada_tablet_outlet_plug_proxy</v>
      </c>
      <c r="G309" s="29" t="s">
        <v>1035</v>
      </c>
      <c r="H309" s="29" t="s">
        <v>634</v>
      </c>
      <c r="I309" s="29" t="s">
        <v>307</v>
      </c>
      <c r="O309" s="31" t="s">
        <v>997</v>
      </c>
      <c r="P309" s="29" t="s">
        <v>172</v>
      </c>
      <c r="Q309" s="29" t="s">
        <v>955</v>
      </c>
      <c r="R309" s="52" t="s">
        <v>940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8" t="s">
        <v>134</v>
      </c>
      <c r="AX309" s="29" t="s">
        <v>1035</v>
      </c>
      <c r="AY309" s="27" t="s">
        <v>392</v>
      </c>
      <c r="AZ309" s="29" t="s">
        <v>243</v>
      </c>
      <c r="BB309" s="29" t="s">
        <v>203</v>
      </c>
      <c r="BG3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1067</v>
      </c>
      <c r="F310" s="30" t="str">
        <f>IF(ISBLANK(Table2[[#This Row],[unique_id]]), "", Table2[[#This Row],[unique_id]])</f>
        <v>ada_tablet_outlet_plug</v>
      </c>
      <c r="G310" s="29" t="s">
        <v>1035</v>
      </c>
      <c r="H310" s="29" t="s">
        <v>634</v>
      </c>
      <c r="I310" s="29" t="s">
        <v>307</v>
      </c>
      <c r="M310" s="29" t="s">
        <v>268</v>
      </c>
      <c r="O310" s="31" t="s">
        <v>997</v>
      </c>
      <c r="P310" s="29" t="s">
        <v>172</v>
      </c>
      <c r="Q310" s="29" t="s">
        <v>955</v>
      </c>
      <c r="R310" s="52" t="s">
        <v>940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1036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1035</v>
      </c>
      <c r="AY310" s="27" t="s">
        <v>392</v>
      </c>
      <c r="AZ310" s="29" t="s">
        <v>243</v>
      </c>
      <c r="BA310" s="29" t="s">
        <v>1249</v>
      </c>
      <c r="BB310" s="29" t="s">
        <v>203</v>
      </c>
      <c r="BD310" s="29" t="s">
        <v>481</v>
      </c>
      <c r="BE310" s="29" t="s">
        <v>1011</v>
      </c>
      <c r="BF310" s="29" t="s">
        <v>712</v>
      </c>
      <c r="BG3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customHeight="1">
      <c r="A311" s="29">
        <v>2577</v>
      </c>
      <c r="B311" s="29" t="s">
        <v>26</v>
      </c>
      <c r="C311" s="29" t="s">
        <v>1022</v>
      </c>
      <c r="D311" s="29" t="s">
        <v>149</v>
      </c>
      <c r="E311" s="70" t="s">
        <v>1225</v>
      </c>
      <c r="F311" s="30" t="str">
        <f>IF(ISBLANK(Table2[[#This Row],[unique_id]]), "", Table2[[#This Row],[unique_id]])</f>
        <v>template_server_flo_outlet_plug_proxy</v>
      </c>
      <c r="G311" s="29" t="s">
        <v>1019</v>
      </c>
      <c r="H311" s="29" t="s">
        <v>634</v>
      </c>
      <c r="I311" s="29" t="s">
        <v>307</v>
      </c>
      <c r="O311" s="31" t="s">
        <v>997</v>
      </c>
      <c r="R311" s="29" t="s">
        <v>1014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8" t="s">
        <v>134</v>
      </c>
      <c r="AX311" s="29" t="s">
        <v>1308</v>
      </c>
      <c r="AY311" s="27" t="s">
        <v>392</v>
      </c>
      <c r="AZ311" s="29" t="s">
        <v>243</v>
      </c>
      <c r="BB311" s="29" t="s">
        <v>28</v>
      </c>
      <c r="BG3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1068</v>
      </c>
      <c r="F312" s="30" t="str">
        <f>IF(ISBLANK(Table2[[#This Row],[unique_id]]), "", Table2[[#This Row],[unique_id]])</f>
        <v>server_flo_outlet_plug</v>
      </c>
      <c r="G312" s="29" t="s">
        <v>1019</v>
      </c>
      <c r="H312" s="29" t="s">
        <v>634</v>
      </c>
      <c r="I312" s="29" t="s">
        <v>307</v>
      </c>
      <c r="M312" s="29" t="s">
        <v>268</v>
      </c>
      <c r="O312" s="31" t="s">
        <v>997</v>
      </c>
      <c r="R312" s="29" t="s">
        <v>1014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1308</v>
      </c>
      <c r="AY312" s="27" t="s">
        <v>392</v>
      </c>
      <c r="AZ312" s="29" t="s">
        <v>243</v>
      </c>
      <c r="BA312" s="29" t="s">
        <v>1250</v>
      </c>
      <c r="BB312" s="29" t="s">
        <v>28</v>
      </c>
      <c r="BD312" s="29" t="s">
        <v>481</v>
      </c>
      <c r="BE312" s="29" t="s">
        <v>1017</v>
      </c>
      <c r="BF312" s="29" t="s">
        <v>1012</v>
      </c>
      <c r="BG3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customHeight="1">
      <c r="A313" s="29">
        <v>2579</v>
      </c>
      <c r="B313" s="29" t="s">
        <v>26</v>
      </c>
      <c r="C313" s="29" t="s">
        <v>1022</v>
      </c>
      <c r="D313" s="29" t="s">
        <v>149</v>
      </c>
      <c r="E313" s="70" t="s">
        <v>1163</v>
      </c>
      <c r="F313" s="30" t="str">
        <f>IF(ISBLANK(Table2[[#This Row],[unique_id]]), "", Table2[[#This Row],[unique_id]])</f>
        <v>template_server_meg_outlet_plug_proxy</v>
      </c>
      <c r="G313" s="27" t="s">
        <v>1018</v>
      </c>
      <c r="H313" s="29" t="s">
        <v>634</v>
      </c>
      <c r="I313" s="29" t="s">
        <v>307</v>
      </c>
      <c r="O313" s="31" t="s">
        <v>997</v>
      </c>
      <c r="R313" s="29" t="s">
        <v>1014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8" t="s">
        <v>134</v>
      </c>
      <c r="AX313" s="29" t="s">
        <v>1309</v>
      </c>
      <c r="AY313" s="27" t="s">
        <v>392</v>
      </c>
      <c r="AZ313" s="29" t="s">
        <v>243</v>
      </c>
      <c r="BB313" s="29" t="s">
        <v>28</v>
      </c>
      <c r="BG3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1069</v>
      </c>
      <c r="F314" s="30" t="str">
        <f>IF(ISBLANK(Table2[[#This Row],[unique_id]]), "", Table2[[#This Row],[unique_id]])</f>
        <v>server_meg_outlet_plug</v>
      </c>
      <c r="G314" s="27" t="s">
        <v>1018</v>
      </c>
      <c r="H314" s="29" t="s">
        <v>634</v>
      </c>
      <c r="I314" s="29" t="s">
        <v>307</v>
      </c>
      <c r="M314" s="29" t="s">
        <v>268</v>
      </c>
      <c r="O314" s="31" t="s">
        <v>997</v>
      </c>
      <c r="R314" s="29" t="s">
        <v>1014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1309</v>
      </c>
      <c r="AY314" s="27" t="s">
        <v>392</v>
      </c>
      <c r="AZ314" s="29" t="s">
        <v>243</v>
      </c>
      <c r="BA314" s="29" t="s">
        <v>1250</v>
      </c>
      <c r="BB314" s="29" t="s">
        <v>28</v>
      </c>
      <c r="BD314" s="29" t="s">
        <v>481</v>
      </c>
      <c r="BE314" s="29" t="s">
        <v>1016</v>
      </c>
      <c r="BF314" s="29" t="s">
        <v>1013</v>
      </c>
      <c r="BG3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customHeight="1">
      <c r="A315" s="29">
        <v>2581</v>
      </c>
      <c r="B315" s="38" t="s">
        <v>26</v>
      </c>
      <c r="C315" s="38" t="s">
        <v>1022</v>
      </c>
      <c r="D315" s="38" t="s">
        <v>149</v>
      </c>
      <c r="E315" s="39" t="s">
        <v>1164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634</v>
      </c>
      <c r="I315" s="38" t="s">
        <v>307</v>
      </c>
      <c r="O315" s="41" t="s">
        <v>997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1302</v>
      </c>
      <c r="AY315" s="38" t="s">
        <v>391</v>
      </c>
      <c r="AZ315" s="38" t="s">
        <v>243</v>
      </c>
      <c r="BB315" s="38" t="s">
        <v>28</v>
      </c>
      <c r="BG3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1161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634</v>
      </c>
      <c r="I316" s="38" t="s">
        <v>307</v>
      </c>
      <c r="O316" s="41" t="s">
        <v>997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1302</v>
      </c>
      <c r="AY316" s="38" t="s">
        <v>391</v>
      </c>
      <c r="AZ316" s="38" t="s">
        <v>243</v>
      </c>
      <c r="BA316" s="38" t="s">
        <v>1250</v>
      </c>
      <c r="BB316" s="38" t="s">
        <v>28</v>
      </c>
      <c r="BD316" s="38" t="s">
        <v>481</v>
      </c>
      <c r="BE316" s="38" t="s">
        <v>387</v>
      </c>
      <c r="BF316" s="38" t="s">
        <v>479</v>
      </c>
      <c r="BG3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customHeight="1">
      <c r="A317" s="29">
        <v>2583</v>
      </c>
      <c r="B317" s="43" t="s">
        <v>26</v>
      </c>
      <c r="C317" s="43" t="s">
        <v>1022</v>
      </c>
      <c r="D317" s="43" t="s">
        <v>149</v>
      </c>
      <c r="E317" s="44" t="s">
        <v>1226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634</v>
      </c>
      <c r="I317" s="43" t="s">
        <v>307</v>
      </c>
      <c r="O317" s="46" t="s">
        <v>997</v>
      </c>
      <c r="P317" s="43" t="s">
        <v>172</v>
      </c>
      <c r="Q317" s="43" t="s">
        <v>955</v>
      </c>
      <c r="R317" s="43" t="s">
        <v>957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1121</v>
      </c>
      <c r="AW317" s="43" t="s">
        <v>134</v>
      </c>
      <c r="AX317" s="43" t="s">
        <v>1302</v>
      </c>
      <c r="AY317" s="43" t="s">
        <v>1154</v>
      </c>
      <c r="AZ317" s="43" t="s">
        <v>365</v>
      </c>
      <c r="BB317" s="43" t="s">
        <v>28</v>
      </c>
      <c r="BG3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2584</v>
      </c>
      <c r="B318" s="43" t="s">
        <v>26</v>
      </c>
      <c r="C318" s="43" t="s">
        <v>878</v>
      </c>
      <c r="D318" s="43" t="s">
        <v>134</v>
      </c>
      <c r="E318" s="43" t="s">
        <v>1070</v>
      </c>
      <c r="F318" s="45" t="str">
        <f>IF(ISBLANK(Table2[[#This Row],[unique_id]]), "", Table2[[#This Row],[unique_id]])</f>
        <v>rack_outlet_plug</v>
      </c>
      <c r="G318" s="43" t="s">
        <v>232</v>
      </c>
      <c r="H318" s="43" t="s">
        <v>634</v>
      </c>
      <c r="I318" s="43" t="s">
        <v>307</v>
      </c>
      <c r="M318" s="43" t="s">
        <v>268</v>
      </c>
      <c r="O318" s="46" t="s">
        <v>997</v>
      </c>
      <c r="P318" s="43" t="s">
        <v>172</v>
      </c>
      <c r="Q318" s="43" t="s">
        <v>955</v>
      </c>
      <c r="R318" s="43" t="s">
        <v>957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1251</v>
      </c>
      <c r="AE318" s="43" t="s">
        <v>263</v>
      </c>
      <c r="AG318" s="46" t="s">
        <v>34</v>
      </c>
      <c r="AH318" s="46" t="s">
        <v>1133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1155</v>
      </c>
      <c r="AO318" s="43" t="s">
        <v>1156</v>
      </c>
      <c r="AP318" s="43" t="s">
        <v>1144</v>
      </c>
      <c r="AQ318" s="43" t="s">
        <v>1145</v>
      </c>
      <c r="AR318" s="43" t="s">
        <v>1231</v>
      </c>
      <c r="AS318" s="43">
        <v>1</v>
      </c>
      <c r="AT318" s="48" t="str">
        <f>HYPERLINK(_xlfn.CONCAT("http://", Table2[[#This Row],[connection_ip]], "/?"))</f>
        <v>http://10.0.6.102/?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8" s="65" t="s">
        <v>1121</v>
      </c>
      <c r="AW318" s="65"/>
      <c r="AX318" s="43" t="s">
        <v>1302</v>
      </c>
      <c r="AY318" s="43" t="s">
        <v>1154</v>
      </c>
      <c r="AZ318" s="43" t="s">
        <v>365</v>
      </c>
      <c r="BB318" s="43" t="s">
        <v>28</v>
      </c>
      <c r="BD318" s="43" t="s">
        <v>481</v>
      </c>
      <c r="BE318" s="43" t="s">
        <v>1153</v>
      </c>
      <c r="BF318" s="43" t="s">
        <v>1152</v>
      </c>
      <c r="BG3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19" spans="1:59" s="43" customFormat="1" ht="16" customHeight="1">
      <c r="A319" s="29">
        <v>2585</v>
      </c>
      <c r="B319" s="43" t="s">
        <v>26</v>
      </c>
      <c r="C319" s="43" t="s">
        <v>878</v>
      </c>
      <c r="D319" s="43" t="s">
        <v>27</v>
      </c>
      <c r="E319" s="43" t="s">
        <v>1227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634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1134</v>
      </c>
      <c r="AG319" s="46" t="s">
        <v>34</v>
      </c>
      <c r="AH319" s="46" t="s">
        <v>1133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1135</v>
      </c>
      <c r="AS319" s="43">
        <v>1</v>
      </c>
      <c r="AT319" s="48" t="str">
        <f>AT318</f>
        <v>http://10.0.6.102/?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1121</v>
      </c>
      <c r="AW319" s="65"/>
      <c r="AX319" s="43" t="s">
        <v>1302</v>
      </c>
      <c r="AY319" s="43" t="s">
        <v>1154</v>
      </c>
      <c r="AZ319" s="43" t="s">
        <v>365</v>
      </c>
      <c r="BB319" s="43" t="s">
        <v>28</v>
      </c>
      <c r="BG3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2586</v>
      </c>
      <c r="B320" s="43" t="s">
        <v>26</v>
      </c>
      <c r="C320" s="43" t="s">
        <v>878</v>
      </c>
      <c r="D320" s="43" t="s">
        <v>27</v>
      </c>
      <c r="E320" s="43" t="s">
        <v>1228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634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1136</v>
      </c>
      <c r="AG320" s="46" t="s">
        <v>34</v>
      </c>
      <c r="AH320" s="46" t="s">
        <v>1133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1137</v>
      </c>
      <c r="AS320" s="43">
        <v>1</v>
      </c>
      <c r="AT320" s="48" t="str">
        <f>AT318</f>
        <v>http://10.0.6.102/?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1121</v>
      </c>
      <c r="AW320" s="65"/>
      <c r="AX320" s="43" t="s">
        <v>1302</v>
      </c>
      <c r="AY320" s="43" t="s">
        <v>1154</v>
      </c>
      <c r="AZ320" s="43" t="s">
        <v>365</v>
      </c>
      <c r="BB320" s="43" t="s">
        <v>28</v>
      </c>
      <c r="BG3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customHeight="1">
      <c r="A321" s="29">
        <v>2587</v>
      </c>
      <c r="B321" s="38" t="s">
        <v>26</v>
      </c>
      <c r="C321" s="38" t="s">
        <v>1022</v>
      </c>
      <c r="D321" s="38" t="s">
        <v>149</v>
      </c>
      <c r="E321" s="39" t="s">
        <v>1254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634</v>
      </c>
      <c r="I321" s="38" t="s">
        <v>307</v>
      </c>
      <c r="O321" s="41" t="s">
        <v>997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1255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634</v>
      </c>
      <c r="I322" s="38" t="s">
        <v>307</v>
      </c>
      <c r="O322" s="41" t="s">
        <v>997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1249</v>
      </c>
      <c r="BB322" s="38" t="s">
        <v>38</v>
      </c>
      <c r="BD322" s="38" t="s">
        <v>481</v>
      </c>
      <c r="BE322" s="38" t="s">
        <v>385</v>
      </c>
      <c r="BF322" s="38" t="s">
        <v>477</v>
      </c>
      <c r="BG3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customHeight="1">
      <c r="A323" s="29">
        <v>2589</v>
      </c>
      <c r="B323" s="43" t="s">
        <v>26</v>
      </c>
      <c r="C323" s="43" t="s">
        <v>1022</v>
      </c>
      <c r="D323" s="43" t="s">
        <v>149</v>
      </c>
      <c r="E323" s="44" t="s">
        <v>1229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634</v>
      </c>
      <c r="I323" s="43" t="s">
        <v>307</v>
      </c>
      <c r="O323" s="46" t="s">
        <v>997</v>
      </c>
      <c r="P323" s="43" t="s">
        <v>172</v>
      </c>
      <c r="Q323" s="43" t="s">
        <v>955</v>
      </c>
      <c r="R323" s="43" t="s">
        <v>957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1121</v>
      </c>
      <c r="AW323" s="43" t="s">
        <v>134</v>
      </c>
      <c r="AX323" s="43" t="s">
        <v>230</v>
      </c>
      <c r="AY323" s="43" t="s">
        <v>1154</v>
      </c>
      <c r="AZ323" s="43" t="s">
        <v>365</v>
      </c>
      <c r="BB323" s="43" t="s">
        <v>38</v>
      </c>
      <c r="BG3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2590</v>
      </c>
      <c r="B324" s="43" t="s">
        <v>26</v>
      </c>
      <c r="C324" s="43" t="s">
        <v>878</v>
      </c>
      <c r="D324" s="43" t="s">
        <v>134</v>
      </c>
      <c r="E324" s="43" t="s">
        <v>1071</v>
      </c>
      <c r="F324" s="45" t="str">
        <f>IF(ISBLANK(Table2[[#This Row],[unique_id]]), "", Table2[[#This Row],[unique_id]])</f>
        <v>roof_network_switch_plug</v>
      </c>
      <c r="G324" s="43" t="s">
        <v>230</v>
      </c>
      <c r="H324" s="43" t="s">
        <v>634</v>
      </c>
      <c r="I324" s="43" t="s">
        <v>307</v>
      </c>
      <c r="M324" s="43" t="s">
        <v>268</v>
      </c>
      <c r="O324" s="46" t="s">
        <v>997</v>
      </c>
      <c r="P324" s="43" t="s">
        <v>172</v>
      </c>
      <c r="Q324" s="43" t="s">
        <v>955</v>
      </c>
      <c r="R324" s="43" t="s">
        <v>957</v>
      </c>
      <c r="S324" s="43" t="s">
        <v>230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24" s="46"/>
      <c r="W324" s="46"/>
      <c r="X324" s="46"/>
      <c r="Y324" s="46"/>
      <c r="Z324" s="46"/>
      <c r="AA324" s="66" t="s">
        <v>1251</v>
      </c>
      <c r="AE324" s="43" t="s">
        <v>264</v>
      </c>
      <c r="AG324" s="46" t="s">
        <v>34</v>
      </c>
      <c r="AH324" s="46" t="s">
        <v>1133</v>
      </c>
      <c r="AJ324" s="43" t="str">
        <f>_xlfn.CONCAT("haas/entity/", Table2[[#This Row],[entity_namespace]], "/tasmota/",Table2[[#This Row],[unique_id]], "/config")</f>
        <v>haas/entity/switch/tasmota/roof_network_switch_plug/config</v>
      </c>
      <c r="AK324" s="43" t="str">
        <f>_xlfn.CONCAT("tasmota/device/",Table2[[#This Row],[unique_id]], "/stat/POWER")</f>
        <v>tasmota/device/roof_network_switch_plug/stat/POWER</v>
      </c>
      <c r="AL324" s="43" t="str">
        <f>_xlfn.CONCAT("tasmota/device/",Table2[[#This Row],[unique_id]], "/cmnd/POWER")</f>
        <v>tasmota/device/roof_network_switch_plug/cmnd/POWER</v>
      </c>
      <c r="AM324" s="43" t="str">
        <f>_xlfn.CONCAT("tasmota/device/",Table2[[#This Row],[unique_id]], "/tele/LWT")</f>
        <v>tasmota/device/roof_network_switch_plug/tele/LWT</v>
      </c>
      <c r="AN324" s="43" t="s">
        <v>1155</v>
      </c>
      <c r="AO324" s="43" t="s">
        <v>1156</v>
      </c>
      <c r="AP324" s="43" t="s">
        <v>1144</v>
      </c>
      <c r="AQ324" s="43" t="s">
        <v>1145</v>
      </c>
      <c r="AR324" s="43" t="s">
        <v>1231</v>
      </c>
      <c r="AS324" s="43">
        <v>1</v>
      </c>
      <c r="AT324" s="48" t="str">
        <f>HYPERLINK(_xlfn.CONCAT("http://", Table2[[#This Row],[connection_ip]], "/?"))</f>
        <v>http://10.0.6.105/?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4" s="65" t="s">
        <v>1121</v>
      </c>
      <c r="AW324" s="65"/>
      <c r="AX324" s="43" t="s">
        <v>230</v>
      </c>
      <c r="AY324" s="43" t="s">
        <v>1154</v>
      </c>
      <c r="AZ324" s="43" t="s">
        <v>365</v>
      </c>
      <c r="BB324" s="43" t="s">
        <v>38</v>
      </c>
      <c r="BD324" s="43" t="s">
        <v>481</v>
      </c>
      <c r="BE324" s="72" t="s">
        <v>1259</v>
      </c>
      <c r="BF324" s="43" t="s">
        <v>1258</v>
      </c>
      <c r="BG3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25" spans="1:59" s="43" customFormat="1" ht="16" customHeight="1">
      <c r="A325" s="29">
        <v>2591</v>
      </c>
      <c r="B325" s="43" t="s">
        <v>26</v>
      </c>
      <c r="C325" s="43" t="s">
        <v>878</v>
      </c>
      <c r="D325" s="43" t="s">
        <v>27</v>
      </c>
      <c r="E325" s="43" t="s">
        <v>1256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634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1134</v>
      </c>
      <c r="AG325" s="46" t="s">
        <v>34</v>
      </c>
      <c r="AH325" s="46" t="s">
        <v>1133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tasmota/device/roof_network_switch_plug/tele/SENSOR</v>
      </c>
      <c r="AR325" s="43" t="s">
        <v>1135</v>
      </c>
      <c r="AS325" s="43">
        <v>1</v>
      </c>
      <c r="AT325" s="48" t="str">
        <f>AT324</f>
        <v>http://10.0.6.105/?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1121</v>
      </c>
      <c r="AW325" s="65"/>
      <c r="AX325" s="43" t="s">
        <v>230</v>
      </c>
      <c r="AY325" s="43" t="s">
        <v>1154</v>
      </c>
      <c r="AZ325" s="43" t="s">
        <v>365</v>
      </c>
      <c r="BB325" s="43" t="s">
        <v>38</v>
      </c>
      <c r="BG3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2592</v>
      </c>
      <c r="B326" s="43" t="s">
        <v>26</v>
      </c>
      <c r="C326" s="43" t="s">
        <v>878</v>
      </c>
      <c r="D326" s="43" t="s">
        <v>27</v>
      </c>
      <c r="E326" s="43" t="s">
        <v>1257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634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1136</v>
      </c>
      <c r="AG326" s="46" t="s">
        <v>34</v>
      </c>
      <c r="AH326" s="46" t="s">
        <v>1133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tasmota/device/roof_network_switch_plug/tele/SENSOR</v>
      </c>
      <c r="AR326" s="43" t="s">
        <v>1137</v>
      </c>
      <c r="AS326" s="43">
        <v>1</v>
      </c>
      <c r="AT326" s="48" t="str">
        <f>AT324</f>
        <v>http://10.0.6.105/?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1121</v>
      </c>
      <c r="AW326" s="65"/>
      <c r="AX326" s="43" t="s">
        <v>230</v>
      </c>
      <c r="AY326" s="43" t="s">
        <v>1154</v>
      </c>
      <c r="AZ326" s="43" t="s">
        <v>365</v>
      </c>
      <c r="BB326" s="43" t="s">
        <v>38</v>
      </c>
      <c r="BG3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customHeight="1">
      <c r="A327" s="29">
        <v>2593</v>
      </c>
      <c r="B327" s="29" t="s">
        <v>26</v>
      </c>
      <c r="C327" s="29" t="s">
        <v>1022</v>
      </c>
      <c r="D327" s="29" t="s">
        <v>149</v>
      </c>
      <c r="E327" s="32" t="s">
        <v>1230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634</v>
      </c>
      <c r="I327" s="29" t="s">
        <v>307</v>
      </c>
      <c r="O327" s="31" t="s">
        <v>997</v>
      </c>
      <c r="R327" s="29" t="s">
        <v>1015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1310</v>
      </c>
      <c r="AY327" s="27" t="s">
        <v>392</v>
      </c>
      <c r="AZ327" s="29" t="s">
        <v>243</v>
      </c>
      <c r="BB327" s="29" t="s">
        <v>28</v>
      </c>
      <c r="BG3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1072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634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997</v>
      </c>
      <c r="P328" s="29"/>
      <c r="Q328" s="29"/>
      <c r="R328" s="29" t="s">
        <v>1015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1310</v>
      </c>
      <c r="AY328" s="27" t="s">
        <v>392</v>
      </c>
      <c r="AZ328" s="29" t="s">
        <v>243</v>
      </c>
      <c r="BA328" s="29" t="s">
        <v>1249</v>
      </c>
      <c r="BB328" s="29" t="s">
        <v>28</v>
      </c>
      <c r="BC328" s="29"/>
      <c r="BD328" s="29" t="s">
        <v>481</v>
      </c>
      <c r="BE328" s="29" t="s">
        <v>386</v>
      </c>
      <c r="BF328" s="29" t="s">
        <v>478</v>
      </c>
      <c r="BG3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2595</v>
      </c>
      <c r="B329" s="43" t="s">
        <v>26</v>
      </c>
      <c r="C329" s="43" t="s">
        <v>878</v>
      </c>
      <c r="D329" s="43" t="s">
        <v>129</v>
      </c>
      <c r="E329" s="43" t="s">
        <v>1123</v>
      </c>
      <c r="F329" s="45" t="str">
        <f>IF(ISBLANK(Table2[[#This Row],[unique_id]]), "", Table2[[#This Row],[unique_id]])</f>
        <v>rack_fans_plug</v>
      </c>
      <c r="G329" s="43" t="s">
        <v>709</v>
      </c>
      <c r="H329" s="43" t="s">
        <v>634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997</v>
      </c>
      <c r="P329" s="43"/>
      <c r="Q329" s="43"/>
      <c r="R329" s="43"/>
      <c r="S329" s="43"/>
      <c r="T329" s="44" t="s">
        <v>1239</v>
      </c>
      <c r="U329" s="43"/>
      <c r="V329" s="46"/>
      <c r="W329" s="46"/>
      <c r="X329" s="46"/>
      <c r="Y329" s="46"/>
      <c r="Z329" s="46"/>
      <c r="AA329" s="46" t="s">
        <v>1252</v>
      </c>
      <c r="AB329" s="43"/>
      <c r="AC329" s="43"/>
      <c r="AD329" s="43"/>
      <c r="AE329" s="43" t="s">
        <v>711</v>
      </c>
      <c r="AF329" s="43">
        <v>0</v>
      </c>
      <c r="AG329" s="46" t="s">
        <v>34</v>
      </c>
      <c r="AH329" s="46" t="s">
        <v>1133</v>
      </c>
      <c r="AI329" s="43"/>
      <c r="AJ329" s="43" t="str">
        <f>_xlfn.CONCAT("haas/entity/", Table2[[#This Row],[entity_namespace]], "/tasmota/",Table2[[#This Row],[unique_id]], "/config")</f>
        <v>haas/entity/fan/tasmota/rack_fans_plug/config</v>
      </c>
      <c r="AK329" s="43" t="str">
        <f>_xlfn.CONCAT("tasmota/device/",Table2[[#This Row],[unique_id]], "/stat/POWER")</f>
        <v>tasmota/device/rack_fans_plug/stat/POWER</v>
      </c>
      <c r="AL329" s="43" t="str">
        <f>_xlfn.CONCAT("tasmota/device/",Table2[[#This Row],[unique_id]], "/cmnd/POWER")</f>
        <v>tasmota/device/rack_fans_plug/cmnd/POWER</v>
      </c>
      <c r="AM329" s="43" t="str">
        <f>_xlfn.CONCAT("tasmota/device/",Table2[[#This Row],[unique_id]], "/tele/LWT")</f>
        <v>tasmota/device/rack_fans_plug/tele/LWT</v>
      </c>
      <c r="AN329" s="43" t="s">
        <v>1155</v>
      </c>
      <c r="AO329" s="43" t="s">
        <v>1156</v>
      </c>
      <c r="AP329" s="43" t="s">
        <v>1144</v>
      </c>
      <c r="AQ329" s="43" t="s">
        <v>1145</v>
      </c>
      <c r="AR329" s="43" t="s">
        <v>1231</v>
      </c>
      <c r="AS329" s="43">
        <v>1</v>
      </c>
      <c r="AT329" s="48" t="str">
        <f>HYPERLINK(_xlfn.CONCAT("http://", Table2[[#This Row],[connection_ip]], "/?"))</f>
        <v>http://10.0.6.101/?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29" s="65" t="s">
        <v>1121</v>
      </c>
      <c r="AW329" s="65"/>
      <c r="AX329" s="43" t="s">
        <v>131</v>
      </c>
      <c r="AY329" s="49" t="s">
        <v>962</v>
      </c>
      <c r="AZ329" s="43" t="s">
        <v>365</v>
      </c>
      <c r="BA329" s="43"/>
      <c r="BB329" s="43" t="s">
        <v>28</v>
      </c>
      <c r="BC329" s="43"/>
      <c r="BD329" s="43" t="s">
        <v>481</v>
      </c>
      <c r="BE329" s="43" t="s">
        <v>710</v>
      </c>
      <c r="BF329" s="43" t="s">
        <v>1124</v>
      </c>
      <c r="BG3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30" spans="1:59" s="29" customFormat="1" ht="16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781</v>
      </c>
      <c r="F330" s="30" t="str">
        <f>IF(ISBLANK(Table2[[#This Row],[unique_id]]), "", Table2[[#This Row],[unique_id]])</f>
        <v>deck_fans_outlet</v>
      </c>
      <c r="G330" s="29" t="s">
        <v>784</v>
      </c>
      <c r="H330" s="29" t="s">
        <v>634</v>
      </c>
      <c r="I330" s="29" t="s">
        <v>307</v>
      </c>
      <c r="M330" s="29" t="s">
        <v>268</v>
      </c>
      <c r="O330" s="31" t="s">
        <v>997</v>
      </c>
      <c r="P330" s="29" t="s">
        <v>172</v>
      </c>
      <c r="Q330" s="29" t="s">
        <v>955</v>
      </c>
      <c r="R330" s="29" t="s">
        <v>957</v>
      </c>
      <c r="S330" s="29" t="s">
        <v>1033</v>
      </c>
      <c r="T330" s="32" t="s">
        <v>1032</v>
      </c>
      <c r="V330" s="31"/>
      <c r="W330" s="31" t="s">
        <v>596</v>
      </c>
      <c r="X330" s="31"/>
      <c r="Y330" s="36" t="s">
        <v>952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1" t="s">
        <v>787</v>
      </c>
      <c r="AW330" s="71"/>
      <c r="AX330" s="32" t="s">
        <v>1297</v>
      </c>
      <c r="AY330" s="32" t="s">
        <v>786</v>
      </c>
      <c r="AZ330" s="29" t="s">
        <v>410</v>
      </c>
      <c r="BB330" s="29" t="s">
        <v>389</v>
      </c>
      <c r="BE330" s="29" t="s">
        <v>788</v>
      </c>
      <c r="BG3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782</v>
      </c>
      <c r="F331" s="30" t="str">
        <f>IF(ISBLANK(Table2[[#This Row],[unique_id]]), "", Table2[[#This Row],[unique_id]])</f>
        <v>kitchen_fan_outlet</v>
      </c>
      <c r="G331" s="29" t="s">
        <v>783</v>
      </c>
      <c r="H331" s="29" t="s">
        <v>634</v>
      </c>
      <c r="I331" s="29" t="s">
        <v>307</v>
      </c>
      <c r="M331" s="29" t="s">
        <v>268</v>
      </c>
      <c r="O331" s="31" t="s">
        <v>997</v>
      </c>
      <c r="P331" s="29" t="s">
        <v>172</v>
      </c>
      <c r="Q331" s="29" t="s">
        <v>955</v>
      </c>
      <c r="R331" s="29" t="s">
        <v>957</v>
      </c>
      <c r="S331" s="29" t="s">
        <v>1033</v>
      </c>
      <c r="T331" s="32" t="s">
        <v>1032</v>
      </c>
      <c r="V331" s="31"/>
      <c r="W331" s="31" t="s">
        <v>596</v>
      </c>
      <c r="X331" s="31"/>
      <c r="Y331" s="36" t="s">
        <v>952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1" t="s">
        <v>787</v>
      </c>
      <c r="AW331" s="71"/>
      <c r="AX331" s="32" t="s">
        <v>1298</v>
      </c>
      <c r="AY331" s="32" t="s">
        <v>786</v>
      </c>
      <c r="AZ331" s="29" t="s">
        <v>410</v>
      </c>
      <c r="BB331" s="29" t="s">
        <v>215</v>
      </c>
      <c r="BE331" s="29" t="s">
        <v>789</v>
      </c>
      <c r="BG3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780</v>
      </c>
      <c r="F332" s="30" t="str">
        <f>IF(ISBLANK(Table2[[#This Row],[unique_id]]), "", Table2[[#This Row],[unique_id]])</f>
        <v>edwin_wardrobe_outlet</v>
      </c>
      <c r="G332" s="29" t="s">
        <v>790</v>
      </c>
      <c r="H332" s="29" t="s">
        <v>634</v>
      </c>
      <c r="I332" s="29" t="s">
        <v>307</v>
      </c>
      <c r="M332" s="29" t="s">
        <v>268</v>
      </c>
      <c r="O332" s="31" t="s">
        <v>997</v>
      </c>
      <c r="P332" s="29" t="s">
        <v>172</v>
      </c>
      <c r="Q332" s="29" t="s">
        <v>955</v>
      </c>
      <c r="R332" s="29" t="s">
        <v>957</v>
      </c>
      <c r="S332" s="29" t="s">
        <v>1033</v>
      </c>
      <c r="T332" s="32" t="s">
        <v>1032</v>
      </c>
      <c r="V332" s="31"/>
      <c r="W332" s="31" t="s">
        <v>596</v>
      </c>
      <c r="X332" s="31"/>
      <c r="Y332" s="36" t="s">
        <v>952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1" t="s">
        <v>787</v>
      </c>
      <c r="AW332" s="71"/>
      <c r="AX332" s="32" t="s">
        <v>1299</v>
      </c>
      <c r="AY332" s="32" t="s">
        <v>786</v>
      </c>
      <c r="AZ332" s="29" t="s">
        <v>410</v>
      </c>
      <c r="BB332" s="29" t="s">
        <v>127</v>
      </c>
      <c r="BE332" s="29" t="s">
        <v>785</v>
      </c>
      <c r="BG3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customHeight="1">
      <c r="A333" s="29">
        <v>2599</v>
      </c>
      <c r="B333" s="29" t="s">
        <v>26</v>
      </c>
      <c r="C333" s="29" t="s">
        <v>551</v>
      </c>
      <c r="D333" s="29" t="s">
        <v>27</v>
      </c>
      <c r="E333" s="29" t="s">
        <v>1028</v>
      </c>
      <c r="F333" s="30" t="str">
        <f>IF(ISBLANK(Table2[[#This Row],[unique_id]]), "", Table2[[#This Row],[unique_id]])</f>
        <v>garden_repeater_linkquality</v>
      </c>
      <c r="G333" s="29" t="s">
        <v>882</v>
      </c>
      <c r="H333" s="29" t="s">
        <v>634</v>
      </c>
      <c r="I333" s="29" t="s">
        <v>307</v>
      </c>
      <c r="O333" s="31" t="s">
        <v>997</v>
      </c>
      <c r="P333" s="29" t="s">
        <v>172</v>
      </c>
      <c r="Q333" s="29" t="s">
        <v>955</v>
      </c>
      <c r="R333" s="29" t="s">
        <v>957</v>
      </c>
      <c r="S333" s="29" t="s">
        <v>1033</v>
      </c>
      <c r="T333" s="32" t="s">
        <v>1031</v>
      </c>
      <c r="V333" s="31"/>
      <c r="W333" s="31" t="s">
        <v>596</v>
      </c>
      <c r="X333" s="31"/>
      <c r="Y333" s="36" t="s">
        <v>952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879</v>
      </c>
      <c r="AW333" s="63"/>
      <c r="AX333" s="29" t="s">
        <v>1270</v>
      </c>
      <c r="AY333" s="27" t="s">
        <v>880</v>
      </c>
      <c r="AZ333" s="29" t="s">
        <v>551</v>
      </c>
      <c r="BB333" s="29" t="s">
        <v>689</v>
      </c>
      <c r="BE333" s="29" t="s">
        <v>881</v>
      </c>
      <c r="BG3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customHeight="1">
      <c r="A334" s="29">
        <v>2600</v>
      </c>
      <c r="B334" s="29" t="s">
        <v>26</v>
      </c>
      <c r="C334" s="29" t="s">
        <v>551</v>
      </c>
      <c r="D334" s="29" t="s">
        <v>27</v>
      </c>
      <c r="E334" s="29" t="s">
        <v>1029</v>
      </c>
      <c r="F334" s="30" t="str">
        <f>IF(ISBLANK(Table2[[#This Row],[unique_id]]), "", Table2[[#This Row],[unique_id]])</f>
        <v>landing_repeater_linkquality</v>
      </c>
      <c r="G334" s="29" t="s">
        <v>884</v>
      </c>
      <c r="H334" s="29" t="s">
        <v>634</v>
      </c>
      <c r="I334" s="29" t="s">
        <v>307</v>
      </c>
      <c r="O334" s="31" t="s">
        <v>997</v>
      </c>
      <c r="P334" s="29" t="s">
        <v>172</v>
      </c>
      <c r="Q334" s="29" t="s">
        <v>955</v>
      </c>
      <c r="R334" s="29" t="s">
        <v>957</v>
      </c>
      <c r="S334" s="29" t="s">
        <v>1033</v>
      </c>
      <c r="T334" s="32" t="s">
        <v>1031</v>
      </c>
      <c r="V334" s="31"/>
      <c r="W334" s="31" t="s">
        <v>596</v>
      </c>
      <c r="X334" s="31"/>
      <c r="Y334" s="36" t="s">
        <v>952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879</v>
      </c>
      <c r="AW334" s="63"/>
      <c r="AX334" s="29" t="s">
        <v>1270</v>
      </c>
      <c r="AY334" s="27" t="s">
        <v>880</v>
      </c>
      <c r="AZ334" s="29" t="s">
        <v>551</v>
      </c>
      <c r="BB334" s="29" t="s">
        <v>670</v>
      </c>
      <c r="BE334" s="29" t="s">
        <v>886</v>
      </c>
      <c r="BG3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customHeight="1">
      <c r="A335" s="29">
        <v>2601</v>
      </c>
      <c r="B335" s="29" t="s">
        <v>26</v>
      </c>
      <c r="C335" s="29" t="s">
        <v>551</v>
      </c>
      <c r="D335" s="29" t="s">
        <v>27</v>
      </c>
      <c r="E335" s="29" t="s">
        <v>1030</v>
      </c>
      <c r="F335" s="30" t="str">
        <f>IF(ISBLANK(Table2[[#This Row],[unique_id]]), "", Table2[[#This Row],[unique_id]])</f>
        <v>driveway_repeater_linkquality</v>
      </c>
      <c r="G335" s="29" t="s">
        <v>883</v>
      </c>
      <c r="H335" s="29" t="s">
        <v>634</v>
      </c>
      <c r="I335" s="29" t="s">
        <v>307</v>
      </c>
      <c r="O335" s="31" t="s">
        <v>997</v>
      </c>
      <c r="P335" s="29" t="s">
        <v>172</v>
      </c>
      <c r="Q335" s="29" t="s">
        <v>955</v>
      </c>
      <c r="R335" s="29" t="s">
        <v>957</v>
      </c>
      <c r="S335" s="29" t="s">
        <v>1033</v>
      </c>
      <c r="T335" s="32" t="s">
        <v>1031</v>
      </c>
      <c r="V335" s="31"/>
      <c r="W335" s="31" t="s">
        <v>596</v>
      </c>
      <c r="X335" s="31"/>
      <c r="Y335" s="36" t="s">
        <v>952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879</v>
      </c>
      <c r="AW335" s="63"/>
      <c r="AX335" s="29" t="s">
        <v>1270</v>
      </c>
      <c r="AY335" s="27" t="s">
        <v>880</v>
      </c>
      <c r="AZ335" s="29" t="s">
        <v>551</v>
      </c>
      <c r="BB335" s="29" t="s">
        <v>885</v>
      </c>
      <c r="BE335" s="29" t="s">
        <v>887</v>
      </c>
      <c r="BG3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customHeight="1">
      <c r="A336" s="29">
        <v>2602</v>
      </c>
      <c r="B336" s="29" t="s">
        <v>26</v>
      </c>
      <c r="C336" s="29" t="s">
        <v>538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634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1120</v>
      </c>
      <c r="F337" s="30" t="str">
        <f>IF(ISBLANK(Table2[[#This Row],[unique_id]]), "", Table2[[#This Row],[unique_id]])</f>
        <v>lighting_reset_adaptive_lighting_all</v>
      </c>
      <c r="G337" s="29" t="s">
        <v>1001</v>
      </c>
      <c r="H337" s="29" t="s">
        <v>653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639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653</v>
      </c>
      <c r="I338" s="29" t="s">
        <v>307</v>
      </c>
      <c r="J338" s="29" t="s">
        <v>638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865</v>
      </c>
      <c r="BG3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632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653</v>
      </c>
      <c r="I339" s="29" t="s">
        <v>307</v>
      </c>
      <c r="J339" s="29" t="s">
        <v>638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865</v>
      </c>
      <c r="BG3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640</v>
      </c>
      <c r="F340" s="30" t="str">
        <f>IF(ISBLANK(Table2[[#This Row],[unique_id]]), "", Table2[[#This Row],[unique_id]])</f>
        <v>lighting_reset_adaptive_lighting_edwin_night_light</v>
      </c>
      <c r="G340" s="53" t="s">
        <v>482</v>
      </c>
      <c r="H340" s="29" t="s">
        <v>653</v>
      </c>
      <c r="I340" s="29" t="s">
        <v>307</v>
      </c>
      <c r="J340" s="29" t="s">
        <v>651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865</v>
      </c>
      <c r="BG3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641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653</v>
      </c>
      <c r="I341" s="29" t="s">
        <v>307</v>
      </c>
      <c r="J341" s="29" t="s">
        <v>660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452</v>
      </c>
      <c r="BG3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1104</v>
      </c>
      <c r="F342" s="30" t="str">
        <f>IF(ISBLANK(Table2[[#This Row],[unique_id]]), "", Table2[[#This Row],[unique_id]])</f>
        <v>lighting_reset_adaptive_lighting_hallway_sconces</v>
      </c>
      <c r="G342" s="53" t="s">
        <v>1089</v>
      </c>
      <c r="H342" s="29" t="s">
        <v>653</v>
      </c>
      <c r="I342" s="29" t="s">
        <v>307</v>
      </c>
      <c r="J342" s="29" t="s">
        <v>1105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452</v>
      </c>
      <c r="BG3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642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653</v>
      </c>
      <c r="I343" s="29" t="s">
        <v>307</v>
      </c>
      <c r="J343" s="29" t="s">
        <v>660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643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653</v>
      </c>
      <c r="I344" s="29" t="s">
        <v>307</v>
      </c>
      <c r="J344" s="29" t="s">
        <v>660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703</v>
      </c>
      <c r="F345" s="30" t="str">
        <f>IF(ISBLANK(Table2[[#This Row],[unique_id]]), "", Table2[[#This Row],[unique_id]])</f>
        <v>lighting_reset_adaptive_lighting_lounge_lamp</v>
      </c>
      <c r="G345" s="53" t="s">
        <v>667</v>
      </c>
      <c r="H345" s="29" t="s">
        <v>653</v>
      </c>
      <c r="I345" s="29" t="s">
        <v>307</v>
      </c>
      <c r="J345" s="29" t="s">
        <v>638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865</v>
      </c>
      <c r="BG3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644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653</v>
      </c>
      <c r="I346" s="29" t="s">
        <v>307</v>
      </c>
      <c r="J346" s="29" t="s">
        <v>660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1106</v>
      </c>
      <c r="F347" s="30" t="str">
        <f>IF(ISBLANK(Table2[[#This Row],[unique_id]]), "", Table2[[#This Row],[unique_id]])</f>
        <v>lighting_reset_adaptive_lighting_parents_jane_bedside</v>
      </c>
      <c r="G347" s="53" t="s">
        <v>1098</v>
      </c>
      <c r="H347" s="29" t="s">
        <v>653</v>
      </c>
      <c r="I347" s="29" t="s">
        <v>307</v>
      </c>
      <c r="J347" s="29" t="s">
        <v>1108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1107</v>
      </c>
      <c r="F348" s="30" t="str">
        <f>IF(ISBLANK(Table2[[#This Row],[unique_id]]), "", Table2[[#This Row],[unique_id]])</f>
        <v>lighting_reset_adaptive_lighting_parents_graham_bedside</v>
      </c>
      <c r="G348" s="53" t="s">
        <v>1099</v>
      </c>
      <c r="H348" s="29" t="s">
        <v>653</v>
      </c>
      <c r="I348" s="29" t="s">
        <v>307</v>
      </c>
      <c r="J348" s="29" t="s">
        <v>1109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1110</v>
      </c>
      <c r="F349" s="30" t="str">
        <f>IF(ISBLANK(Table2[[#This Row],[unique_id]]), "", Table2[[#This Row],[unique_id]])</f>
        <v>lighting_reset_adaptive_lighting_study_lamp</v>
      </c>
      <c r="G349" s="53" t="s">
        <v>937</v>
      </c>
      <c r="H349" s="29" t="s">
        <v>653</v>
      </c>
      <c r="I349" s="29" t="s">
        <v>307</v>
      </c>
      <c r="J349" s="29" t="s">
        <v>638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645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653</v>
      </c>
      <c r="I350" s="29" t="s">
        <v>307</v>
      </c>
      <c r="J350" s="29" t="s">
        <v>660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646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653</v>
      </c>
      <c r="I351" s="29" t="s">
        <v>307</v>
      </c>
      <c r="J351" s="29" t="s">
        <v>660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647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653</v>
      </c>
      <c r="I352" s="29" t="s">
        <v>307</v>
      </c>
      <c r="J352" s="29" t="s">
        <v>660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661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653</v>
      </c>
      <c r="I353" s="29" t="s">
        <v>307</v>
      </c>
      <c r="J353" s="29" t="s">
        <v>660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648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653</v>
      </c>
      <c r="I354" s="29" t="s">
        <v>307</v>
      </c>
      <c r="J354" s="29" t="s">
        <v>660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1111</v>
      </c>
      <c r="F355" s="30" t="str">
        <f>IF(ISBLANK(Table2[[#This Row],[unique_id]]), "", Table2[[#This Row],[unique_id]])</f>
        <v>lighting_reset_adaptive_lighting_bathroom_sconces</v>
      </c>
      <c r="G355" s="53" t="s">
        <v>1095</v>
      </c>
      <c r="H355" s="29" t="s">
        <v>653</v>
      </c>
      <c r="I355" s="29" t="s">
        <v>307</v>
      </c>
      <c r="J355" s="29" t="s">
        <v>1105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649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653</v>
      </c>
      <c r="I356" s="29" t="s">
        <v>307</v>
      </c>
      <c r="J356" s="29" t="s">
        <v>660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1112</v>
      </c>
      <c r="F357" s="30" t="str">
        <f>IF(ISBLANK(Table2[[#This Row],[unique_id]]), "", Table2[[#This Row],[unique_id]])</f>
        <v>lighting_reset_adaptive_lighting_ensuite_sconces</v>
      </c>
      <c r="G357" s="53" t="s">
        <v>1078</v>
      </c>
      <c r="H357" s="29" t="s">
        <v>653</v>
      </c>
      <c r="I357" s="29" t="s">
        <v>307</v>
      </c>
      <c r="J357" s="29" t="s">
        <v>1105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650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653</v>
      </c>
      <c r="I358" s="29" t="s">
        <v>307</v>
      </c>
      <c r="J358" s="29" t="s">
        <v>660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602</v>
      </c>
      <c r="BG3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2642</v>
      </c>
      <c r="B359" s="29" t="s">
        <v>26</v>
      </c>
      <c r="C359" s="29" t="s">
        <v>538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653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2643</v>
      </c>
      <c r="B360" s="29" t="s">
        <v>26</v>
      </c>
      <c r="C360" s="29" t="s">
        <v>151</v>
      </c>
      <c r="D360" s="29" t="s">
        <v>770</v>
      </c>
      <c r="E360" s="29" t="s">
        <v>771</v>
      </c>
      <c r="F360" s="30" t="str">
        <f>IF(ISBLANK(Table2[[#This Row],[unique_id]]), "", Table2[[#This Row],[unique_id]])</f>
        <v>synchronize_devices</v>
      </c>
      <c r="G360" s="29" t="s">
        <v>773</v>
      </c>
      <c r="H360" s="29" t="s">
        <v>772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940</v>
      </c>
      <c r="I361" s="29" t="s">
        <v>144</v>
      </c>
      <c r="M361" s="29" t="s">
        <v>136</v>
      </c>
      <c r="N361" s="29" t="s">
        <v>281</v>
      </c>
      <c r="O361" s="31" t="s">
        <v>997</v>
      </c>
      <c r="P361" s="29" t="s">
        <v>172</v>
      </c>
      <c r="Q361" s="29" t="s">
        <v>955</v>
      </c>
      <c r="R361" s="52" t="s">
        <v>940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811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461</v>
      </c>
      <c r="BE361" s="34" t="s">
        <v>505</v>
      </c>
      <c r="BF361" s="27" t="s">
        <v>497</v>
      </c>
      <c r="BG3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940</v>
      </c>
      <c r="I362" s="29" t="s">
        <v>144</v>
      </c>
      <c r="M362" s="29" t="s">
        <v>136</v>
      </c>
      <c r="N362" s="29" t="s">
        <v>281</v>
      </c>
      <c r="O362" s="31" t="s">
        <v>997</v>
      </c>
      <c r="P362" s="29" t="s">
        <v>172</v>
      </c>
      <c r="Q362" s="29" t="s">
        <v>955</v>
      </c>
      <c r="R362" s="52" t="s">
        <v>940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811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461</v>
      </c>
      <c r="BE362" s="34" t="s">
        <v>504</v>
      </c>
      <c r="BF362" s="27" t="s">
        <v>498</v>
      </c>
      <c r="BG3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940</v>
      </c>
      <c r="I363" s="29" t="s">
        <v>144</v>
      </c>
      <c r="M363" s="29" t="s">
        <v>136</v>
      </c>
      <c r="N363" s="29" t="s">
        <v>281</v>
      </c>
      <c r="O363" s="31" t="s">
        <v>997</v>
      </c>
      <c r="P363" s="29" t="s">
        <v>172</v>
      </c>
      <c r="Q363" s="29" t="s">
        <v>955</v>
      </c>
      <c r="R363" s="52" t="s">
        <v>940</v>
      </c>
      <c r="S363" s="29" t="str">
        <f>_xlfn.CONCAT( Table2[[#This Row],[device_suggested_area]], " ",Table2[[#This Row],[powercalc_group_3]])</f>
        <v>Parents Audio Visual Devices</v>
      </c>
      <c r="T363" s="29" t="s">
        <v>965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811</v>
      </c>
      <c r="AW363" s="63"/>
      <c r="AX363" s="29" t="s">
        <v>172</v>
      </c>
      <c r="AY363" s="29" t="s">
        <v>810</v>
      </c>
      <c r="AZ363" s="29" t="s">
        <v>245</v>
      </c>
      <c r="BB363" s="29" t="s">
        <v>201</v>
      </c>
      <c r="BD363" s="29" t="s">
        <v>461</v>
      </c>
      <c r="BE363" s="34" t="s">
        <v>809</v>
      </c>
      <c r="BF363" s="27" t="s">
        <v>808</v>
      </c>
      <c r="BG3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940</v>
      </c>
      <c r="I364" s="29" t="s">
        <v>144</v>
      </c>
      <c r="M364" s="29" t="s">
        <v>136</v>
      </c>
      <c r="N364" s="29" t="s">
        <v>281</v>
      </c>
      <c r="O364" s="31" t="s">
        <v>997</v>
      </c>
      <c r="P364" s="29" t="s">
        <v>172</v>
      </c>
      <c r="Q364" s="29" t="s">
        <v>955</v>
      </c>
      <c r="R364" s="52" t="s">
        <v>940</v>
      </c>
      <c r="S364" s="29" t="str">
        <f>_xlfn.CONCAT( Table2[[#This Row],[device_suggested_area]], " ",Table2[[#This Row],[powercalc_group_3]])</f>
        <v>Kitchen Audio Visual Devices</v>
      </c>
      <c r="T364" s="29" t="s">
        <v>965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811</v>
      </c>
      <c r="AW364" s="63"/>
      <c r="AX364" s="29" t="s">
        <v>172</v>
      </c>
      <c r="AY364" s="29" t="s">
        <v>810</v>
      </c>
      <c r="AZ364" s="29" t="s">
        <v>245</v>
      </c>
      <c r="BB364" s="29" t="s">
        <v>215</v>
      </c>
      <c r="BD364" s="29" t="s">
        <v>461</v>
      </c>
      <c r="BE364" s="34" t="s">
        <v>925</v>
      </c>
      <c r="BF364" s="27" t="s">
        <v>924</v>
      </c>
      <c r="BG3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774</v>
      </c>
      <c r="F365" s="30" t="str">
        <f>IF(ISBLANK(Table2[[#This Row],[unique_id]]), "", Table2[[#This Row],[unique_id]])</f>
        <v>office_home</v>
      </c>
      <c r="G365" s="29" t="s">
        <v>775</v>
      </c>
      <c r="H365" s="29" t="s">
        <v>940</v>
      </c>
      <c r="I365" s="29" t="s">
        <v>144</v>
      </c>
      <c r="M365" s="29" t="s">
        <v>136</v>
      </c>
      <c r="N365" s="29" t="s">
        <v>281</v>
      </c>
      <c r="O365" s="31" t="s">
        <v>997</v>
      </c>
      <c r="P365" s="29" t="s">
        <v>172</v>
      </c>
      <c r="Q365" s="29" t="s">
        <v>955</v>
      </c>
      <c r="R365" s="52" t="s">
        <v>940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811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461</v>
      </c>
      <c r="BE365" s="34" t="s">
        <v>502</v>
      </c>
      <c r="BF365" s="27" t="s">
        <v>501</v>
      </c>
      <c r="BG3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816</v>
      </c>
      <c r="F366" s="30" t="str">
        <f>IF(ISBLANK(Table2[[#This Row],[unique_id]]), "", Table2[[#This Row],[unique_id]])</f>
        <v>lounge_home</v>
      </c>
      <c r="G366" s="29" t="s">
        <v>817</v>
      </c>
      <c r="H366" s="29" t="s">
        <v>940</v>
      </c>
      <c r="I366" s="29" t="s">
        <v>144</v>
      </c>
      <c r="M366" s="29" t="s">
        <v>136</v>
      </c>
      <c r="N366" s="29" t="s">
        <v>281</v>
      </c>
      <c r="O366" s="31" t="s">
        <v>997</v>
      </c>
      <c r="P366" s="29" t="s">
        <v>172</v>
      </c>
      <c r="Q366" s="29" t="s">
        <v>955</v>
      </c>
      <c r="R366" s="52" t="s">
        <v>940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811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461</v>
      </c>
      <c r="BE366" s="34" t="s">
        <v>503</v>
      </c>
      <c r="BF366" s="27" t="s">
        <v>499</v>
      </c>
      <c r="BG3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1034</v>
      </c>
      <c r="F367" s="30" t="str">
        <f>IF(ISBLANK(Table2[[#This Row],[unique_id]]), "", Table2[[#This Row],[unique_id]])</f>
        <v>ada_tablet</v>
      </c>
      <c r="G367" s="29" t="s">
        <v>1035</v>
      </c>
      <c r="H367" s="29" t="s">
        <v>940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1041</v>
      </c>
      <c r="AW367" s="63"/>
      <c r="AX367" s="29" t="s">
        <v>1035</v>
      </c>
      <c r="AY367" s="29" t="s">
        <v>1037</v>
      </c>
      <c r="AZ367" s="29" t="s">
        <v>245</v>
      </c>
      <c r="BB367" s="29" t="s">
        <v>203</v>
      </c>
      <c r="BD367" s="29" t="s">
        <v>461</v>
      </c>
      <c r="BE367" s="34" t="s">
        <v>1038</v>
      </c>
      <c r="BF367" s="27" t="s">
        <v>1039</v>
      </c>
      <c r="BG3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customHeight="1">
      <c r="A368" s="29">
        <v>2657</v>
      </c>
      <c r="B368" s="29" t="s">
        <v>26</v>
      </c>
      <c r="C368" s="29" t="s">
        <v>538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940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2658</v>
      </c>
      <c r="B369" s="29" t="s">
        <v>26</v>
      </c>
      <c r="C369" s="29" t="s">
        <v>695</v>
      </c>
      <c r="D369" s="29" t="s">
        <v>145</v>
      </c>
      <c r="E369" s="29" t="s">
        <v>769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940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1240</v>
      </c>
      <c r="AV369" s="63" t="s">
        <v>698</v>
      </c>
      <c r="AW369" s="63"/>
      <c r="AX369" s="29" t="s">
        <v>1260</v>
      </c>
      <c r="AY369" s="29" t="s">
        <v>699</v>
      </c>
      <c r="AZ369" s="29" t="s">
        <v>695</v>
      </c>
      <c r="BB369" s="29" t="s">
        <v>203</v>
      </c>
      <c r="BD369" s="29" t="s">
        <v>461</v>
      </c>
      <c r="BE369" s="34" t="s">
        <v>696</v>
      </c>
      <c r="BF369" s="27" t="s">
        <v>697</v>
      </c>
      <c r="BG3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customHeight="1">
      <c r="A370" s="29">
        <v>2659</v>
      </c>
      <c r="B370" s="29" t="s">
        <v>694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940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439</v>
      </c>
      <c r="AW370" s="63"/>
      <c r="AX370" s="29" t="s">
        <v>1260</v>
      </c>
      <c r="AY370" s="29" t="s">
        <v>440</v>
      </c>
      <c r="AZ370" s="29" t="s">
        <v>275</v>
      </c>
      <c r="BB370" s="29" t="s">
        <v>201</v>
      </c>
      <c r="BD370" s="29" t="s">
        <v>461</v>
      </c>
      <c r="BE370" s="34" t="s">
        <v>442</v>
      </c>
      <c r="BF370" s="27" t="s">
        <v>507</v>
      </c>
      <c r="BG3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1042</v>
      </c>
      <c r="F371" s="30" t="str">
        <f>IF(ISBLANK(Table2[[#This Row],[unique_id]]), "", Table2[[#This Row],[unique_id]])</f>
        <v>edwin_tablet</v>
      </c>
      <c r="G371" s="29" t="s">
        <v>1043</v>
      </c>
      <c r="H371" s="29" t="s">
        <v>940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1041</v>
      </c>
      <c r="AW371" s="63"/>
      <c r="AX371" s="29" t="s">
        <v>1043</v>
      </c>
      <c r="AY371" s="29" t="s">
        <v>1037</v>
      </c>
      <c r="AZ371" s="29" t="s">
        <v>245</v>
      </c>
      <c r="BB371" s="29" t="s">
        <v>215</v>
      </c>
      <c r="BD371" s="29" t="s">
        <v>461</v>
      </c>
      <c r="BE371" s="34" t="s">
        <v>1049</v>
      </c>
      <c r="BF371" s="27" t="s">
        <v>1040</v>
      </c>
      <c r="BG3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customHeight="1">
      <c r="A372" s="29">
        <v>2661</v>
      </c>
      <c r="B372" s="29" t="s">
        <v>694</v>
      </c>
      <c r="C372" s="29" t="s">
        <v>245</v>
      </c>
      <c r="D372" s="29" t="s">
        <v>145</v>
      </c>
      <c r="E372" s="29" t="s">
        <v>863</v>
      </c>
      <c r="F372" s="30" t="str">
        <f>IF(ISBLANK(Table2[[#This Row],[unique_id]]), "", Table2[[#This Row],[unique_id]])</f>
        <v>office_tv</v>
      </c>
      <c r="G372" s="29" t="s">
        <v>864</v>
      </c>
      <c r="H372" s="29" t="s">
        <v>940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1260</v>
      </c>
      <c r="AY372" s="29" t="s">
        <v>433</v>
      </c>
      <c r="AZ372" s="29" t="s">
        <v>245</v>
      </c>
      <c r="BB372" s="29" t="s">
        <v>222</v>
      </c>
      <c r="BD372" s="29" t="s">
        <v>461</v>
      </c>
      <c r="BE372" s="34" t="s">
        <v>506</v>
      </c>
      <c r="BF372" s="27" t="s">
        <v>500</v>
      </c>
      <c r="BG3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customHeight="1">
      <c r="A373" s="29">
        <v>2662</v>
      </c>
      <c r="B373" s="29" t="s">
        <v>26</v>
      </c>
      <c r="C373" s="29" t="s">
        <v>538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940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929</v>
      </c>
      <c r="F374" s="30" t="str">
        <f>IF(ISBLANK(Table2[[#This Row],[unique_id]]), "", Table2[[#This Row],[unique_id]])</f>
        <v>lounge_arc</v>
      </c>
      <c r="G374" s="29" t="s">
        <v>932</v>
      </c>
      <c r="H374" s="29" t="s">
        <v>940</v>
      </c>
      <c r="I374" s="29" t="s">
        <v>144</v>
      </c>
      <c r="M374" s="29" t="s">
        <v>136</v>
      </c>
      <c r="N374" s="29" t="s">
        <v>281</v>
      </c>
      <c r="O374" s="31" t="s">
        <v>997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8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700</v>
      </c>
      <c r="AY374" s="29" t="s">
        <v>700</v>
      </c>
      <c r="AZ374" s="29" t="s">
        <v>189</v>
      </c>
      <c r="BB374" s="29" t="s">
        <v>203</v>
      </c>
      <c r="BD374" s="29" t="s">
        <v>461</v>
      </c>
      <c r="BE374" s="29" t="s">
        <v>701</v>
      </c>
      <c r="BF374" s="27" t="s">
        <v>702</v>
      </c>
      <c r="BG3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customHeight="1">
      <c r="A375" s="29">
        <v>2664</v>
      </c>
      <c r="B375" s="29" t="s">
        <v>694</v>
      </c>
      <c r="C375" s="29" t="s">
        <v>1022</v>
      </c>
      <c r="D375" s="29" t="s">
        <v>149</v>
      </c>
      <c r="E375" s="29" t="s">
        <v>1024</v>
      </c>
      <c r="F375" s="30" t="str">
        <f>IF(ISBLANK(Table2[[#This Row],[unique_id]]), "", Table2[[#This Row],[unique_id]])</f>
        <v>template_kitchen_move_proxy</v>
      </c>
      <c r="G375" s="29" t="s">
        <v>933</v>
      </c>
      <c r="H375" s="29" t="s">
        <v>940</v>
      </c>
      <c r="I375" s="29" t="s">
        <v>144</v>
      </c>
      <c r="O375" s="31" t="s">
        <v>997</v>
      </c>
      <c r="P375" s="29" t="s">
        <v>172</v>
      </c>
      <c r="Q375" s="29" t="s">
        <v>955</v>
      </c>
      <c r="R375" s="52" t="s">
        <v>940</v>
      </c>
      <c r="S375" s="29" t="str">
        <f>_xlfn.CONCAT( Table2[[#This Row],[device_suggested_area]], " ",Table2[[#This Row],[powercalc_group_3]])</f>
        <v>Kitchen Audio Visual Devices</v>
      </c>
      <c r="T375" s="32" t="s">
        <v>1027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398</v>
      </c>
      <c r="AZ375" s="29" t="s">
        <v>189</v>
      </c>
      <c r="BB375" s="29" t="s">
        <v>215</v>
      </c>
      <c r="BF375" s="27"/>
      <c r="BG3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928</v>
      </c>
      <c r="F376" s="30" t="str">
        <f>IF(ISBLANK(Table2[[#This Row],[unique_id]]), "", Table2[[#This Row],[unique_id]])</f>
        <v>kitchen_move</v>
      </c>
      <c r="G376" s="29" t="s">
        <v>933</v>
      </c>
      <c r="H376" s="29" t="s">
        <v>940</v>
      </c>
      <c r="I376" s="29" t="s">
        <v>144</v>
      </c>
      <c r="M376" s="29" t="s">
        <v>136</v>
      </c>
      <c r="N376" s="29" t="s">
        <v>281</v>
      </c>
      <c r="O376" s="31" t="s">
        <v>997</v>
      </c>
      <c r="P376" s="29" t="s">
        <v>172</v>
      </c>
      <c r="Q376" s="29" t="s">
        <v>955</v>
      </c>
      <c r="R376" s="52" t="s">
        <v>940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398</v>
      </c>
      <c r="AZ376" s="29" t="s">
        <v>189</v>
      </c>
      <c r="BB376" s="29" t="s">
        <v>215</v>
      </c>
      <c r="BD376" s="29" t="s">
        <v>461</v>
      </c>
      <c r="BE376" s="29" t="s">
        <v>401</v>
      </c>
      <c r="BF376" s="27" t="s">
        <v>532</v>
      </c>
      <c r="BG3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927</v>
      </c>
      <c r="F377" s="30" t="str">
        <f>IF(ISBLANK(Table2[[#This Row],[unique_id]]), "", Table2[[#This Row],[unique_id]])</f>
        <v>kitchen_five</v>
      </c>
      <c r="G377" s="29" t="s">
        <v>934</v>
      </c>
      <c r="H377" s="29" t="s">
        <v>940</v>
      </c>
      <c r="I377" s="29" t="s">
        <v>144</v>
      </c>
      <c r="M377" s="29" t="s">
        <v>136</v>
      </c>
      <c r="N377" s="29" t="s">
        <v>281</v>
      </c>
      <c r="O377" s="31" t="s">
        <v>997</v>
      </c>
      <c r="P377" s="29" t="s">
        <v>172</v>
      </c>
      <c r="Q377" s="29" t="s">
        <v>955</v>
      </c>
      <c r="R377" s="52" t="s">
        <v>940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8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1026</v>
      </c>
      <c r="AY377" s="29" t="s">
        <v>1026</v>
      </c>
      <c r="AZ377" s="29" t="s">
        <v>189</v>
      </c>
      <c r="BB377" s="29" t="s">
        <v>215</v>
      </c>
      <c r="BD377" s="29" t="s">
        <v>461</v>
      </c>
      <c r="BE377" s="32" t="s">
        <v>400</v>
      </c>
      <c r="BF377" s="27" t="s">
        <v>533</v>
      </c>
      <c r="BG3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customHeight="1">
      <c r="A378" s="29">
        <v>2667</v>
      </c>
      <c r="B378" s="29" t="s">
        <v>694</v>
      </c>
      <c r="C378" s="29" t="s">
        <v>1022</v>
      </c>
      <c r="D378" s="29" t="s">
        <v>149</v>
      </c>
      <c r="E378" s="29" t="s">
        <v>1025</v>
      </c>
      <c r="F378" s="30" t="str">
        <f>IF(ISBLANK(Table2[[#This Row],[unique_id]]), "", Table2[[#This Row],[unique_id]])</f>
        <v>template_parents_move_proxy</v>
      </c>
      <c r="G378" s="29" t="s">
        <v>935</v>
      </c>
      <c r="H378" s="29" t="s">
        <v>940</v>
      </c>
      <c r="I378" s="29" t="s">
        <v>144</v>
      </c>
      <c r="O378" s="31" t="s">
        <v>997</v>
      </c>
      <c r="P378" s="29" t="s">
        <v>172</v>
      </c>
      <c r="Q378" s="29" t="s">
        <v>955</v>
      </c>
      <c r="R378" s="52" t="s">
        <v>940</v>
      </c>
      <c r="S378" s="29" t="str">
        <f>_xlfn.CONCAT( Table2[[#This Row],[device_suggested_area]], " ",Table2[[#This Row],[powercalc_group_3]])</f>
        <v>Parents Audio Visual Devices</v>
      </c>
      <c r="T378" s="32" t="s">
        <v>1027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398</v>
      </c>
      <c r="AZ378" s="29" t="s">
        <v>189</v>
      </c>
      <c r="BB378" s="29" t="s">
        <v>201</v>
      </c>
      <c r="BF378" s="27"/>
      <c r="BG3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926</v>
      </c>
      <c r="F379" s="30" t="str">
        <f>IF(ISBLANK(Table2[[#This Row],[unique_id]]), "", Table2[[#This Row],[unique_id]])</f>
        <v>parents_move</v>
      </c>
      <c r="G379" s="29" t="s">
        <v>935</v>
      </c>
      <c r="H379" s="29" t="s">
        <v>940</v>
      </c>
      <c r="I379" s="29" t="s">
        <v>144</v>
      </c>
      <c r="M379" s="29" t="s">
        <v>136</v>
      </c>
      <c r="N379" s="29" t="s">
        <v>281</v>
      </c>
      <c r="O379" s="31" t="s">
        <v>997</v>
      </c>
      <c r="P379" s="29" t="s">
        <v>172</v>
      </c>
      <c r="Q379" s="29" t="s">
        <v>955</v>
      </c>
      <c r="R379" s="52" t="s">
        <v>940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398</v>
      </c>
      <c r="AZ379" s="29" t="s">
        <v>189</v>
      </c>
      <c r="BB379" s="29" t="s">
        <v>201</v>
      </c>
      <c r="BD379" s="29" t="s">
        <v>461</v>
      </c>
      <c r="BE379" s="29" t="s">
        <v>399</v>
      </c>
      <c r="BF379" s="27" t="s">
        <v>531</v>
      </c>
      <c r="BG3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customHeight="1">
      <c r="A380" s="29">
        <v>2669</v>
      </c>
      <c r="B380" s="29" t="s">
        <v>694</v>
      </c>
      <c r="C380" s="29" t="s">
        <v>275</v>
      </c>
      <c r="D380" s="29" t="s">
        <v>145</v>
      </c>
      <c r="E380" s="29" t="s">
        <v>812</v>
      </c>
      <c r="F380" s="30" t="str">
        <f>IF(ISBLANK(Table2[[#This Row],[unique_id]]), "", Table2[[#This Row],[unique_id]])</f>
        <v>parents_tv_speaker</v>
      </c>
      <c r="G380" s="29" t="s">
        <v>813</v>
      </c>
      <c r="H380" s="29" t="s">
        <v>940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439</v>
      </c>
      <c r="AW380" s="63"/>
      <c r="AX380" s="29" t="s">
        <v>1264</v>
      </c>
      <c r="AY380" s="29" t="s">
        <v>438</v>
      </c>
      <c r="AZ380" s="29" t="s">
        <v>275</v>
      </c>
      <c r="BB380" s="29" t="s">
        <v>201</v>
      </c>
      <c r="BD380" s="29" t="s">
        <v>461</v>
      </c>
      <c r="BE380" s="34" t="s">
        <v>443</v>
      </c>
      <c r="BF380" s="27" t="s">
        <v>508</v>
      </c>
      <c r="BG3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829</v>
      </c>
      <c r="F381" s="30" t="str">
        <f>IF(ISBLANK(Table2[[#This Row],[unique_id]]), "", Table2[[#This Row],[unique_id]])</f>
        <v>back_door_lock_security</v>
      </c>
      <c r="G381" s="29" t="s">
        <v>825</v>
      </c>
      <c r="H381" s="29" t="s">
        <v>802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840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842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802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2702</v>
      </c>
      <c r="B383" s="29" t="s">
        <v>26</v>
      </c>
      <c r="C383" s="29" t="s">
        <v>793</v>
      </c>
      <c r="D383" s="29" t="s">
        <v>796</v>
      </c>
      <c r="E383" s="29" t="s">
        <v>797</v>
      </c>
      <c r="F383" s="30" t="str">
        <f>IF(ISBLANK(Table2[[#This Row],[unique_id]]), "", Table2[[#This Row],[unique_id]])</f>
        <v>back_door_lock</v>
      </c>
      <c r="G383" s="29" t="s">
        <v>844</v>
      </c>
      <c r="H383" s="29" t="s">
        <v>802</v>
      </c>
      <c r="I383" s="29" t="s">
        <v>219</v>
      </c>
      <c r="M383" s="29" t="s">
        <v>136</v>
      </c>
      <c r="O383" s="31"/>
      <c r="V383" s="31"/>
      <c r="W383" s="31" t="s">
        <v>596</v>
      </c>
      <c r="X383" s="31"/>
      <c r="Y383" s="36" t="s">
        <v>951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795</v>
      </c>
      <c r="AW383" s="63"/>
      <c r="AX383" s="29" t="s">
        <v>1321</v>
      </c>
      <c r="AY383" s="29" t="s">
        <v>794</v>
      </c>
      <c r="AZ383" s="29" t="s">
        <v>793</v>
      </c>
      <c r="BB383" s="29" t="s">
        <v>802</v>
      </c>
      <c r="BE383" s="29" t="s">
        <v>792</v>
      </c>
      <c r="BG3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835</v>
      </c>
      <c r="F384" s="30" t="str">
        <f>IF(ISBLANK(Table2[[#This Row],[unique_id]]), "", Table2[[#This Row],[unique_id]])</f>
        <v>template_back_door_sensor_contact_last</v>
      </c>
      <c r="G384" s="29" t="s">
        <v>843</v>
      </c>
      <c r="H384" s="29" t="s">
        <v>802</v>
      </c>
      <c r="I384" s="29" t="s">
        <v>219</v>
      </c>
      <c r="M384" s="29" t="s">
        <v>136</v>
      </c>
      <c r="O384" s="31"/>
      <c r="V384" s="31"/>
      <c r="W384" s="31" t="s">
        <v>596</v>
      </c>
      <c r="X384" s="31"/>
      <c r="Y384" s="36" t="s">
        <v>951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795</v>
      </c>
      <c r="AW384" s="63"/>
      <c r="AX384" s="32" t="s">
        <v>1334</v>
      </c>
      <c r="AY384" s="32" t="s">
        <v>818</v>
      </c>
      <c r="AZ384" s="29" t="s">
        <v>365</v>
      </c>
      <c r="BB384" s="29" t="s">
        <v>802</v>
      </c>
      <c r="BE384" s="29" t="s">
        <v>820</v>
      </c>
      <c r="BG3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customHeight="1">
      <c r="A385" s="29">
        <v>2704</v>
      </c>
      <c r="B385" s="29" t="s">
        <v>694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802</v>
      </c>
      <c r="H385" s="29" t="s">
        <v>815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830</v>
      </c>
      <c r="F386" s="30" t="str">
        <f>IF(ISBLANK(Table2[[#This Row],[unique_id]]), "", Table2[[#This Row],[unique_id]])</f>
        <v>front_door_lock_security</v>
      </c>
      <c r="G386" s="29" t="s">
        <v>825</v>
      </c>
      <c r="H386" s="29" t="s">
        <v>801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840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841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801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2707</v>
      </c>
      <c r="B388" s="29" t="s">
        <v>26</v>
      </c>
      <c r="C388" s="29" t="s">
        <v>793</v>
      </c>
      <c r="D388" s="29" t="s">
        <v>796</v>
      </c>
      <c r="E388" s="29" t="s">
        <v>798</v>
      </c>
      <c r="F388" s="30" t="str">
        <f>IF(ISBLANK(Table2[[#This Row],[unique_id]]), "", Table2[[#This Row],[unique_id]])</f>
        <v>front_door_lock</v>
      </c>
      <c r="G388" s="29" t="s">
        <v>844</v>
      </c>
      <c r="H388" s="29" t="s">
        <v>801</v>
      </c>
      <c r="I388" s="29" t="s">
        <v>219</v>
      </c>
      <c r="M388" s="29" t="s">
        <v>136</v>
      </c>
      <c r="O388" s="31"/>
      <c r="V388" s="31"/>
      <c r="W388" s="31" t="s">
        <v>596</v>
      </c>
      <c r="X388" s="31"/>
      <c r="Y388" s="36" t="s">
        <v>951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795</v>
      </c>
      <c r="AW388" s="63"/>
      <c r="AX388" s="29" t="s">
        <v>1321</v>
      </c>
      <c r="AY388" s="29" t="s">
        <v>794</v>
      </c>
      <c r="AZ388" s="29" t="s">
        <v>793</v>
      </c>
      <c r="BB388" s="29" t="s">
        <v>801</v>
      </c>
      <c r="BE388" s="29" t="s">
        <v>799</v>
      </c>
      <c r="BG3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834</v>
      </c>
      <c r="F389" s="30" t="str">
        <f>IF(ISBLANK(Table2[[#This Row],[unique_id]]), "", Table2[[#This Row],[unique_id]])</f>
        <v>template_front_door_sensor_contact_last</v>
      </c>
      <c r="G389" s="29" t="s">
        <v>843</v>
      </c>
      <c r="H389" s="29" t="s">
        <v>801</v>
      </c>
      <c r="I389" s="29" t="s">
        <v>219</v>
      </c>
      <c r="M389" s="29" t="s">
        <v>136</v>
      </c>
      <c r="O389" s="31"/>
      <c r="V389" s="31"/>
      <c r="W389" s="31" t="s">
        <v>596</v>
      </c>
      <c r="X389" s="31"/>
      <c r="Y389" s="36" t="s">
        <v>951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795</v>
      </c>
      <c r="AW389" s="63"/>
      <c r="AX389" s="32" t="s">
        <v>1334</v>
      </c>
      <c r="AY389" s="32" t="s">
        <v>818</v>
      </c>
      <c r="AZ389" s="29" t="s">
        <v>365</v>
      </c>
      <c r="BB389" s="29" t="s">
        <v>801</v>
      </c>
      <c r="BE389" s="29" t="s">
        <v>819</v>
      </c>
      <c r="BG3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customHeight="1">
      <c r="A390" s="29">
        <v>2709</v>
      </c>
      <c r="B390" s="29" t="s">
        <v>694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801</v>
      </c>
      <c r="H390" s="29" t="s">
        <v>814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customHeight="1">
      <c r="A391" s="29">
        <v>2710</v>
      </c>
      <c r="B391" s="29" t="s">
        <v>26</v>
      </c>
      <c r="C391" s="29" t="s">
        <v>538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804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800</v>
      </c>
      <c r="H392" s="29" t="s">
        <v>804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806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8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481</v>
      </c>
      <c r="BE393" s="29" t="s">
        <v>421</v>
      </c>
      <c r="BF393" s="29" t="s">
        <v>446</v>
      </c>
      <c r="BG3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customHeight="1">
      <c r="A394" s="29">
        <v>2713</v>
      </c>
      <c r="B394" s="29" t="s">
        <v>26</v>
      </c>
      <c r="C394" s="29" t="s">
        <v>538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806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800</v>
      </c>
      <c r="H395" s="29" t="s">
        <v>803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805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8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481</v>
      </c>
      <c r="BE396" s="29" t="s">
        <v>422</v>
      </c>
      <c r="BF396" s="29" t="s">
        <v>447</v>
      </c>
      <c r="BG3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customHeight="1">
      <c r="A397" s="29">
        <v>2716</v>
      </c>
      <c r="B397" s="29" t="s">
        <v>26</v>
      </c>
      <c r="C397" s="29" t="s">
        <v>538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805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764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807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763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807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765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807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766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807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767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807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768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807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8" t="s">
        <v>665</v>
      </c>
      <c r="AV404" s="63" t="s">
        <v>450</v>
      </c>
      <c r="AW404" s="63"/>
      <c r="AX404" s="29" t="s">
        <v>1316</v>
      </c>
      <c r="AY404" s="29" t="s">
        <v>1315</v>
      </c>
      <c r="AZ404" s="29" t="s">
        <v>244</v>
      </c>
      <c r="BB404" s="29" t="s">
        <v>28</v>
      </c>
      <c r="BD404" s="29" t="s">
        <v>448</v>
      </c>
      <c r="BE404" s="29" t="s">
        <v>457</v>
      </c>
      <c r="BF404" s="29" t="s">
        <v>453</v>
      </c>
      <c r="BG4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8" t="str">
        <f>LOWER(SUBSTITUTE(SUBSTITUTE(_xlfn.CONCAT(Table2[[#This Row],[device_identifiers]], "-", Table2[[#This Row],[device_suggested_area]]), " ", "-"), "_", "-"))</f>
        <v>usw-rack</v>
      </c>
      <c r="AV405" s="63" t="s">
        <v>777</v>
      </c>
      <c r="AW405" s="63"/>
      <c r="AX405" s="29" t="s">
        <v>1317</v>
      </c>
      <c r="AY405" s="29" t="s">
        <v>1311</v>
      </c>
      <c r="AZ405" s="29" t="s">
        <v>244</v>
      </c>
      <c r="BB405" s="29" t="s">
        <v>28</v>
      </c>
      <c r="BD405" s="29" t="s">
        <v>448</v>
      </c>
      <c r="BE405" s="29" t="s">
        <v>779</v>
      </c>
      <c r="BF405" s="29" t="s">
        <v>454</v>
      </c>
      <c r="BG4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8" t="str">
        <f>LOWER(SUBSTITUTE(SUBSTITUTE(_xlfn.CONCAT(Table2[[#This Row],[device_identifiers]], "-", Table2[[#This Row],[device_suggested_area]]), " ", "-"), "_", "-"))</f>
        <v>usw-ceiling</v>
      </c>
      <c r="AV406" s="63" t="s">
        <v>777</v>
      </c>
      <c r="AW406" s="63"/>
      <c r="AX406" s="29" t="s">
        <v>1317</v>
      </c>
      <c r="AY406" s="29" t="s">
        <v>1312</v>
      </c>
      <c r="AZ406" s="29" t="s">
        <v>244</v>
      </c>
      <c r="BB406" s="29" t="s">
        <v>451</v>
      </c>
      <c r="BD406" s="29" t="s">
        <v>448</v>
      </c>
      <c r="BE406" s="29" t="s">
        <v>458</v>
      </c>
      <c r="BF406" s="29" t="s">
        <v>455</v>
      </c>
      <c r="BG4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8" t="str">
        <f>LOWER(SUBSTITUTE(SUBSTITUTE(_xlfn.CONCAT(Table2[[#This Row],[device_identifiers]], "-", Table2[[#This Row],[device_suggested_area]]), " ", "-"), "_", "-"))</f>
        <v>uap-deck</v>
      </c>
      <c r="AV407" s="63" t="s">
        <v>778</v>
      </c>
      <c r="AW407" s="63"/>
      <c r="AX407" s="29" t="s">
        <v>1318</v>
      </c>
      <c r="AY407" s="29" t="s">
        <v>1313</v>
      </c>
      <c r="AZ407" s="29" t="s">
        <v>244</v>
      </c>
      <c r="BB407" s="29" t="s">
        <v>389</v>
      </c>
      <c r="BD407" s="29" t="s">
        <v>448</v>
      </c>
      <c r="BE407" s="29" t="s">
        <v>459</v>
      </c>
      <c r="BF407" s="29" t="s">
        <v>456</v>
      </c>
      <c r="BG4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8" t="str">
        <f>LOWER(SUBSTITUTE(SUBSTITUTE(_xlfn.CONCAT(Table2[[#This Row],[device_identifiers]], "-", Table2[[#This Row],[device_suggested_area]]), " ", "-"), "_", "-"))</f>
        <v>uap-hallway</v>
      </c>
      <c r="AV408" s="63" t="s">
        <v>778</v>
      </c>
      <c r="AW408" s="63"/>
      <c r="AX408" s="29" t="s">
        <v>1318</v>
      </c>
      <c r="AY408" s="29" t="s">
        <v>1314</v>
      </c>
      <c r="AZ408" s="29" t="s">
        <v>244</v>
      </c>
      <c r="BB408" s="29" t="s">
        <v>452</v>
      </c>
      <c r="BD408" s="29" t="s">
        <v>448</v>
      </c>
      <c r="BE408" s="29" t="s">
        <v>460</v>
      </c>
      <c r="BF408" s="29" t="s">
        <v>776</v>
      </c>
      <c r="BG4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461</v>
      </c>
      <c r="BE409" s="34" t="s">
        <v>523</v>
      </c>
      <c r="BF409" s="29" t="s">
        <v>462</v>
      </c>
      <c r="BG4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706</v>
      </c>
      <c r="AW410" s="63"/>
      <c r="AX410" s="29" t="s">
        <v>1323</v>
      </c>
      <c r="AY410" s="29" t="s">
        <v>1322</v>
      </c>
      <c r="AZ410" s="29" t="s">
        <v>275</v>
      </c>
      <c r="BB410" s="29" t="s">
        <v>28</v>
      </c>
      <c r="BD410" s="29" t="s">
        <v>461</v>
      </c>
      <c r="BE410" s="29" t="s">
        <v>713</v>
      </c>
      <c r="BF410" s="29" t="s">
        <v>519</v>
      </c>
      <c r="BG4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706</v>
      </c>
      <c r="AW411" s="63"/>
      <c r="AX411" s="29" t="s">
        <v>1323</v>
      </c>
      <c r="AY411" s="29" t="s">
        <v>1322</v>
      </c>
      <c r="AZ411" s="29" t="s">
        <v>275</v>
      </c>
      <c r="BB411" s="29" t="s">
        <v>28</v>
      </c>
      <c r="BD411" s="29" t="s">
        <v>449</v>
      </c>
      <c r="BE411" s="29" t="s">
        <v>973</v>
      </c>
      <c r="BF411" s="29" t="s">
        <v>444</v>
      </c>
      <c r="BG4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706</v>
      </c>
      <c r="AW412" s="63"/>
      <c r="AX412" s="29" t="s">
        <v>1323</v>
      </c>
      <c r="AY412" s="29" t="s">
        <v>1322</v>
      </c>
      <c r="AZ412" s="29" t="s">
        <v>275</v>
      </c>
      <c r="BB412" s="29" t="s">
        <v>28</v>
      </c>
      <c r="BD412" s="29" t="s">
        <v>481</v>
      </c>
      <c r="BE412" s="29" t="s">
        <v>522</v>
      </c>
      <c r="BF412" s="29" t="s">
        <v>520</v>
      </c>
      <c r="BG4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customHeight="1">
      <c r="A413" s="29">
        <v>5009</v>
      </c>
      <c r="B413" s="27" t="s">
        <v>694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706</v>
      </c>
      <c r="AW413" s="63"/>
      <c r="AX413" s="29" t="s">
        <v>1325</v>
      </c>
      <c r="AY413" s="29" t="s">
        <v>1324</v>
      </c>
      <c r="AZ413" s="29" t="s">
        <v>275</v>
      </c>
      <c r="BB413" s="29" t="s">
        <v>28</v>
      </c>
      <c r="BD413" s="29" t="s">
        <v>449</v>
      </c>
      <c r="BE413" s="29" t="s">
        <v>415</v>
      </c>
      <c r="BG4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customHeight="1">
      <c r="A414" s="29">
        <v>5010</v>
      </c>
      <c r="B414" s="27" t="s">
        <v>694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706</v>
      </c>
      <c r="AW414" s="63"/>
      <c r="AX414" s="29" t="s">
        <v>1327</v>
      </c>
      <c r="AY414" s="29" t="s">
        <v>1326</v>
      </c>
      <c r="AZ414" s="29" t="s">
        <v>275</v>
      </c>
      <c r="BB414" s="29" t="s">
        <v>28</v>
      </c>
      <c r="BD414" s="29" t="s">
        <v>449</v>
      </c>
      <c r="BE414" s="29" t="s">
        <v>521</v>
      </c>
      <c r="BF414" s="27"/>
      <c r="BG4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customHeight="1">
      <c r="A415" s="29">
        <v>5011</v>
      </c>
      <c r="B415" s="27" t="s">
        <v>694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704</v>
      </c>
      <c r="AV415" s="63" t="s">
        <v>706</v>
      </c>
      <c r="AW415" s="63"/>
      <c r="AX415" s="29" t="s">
        <v>1331</v>
      </c>
      <c r="AY415" s="29" t="s">
        <v>1328</v>
      </c>
      <c r="AZ415" s="29" t="s">
        <v>275</v>
      </c>
      <c r="BB415" s="29" t="s">
        <v>28</v>
      </c>
      <c r="BD415" s="29" t="s">
        <v>449</v>
      </c>
      <c r="BE415" s="29" t="s">
        <v>708</v>
      </c>
      <c r="BF415" s="27"/>
      <c r="BG4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705</v>
      </c>
      <c r="AV416" s="63" t="s">
        <v>706</v>
      </c>
      <c r="AW416" s="63"/>
      <c r="AX416" s="29" t="s">
        <v>1330</v>
      </c>
      <c r="AY416" s="29" t="s">
        <v>1329</v>
      </c>
      <c r="AZ416" s="29" t="s">
        <v>275</v>
      </c>
      <c r="BB416" s="29" t="s">
        <v>28</v>
      </c>
      <c r="BD416" s="29" t="s">
        <v>449</v>
      </c>
      <c r="BE416" s="29" t="s">
        <v>707</v>
      </c>
      <c r="BF416" s="27" t="s">
        <v>972</v>
      </c>
      <c r="BG4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664</v>
      </c>
      <c r="AV417" s="63" t="s">
        <v>706</v>
      </c>
      <c r="AW417" s="63"/>
      <c r="AX417" s="29" t="s">
        <v>1333</v>
      </c>
      <c r="AY417" s="29" t="s">
        <v>1332</v>
      </c>
      <c r="AZ417" s="29" t="s">
        <v>663</v>
      </c>
      <c r="BB417" s="29" t="s">
        <v>28</v>
      </c>
      <c r="BD417" s="29" t="s">
        <v>449</v>
      </c>
      <c r="BE417" s="29" t="s">
        <v>662</v>
      </c>
      <c r="BF417" s="27" t="s">
        <v>445</v>
      </c>
      <c r="BG4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971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481</v>
      </c>
      <c r="BE418" s="29" t="s">
        <v>416</v>
      </c>
      <c r="BF418" s="29" t="s">
        <v>524</v>
      </c>
      <c r="BG4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customHeight="1">
      <c r="A419" s="29">
        <v>5015</v>
      </c>
      <c r="B419" s="29" t="s">
        <v>26</v>
      </c>
      <c r="C419" s="29" t="s">
        <v>558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596</v>
      </c>
      <c r="X419" s="31"/>
      <c r="Y419" s="36" t="s">
        <v>951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1" t="s">
        <v>589</v>
      </c>
      <c r="AW419" s="71"/>
      <c r="AX419" s="32" t="s">
        <v>1320</v>
      </c>
      <c r="AY419" s="32" t="s">
        <v>588</v>
      </c>
      <c r="AZ419" s="29" t="s">
        <v>558</v>
      </c>
      <c r="BB419" s="29" t="s">
        <v>172</v>
      </c>
      <c r="BE419" s="29" t="s">
        <v>587</v>
      </c>
      <c r="BG4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customHeight="1">
      <c r="A420" s="29">
        <v>6000</v>
      </c>
      <c r="B420" s="29" t="s">
        <v>26</v>
      </c>
      <c r="C420" s="29" t="s">
        <v>652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525</v>
      </c>
      <c r="AV420" s="31"/>
      <c r="AW420" s="31"/>
      <c r="BD420" s="29" t="s">
        <v>461</v>
      </c>
      <c r="BE420" s="29" t="s">
        <v>526</v>
      </c>
      <c r="BG4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2023-07-21T04:10:24Z</dcterms:modified>
</cp:coreProperties>
</file>