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64F64DB-6889-B348-8FAB-0E43BCC391F7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39" i="1" l="1"/>
  <c r="AM336" i="1"/>
  <c r="AM335" i="1"/>
  <c r="AM334" i="1"/>
  <c r="AM330" i="1"/>
  <c r="AM329" i="1"/>
  <c r="AM328" i="1"/>
  <c r="AM213" i="1"/>
  <c r="AM212" i="1"/>
  <c r="AM211" i="1"/>
  <c r="AM209" i="1"/>
  <c r="AM208" i="1"/>
  <c r="AM207" i="1"/>
  <c r="AM189" i="1"/>
  <c r="AM188" i="1"/>
  <c r="AM184" i="1"/>
  <c r="AM183" i="1"/>
  <c r="AM182" i="1"/>
  <c r="AM159" i="1"/>
  <c r="AM106" i="1"/>
  <c r="AM104" i="1"/>
  <c r="AM105" i="1"/>
  <c r="AW413" i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5" i="1"/>
  <c r="AV405" i="1"/>
  <c r="AW404" i="1"/>
  <c r="AV404" i="1"/>
  <c r="AW402" i="1"/>
  <c r="AV402" i="1"/>
  <c r="AW401" i="1"/>
  <c r="AV401" i="1"/>
  <c r="AW400" i="1"/>
  <c r="AV400" i="1"/>
  <c r="AW397" i="1"/>
  <c r="AV397" i="1"/>
  <c r="AW396" i="1"/>
  <c r="AV396" i="1"/>
  <c r="AW395" i="1"/>
  <c r="AV395" i="1"/>
  <c r="AW392" i="1"/>
  <c r="AV392" i="1"/>
  <c r="AW391" i="1"/>
  <c r="AV391" i="1"/>
  <c r="AW383" i="1"/>
  <c r="AV383" i="1"/>
  <c r="AW378" i="1"/>
  <c r="AV378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294" i="1"/>
  <c r="AV294" i="1"/>
  <c r="AW293" i="1"/>
  <c r="AV293" i="1"/>
  <c r="AW292" i="1"/>
  <c r="AV292" i="1"/>
  <c r="AW291" i="1"/>
  <c r="AV291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03" i="1"/>
  <c r="AV203" i="1"/>
  <c r="AW139" i="1"/>
  <c r="AV139" i="1"/>
  <c r="AW117" i="1"/>
  <c r="AV117" i="1"/>
  <c r="AW112" i="1"/>
  <c r="AV112" i="1"/>
  <c r="AW111" i="1"/>
  <c r="AV111" i="1"/>
  <c r="AW108" i="1"/>
  <c r="AV10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5" i="1"/>
  <c r="AV85" i="1"/>
  <c r="AW83" i="1"/>
  <c r="AV83" i="1"/>
  <c r="AW80" i="1"/>
  <c r="AV80" i="1"/>
  <c r="AW60" i="1"/>
  <c r="AV60" i="1"/>
  <c r="AW50" i="1"/>
  <c r="AV50" i="1"/>
  <c r="AW37" i="1"/>
  <c r="AV37" i="1"/>
  <c r="AW36" i="1"/>
  <c r="AV36" i="1"/>
  <c r="AW35" i="1"/>
  <c r="AV35" i="1"/>
  <c r="AW34" i="1"/>
  <c r="AV34" i="1"/>
  <c r="AW414" i="1"/>
  <c r="AV414" i="1" s="1"/>
  <c r="AW419" i="1"/>
  <c r="AV419" i="1" s="1"/>
  <c r="AW269" i="1"/>
  <c r="AV269" i="1" s="1"/>
  <c r="AW268" i="1"/>
  <c r="AV268" i="1" s="1"/>
  <c r="AW267" i="1"/>
  <c r="AV267" i="1" s="1"/>
  <c r="AW266" i="1"/>
  <c r="AV266" i="1" s="1"/>
  <c r="AW265" i="1"/>
  <c r="AV265" i="1" s="1"/>
  <c r="AW428" i="1"/>
  <c r="AV428" i="1" s="1"/>
  <c r="AW427" i="1"/>
  <c r="AV427" i="1" s="1"/>
  <c r="AW430" i="1"/>
  <c r="AV430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AY413" i="1"/>
  <c r="AY412" i="1"/>
  <c r="AY411" i="1"/>
  <c r="AY410" i="1"/>
  <c r="AY409" i="1"/>
  <c r="AY408" i="1"/>
  <c r="AY407" i="1"/>
  <c r="AY405" i="1"/>
  <c r="AY404" i="1"/>
  <c r="AY402" i="1"/>
  <c r="AY401" i="1"/>
  <c r="AY400" i="1"/>
  <c r="AY397" i="1"/>
  <c r="AY396" i="1"/>
  <c r="AY395" i="1"/>
  <c r="AY392" i="1"/>
  <c r="AY391" i="1"/>
  <c r="AY383" i="1"/>
  <c r="AY378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294" i="1"/>
  <c r="AY293" i="1"/>
  <c r="AY292" i="1"/>
  <c r="AY291" i="1"/>
  <c r="AY285" i="1"/>
  <c r="AY284" i="1"/>
  <c r="AY283" i="1"/>
  <c r="AY282" i="1"/>
  <c r="AY281" i="1"/>
  <c r="AY280" i="1"/>
  <c r="AY279" i="1"/>
  <c r="AY278" i="1"/>
  <c r="AY276" i="1"/>
  <c r="AY275" i="1"/>
  <c r="AY274" i="1"/>
  <c r="AY273" i="1"/>
  <c r="AY272" i="1"/>
  <c r="AY271" i="1"/>
  <c r="AY270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03" i="1"/>
  <c r="AY139" i="1"/>
  <c r="AY117" i="1"/>
  <c r="AY112" i="1"/>
  <c r="AY111" i="1"/>
  <c r="AY108" i="1"/>
  <c r="AY97" i="1"/>
  <c r="AY96" i="1"/>
  <c r="AY95" i="1"/>
  <c r="AY94" i="1"/>
  <c r="AY93" i="1"/>
  <c r="AY92" i="1"/>
  <c r="AY91" i="1"/>
  <c r="AY90" i="1"/>
  <c r="AY89" i="1"/>
  <c r="AY85" i="1"/>
  <c r="AY83" i="1"/>
  <c r="AY80" i="1"/>
  <c r="AY60" i="1"/>
  <c r="AY50" i="1"/>
  <c r="AY37" i="1"/>
  <c r="AY36" i="1"/>
  <c r="AY35" i="1"/>
  <c r="AY34" i="1"/>
  <c r="AY398" i="1"/>
  <c r="AY393" i="1"/>
  <c r="AY429" i="1"/>
  <c r="AY264" i="1"/>
  <c r="AW264" i="1" s="1"/>
  <c r="AV264" i="1" s="1"/>
  <c r="AY418" i="1"/>
  <c r="AY417" i="1"/>
  <c r="AY416" i="1"/>
  <c r="AY415" i="1"/>
  <c r="AY414" i="1"/>
  <c r="AY406" i="1"/>
  <c r="AY403" i="1"/>
  <c r="AY338" i="1"/>
  <c r="AW338" i="1" s="1"/>
  <c r="AV338" i="1" s="1"/>
  <c r="AY337" i="1"/>
  <c r="AW337" i="1" s="1"/>
  <c r="AV337" i="1" s="1"/>
  <c r="AY332" i="1"/>
  <c r="AW332" i="1" s="1"/>
  <c r="AV332" i="1" s="1"/>
  <c r="AY331" i="1"/>
  <c r="AW331" i="1" s="1"/>
  <c r="AV331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95" i="1"/>
  <c r="AW295" i="1" s="1"/>
  <c r="AV295" i="1" s="1"/>
  <c r="AY205" i="1"/>
  <c r="AW205" i="1" s="1"/>
  <c r="AV205" i="1" s="1"/>
  <c r="AY204" i="1"/>
  <c r="AW204" i="1" s="1"/>
  <c r="AV204" i="1" s="1"/>
  <c r="AY186" i="1"/>
  <c r="AW186" i="1" s="1"/>
  <c r="AV186" i="1" s="1"/>
  <c r="AY185" i="1"/>
  <c r="AW185" i="1" s="1"/>
  <c r="AV185" i="1" s="1"/>
  <c r="AY180" i="1"/>
  <c r="AW180" i="1" s="1"/>
  <c r="AV180" i="1" s="1"/>
  <c r="AY179" i="1"/>
  <c r="AW179" i="1" s="1"/>
  <c r="AV179" i="1" s="1"/>
  <c r="AY158" i="1"/>
  <c r="AW158" i="1" s="1"/>
  <c r="AV158" i="1" s="1"/>
  <c r="AY157" i="1"/>
  <c r="AW157" i="1" s="1"/>
  <c r="AV157" i="1" s="1"/>
  <c r="AY102" i="1"/>
  <c r="AW102" i="1" s="1"/>
  <c r="AV102" i="1" s="1"/>
  <c r="AY101" i="1"/>
  <c r="AW101" i="1" s="1"/>
  <c r="AV101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384" i="1"/>
  <c r="AW384" i="1" s="1"/>
  <c r="AV384" i="1" s="1"/>
  <c r="AY399" i="1"/>
  <c r="AY394" i="1"/>
  <c r="AY339" i="1"/>
  <c r="AW339" i="1" s="1"/>
  <c r="AV339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208" i="1"/>
  <c r="AW208" i="1" s="1"/>
  <c r="AV208" i="1" s="1"/>
  <c r="AY207" i="1"/>
  <c r="AW207" i="1" s="1"/>
  <c r="AV207" i="1" s="1"/>
  <c r="AY206" i="1"/>
  <c r="AW206" i="1" s="1"/>
  <c r="AV206" i="1" s="1"/>
  <c r="AY189" i="1"/>
  <c r="AW189" i="1" s="1"/>
  <c r="AV189" i="1" s="1"/>
  <c r="AY188" i="1"/>
  <c r="AW188" i="1" s="1"/>
  <c r="AV188" i="1" s="1"/>
  <c r="AY187" i="1"/>
  <c r="AW187" i="1" s="1"/>
  <c r="AV187" i="1" s="1"/>
  <c r="AY184" i="1"/>
  <c r="AW184" i="1" s="1"/>
  <c r="AV184" i="1" s="1"/>
  <c r="AY183" i="1"/>
  <c r="AW183" i="1" s="1"/>
  <c r="AV183" i="1" s="1"/>
  <c r="AY182" i="1"/>
  <c r="AW182" i="1" s="1"/>
  <c r="AV182" i="1" s="1"/>
  <c r="AY181" i="1"/>
  <c r="AW181" i="1" s="1"/>
  <c r="AV181" i="1" s="1"/>
  <c r="AY159" i="1"/>
  <c r="AW159" i="1" s="1"/>
  <c r="AV159" i="1" s="1"/>
  <c r="AY106" i="1"/>
  <c r="AW106" i="1" s="1"/>
  <c r="AV106" i="1" s="1"/>
  <c r="AY105" i="1"/>
  <c r="AW105" i="1" s="1"/>
  <c r="AV105" i="1" s="1"/>
  <c r="AY104" i="1"/>
  <c r="AW104" i="1" s="1"/>
  <c r="AV104" i="1" s="1"/>
  <c r="AY103" i="1"/>
  <c r="AW103" i="1" s="1"/>
  <c r="AV103" i="1" s="1"/>
  <c r="AY110" i="1"/>
  <c r="AW110" i="1" s="1"/>
  <c r="AV110" i="1" s="1"/>
  <c r="AY109" i="1"/>
  <c r="AW109" i="1" s="1"/>
  <c r="AV109" i="1" s="1"/>
  <c r="AY107" i="1"/>
  <c r="AW107" i="1" s="1"/>
  <c r="AV107" i="1" s="1"/>
  <c r="AY100" i="1"/>
  <c r="AW100" i="1" s="1"/>
  <c r="AV100" i="1" s="1"/>
  <c r="AY99" i="1"/>
  <c r="AW99" i="1" s="1"/>
  <c r="AV99" i="1" s="1"/>
  <c r="AY98" i="1"/>
  <c r="AW98" i="1" s="1"/>
  <c r="AV98" i="1" s="1"/>
  <c r="AY342" i="1"/>
  <c r="AY341" i="1"/>
  <c r="AY340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78" i="1"/>
  <c r="AY177" i="1"/>
  <c r="AY172" i="1"/>
  <c r="AY171" i="1"/>
  <c r="AY167" i="1"/>
  <c r="AY166" i="1"/>
  <c r="AY165" i="1"/>
  <c r="AY164" i="1"/>
  <c r="AY163" i="1"/>
  <c r="AY162" i="1"/>
  <c r="AY161" i="1"/>
  <c r="AY160" i="1"/>
  <c r="AY156" i="1"/>
  <c r="AY155" i="1"/>
  <c r="AY154" i="1"/>
  <c r="AY153" i="1"/>
  <c r="AY152" i="1"/>
  <c r="AY151" i="1"/>
  <c r="AY150" i="1"/>
  <c r="AY145" i="1"/>
  <c r="AY144" i="1"/>
  <c r="AY143" i="1"/>
  <c r="AY142" i="1"/>
  <c r="AY141" i="1"/>
  <c r="AY140" i="1"/>
  <c r="AY138" i="1"/>
  <c r="AY137" i="1"/>
  <c r="AY136" i="1"/>
  <c r="AY135" i="1"/>
  <c r="AY134" i="1"/>
  <c r="AY133" i="1"/>
  <c r="AY132" i="1"/>
  <c r="AY131" i="1"/>
  <c r="AY130" i="1"/>
  <c r="AY129" i="1"/>
  <c r="AY128" i="1"/>
  <c r="AY124" i="1"/>
  <c r="AY123" i="1"/>
  <c r="AY122" i="1"/>
  <c r="AY121" i="1"/>
  <c r="AY120" i="1"/>
  <c r="AY119" i="1"/>
  <c r="AY118" i="1"/>
  <c r="AY116" i="1"/>
  <c r="AY115" i="1"/>
  <c r="AY114" i="1"/>
  <c r="AY113" i="1"/>
  <c r="AY419" i="1"/>
  <c r="AY290" i="1"/>
  <c r="AW290" i="1" s="1"/>
  <c r="AV290" i="1" s="1"/>
  <c r="AY289" i="1"/>
  <c r="AW289" i="1" s="1"/>
  <c r="AV289" i="1" s="1"/>
  <c r="AY288" i="1"/>
  <c r="AW288" i="1" s="1"/>
  <c r="AV288" i="1" s="1"/>
  <c r="AY287" i="1"/>
  <c r="AW287" i="1" s="1"/>
  <c r="AV28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39" i="1"/>
  <c r="AW39" i="1" s="1"/>
  <c r="AV39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30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S310" i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Z406" i="1"/>
  <c r="AW406" i="1" s="1"/>
  <c r="AV406" i="1" s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R181" i="1"/>
  <c r="S181" i="1" s="1"/>
  <c r="BJ189" i="1"/>
  <c r="AK189" i="1"/>
  <c r="AJ189" i="1"/>
  <c r="F189" i="1"/>
  <c r="BJ188" i="1"/>
  <c r="AT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L104" i="1"/>
  <c r="AJ104" i="1"/>
  <c r="AK103" i="1"/>
  <c r="AJ103" i="1"/>
  <c r="AJ339" i="1"/>
  <c r="AJ328" i="1"/>
  <c r="AJ207" i="1"/>
  <c r="AJ159" i="1"/>
  <c r="AT328" i="1"/>
  <c r="AL328" i="1"/>
  <c r="AK327" i="1"/>
  <c r="AJ327" i="1"/>
  <c r="AT339" i="1"/>
  <c r="AL339" i="1"/>
  <c r="AT159" i="1"/>
  <c r="AL159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V128" i="1" l="1"/>
  <c r="AV141" i="1"/>
  <c r="AW166" i="1"/>
  <c r="AV166" i="1" s="1"/>
  <c r="AV196" i="1"/>
  <c r="AV119" i="1"/>
  <c r="AV190" i="1"/>
  <c r="AV134" i="1"/>
  <c r="AV393" i="1"/>
  <c r="AV202" i="1"/>
  <c r="AV151" i="1"/>
  <c r="AV147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<sst xmlns="http://schemas.openxmlformats.org/spreadsheetml/2006/main" count="6768" uniqueCount="1366">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</sst>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4">
      <customFilters>
        <customFilter val="compensation*"/>
      </custom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F1" zoomScale="120" zoomScaleNormal="120" workbookViewId="0">
      <selection activeCell="H31" sqref="H31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560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916</v>
      </c>
      <c r="P1" s="5" t="s">
        <v>916</v>
      </c>
      <c r="Q1" s="5" t="s">
        <v>916</v>
      </c>
      <c r="R1" s="5" t="s">
        <v>916</v>
      </c>
      <c r="S1" s="5" t="s">
        <v>916</v>
      </c>
      <c r="T1" s="58" t="s">
        <v>917</v>
      </c>
      <c r="U1" s="5" t="s">
        <v>279</v>
      </c>
      <c r="V1" s="6" t="s">
        <v>279</v>
      </c>
      <c r="W1" s="7" t="s">
        <v>575</v>
      </c>
      <c r="X1" s="7" t="s">
        <v>575</v>
      </c>
      <c r="Y1" s="7" t="s">
        <v>575</v>
      </c>
      <c r="Z1" s="7" t="s">
        <v>643</v>
      </c>
      <c r="AA1" s="7" t="s">
        <v>1082</v>
      </c>
      <c r="AB1" s="7" t="s">
        <v>195</v>
      </c>
      <c r="AC1" s="7" t="s">
        <v>196</v>
      </c>
      <c r="AD1" s="16" t="s">
        <v>197</v>
      </c>
      <c r="AE1" s="16" t="s">
        <v>852</v>
      </c>
      <c r="AF1" s="7" t="s">
        <v>195</v>
      </c>
      <c r="AG1" s="7" t="s">
        <v>195</v>
      </c>
      <c r="AH1" s="7" t="s">
        <v>1083</v>
      </c>
      <c r="AI1" s="7" t="s">
        <v>195</v>
      </c>
      <c r="AJ1" s="7" t="s">
        <v>195</v>
      </c>
      <c r="AK1" s="7" t="s">
        <v>195</v>
      </c>
      <c r="AL1" s="7" t="s">
        <v>1083</v>
      </c>
      <c r="AM1" s="7" t="s">
        <v>1083</v>
      </c>
      <c r="AN1" s="7" t="s">
        <v>1083</v>
      </c>
      <c r="AO1" s="7" t="s">
        <v>1083</v>
      </c>
      <c r="AP1" s="7" t="s">
        <v>1083</v>
      </c>
      <c r="AQ1" s="7" t="s">
        <v>1083</v>
      </c>
      <c r="AR1" s="7" t="s">
        <v>195</v>
      </c>
      <c r="AS1" s="7" t="s">
        <v>195</v>
      </c>
      <c r="AT1" s="7" t="s">
        <v>195</v>
      </c>
      <c r="AU1" s="7" t="s">
        <v>970</v>
      </c>
      <c r="AV1" s="7" t="s">
        <v>536</v>
      </c>
      <c r="AW1" s="7" t="s">
        <v>536</v>
      </c>
      <c r="AX1" s="7" t="s">
        <v>970</v>
      </c>
      <c r="AY1" s="7" t="s">
        <v>536</v>
      </c>
      <c r="AZ1" s="7" t="s">
        <v>536</v>
      </c>
      <c r="BA1" s="7" t="s">
        <v>536</v>
      </c>
      <c r="BB1" s="7" t="s">
        <v>536</v>
      </c>
      <c r="BC1" s="7" t="s">
        <v>536</v>
      </c>
      <c r="BD1" s="7" t="s">
        <v>536</v>
      </c>
      <c r="BE1" s="7" t="s">
        <v>848</v>
      </c>
      <c r="BF1" s="7" t="s">
        <v>970</v>
      </c>
      <c r="BG1" s="7" t="s">
        <v>536</v>
      </c>
      <c r="BH1" s="7" t="s">
        <v>844</v>
      </c>
      <c r="BI1" s="7" t="s">
        <v>536</v>
      </c>
      <c r="BJ1" s="7" t="s">
        <v>845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565</v>
      </c>
      <c r="K2" s="3" t="s">
        <v>841</v>
      </c>
      <c r="L2" s="3" t="s">
        <v>842</v>
      </c>
      <c r="M2" s="3" t="s">
        <v>558</v>
      </c>
      <c r="N2" s="3" t="s">
        <v>559</v>
      </c>
      <c r="O2" s="17" t="s">
        <v>959</v>
      </c>
      <c r="P2" s="4" t="s">
        <v>963</v>
      </c>
      <c r="Q2" s="4" t="s">
        <v>918</v>
      </c>
      <c r="R2" s="4" t="s">
        <v>918</v>
      </c>
      <c r="S2" s="4" t="s">
        <v>919</v>
      </c>
      <c r="T2" s="4" t="s">
        <v>920</v>
      </c>
      <c r="U2" s="4" t="s">
        <v>561</v>
      </c>
      <c r="V2" s="8" t="s">
        <v>335</v>
      </c>
      <c r="W2" s="8" t="s">
        <v>583</v>
      </c>
      <c r="X2" s="8" t="s">
        <v>584</v>
      </c>
      <c r="Y2" s="13" t="s">
        <v>576</v>
      </c>
      <c r="Z2" s="8" t="s">
        <v>644</v>
      </c>
      <c r="AA2" s="8" t="s">
        <v>1081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1087</v>
      </c>
      <c r="AI2" s="10" t="s">
        <v>161</v>
      </c>
      <c r="AJ2" s="11" t="s">
        <v>162</v>
      </c>
      <c r="AK2" s="10" t="s">
        <v>163</v>
      </c>
      <c r="AL2" s="10" t="s">
        <v>1084</v>
      </c>
      <c r="AM2" s="10" t="s">
        <v>1094</v>
      </c>
      <c r="AN2" s="10" t="s">
        <v>1103</v>
      </c>
      <c r="AO2" s="10" t="s">
        <v>1104</v>
      </c>
      <c r="AP2" s="10" t="s">
        <v>1099</v>
      </c>
      <c r="AQ2" s="10" t="s">
        <v>1100</v>
      </c>
      <c r="AR2" s="9" t="s">
        <v>164</v>
      </c>
      <c r="AS2" s="10" t="s">
        <v>614</v>
      </c>
      <c r="AT2" s="12" t="s">
        <v>170</v>
      </c>
      <c r="AU2" s="12" t="s">
        <v>1196</v>
      </c>
      <c r="AV2" s="10" t="s">
        <v>370</v>
      </c>
      <c r="AW2" s="10" t="s">
        <v>166</v>
      </c>
      <c r="AX2" s="10" t="s">
        <v>1304</v>
      </c>
      <c r="AY2" s="10" t="s">
        <v>1305</v>
      </c>
      <c r="AZ2" s="10" t="s">
        <v>1306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849</v>
      </c>
      <c r="BF2" s="10" t="s">
        <v>971</v>
      </c>
      <c r="BG2" s="10" t="s">
        <v>846</v>
      </c>
      <c r="BH2" s="10" t="s">
        <v>843</v>
      </c>
      <c r="BI2" s="10" t="s">
        <v>369</v>
      </c>
      <c r="BJ2" s="12" t="s">
        <v>847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562</v>
      </c>
      <c r="K3" s="50" t="s">
        <v>824</v>
      </c>
      <c r="L3" s="50" t="s">
        <v>825</v>
      </c>
      <c r="M3" s="50" t="s">
        <v>555</v>
      </c>
      <c r="N3" s="50" t="s">
        <v>556</v>
      </c>
      <c r="O3" s="52" t="s">
        <v>958</v>
      </c>
      <c r="P3" s="51" t="s">
        <v>921</v>
      </c>
      <c r="Q3" s="51" t="s">
        <v>922</v>
      </c>
      <c r="R3" s="53" t="s">
        <v>923</v>
      </c>
      <c r="S3" s="53" t="s">
        <v>924</v>
      </c>
      <c r="T3" s="59" t="s">
        <v>914</v>
      </c>
      <c r="U3" s="51" t="s">
        <v>557</v>
      </c>
      <c r="V3" s="1" t="s">
        <v>333</v>
      </c>
      <c r="W3" s="1" t="s">
        <v>639</v>
      </c>
      <c r="X3" s="1" t="s">
        <v>640</v>
      </c>
      <c r="Y3" s="1" t="s">
        <v>641</v>
      </c>
      <c r="Z3" s="1" t="s">
        <v>642</v>
      </c>
      <c r="AA3" s="1" t="s">
        <v>1080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1086</v>
      </c>
      <c r="AI3" s="54" t="s">
        <v>13</v>
      </c>
      <c r="AJ3" s="54" t="s">
        <v>14</v>
      </c>
      <c r="AK3" s="54" t="s">
        <v>15</v>
      </c>
      <c r="AL3" s="54" t="s">
        <v>1085</v>
      </c>
      <c r="AM3" s="54" t="s">
        <v>1093</v>
      </c>
      <c r="AN3" s="54" t="s">
        <v>1101</v>
      </c>
      <c r="AO3" s="54" t="s">
        <v>1102</v>
      </c>
      <c r="AP3" s="54" t="s">
        <v>1095</v>
      </c>
      <c r="AQ3" s="54" t="s">
        <v>1096</v>
      </c>
      <c r="AR3" s="54" t="s">
        <v>16</v>
      </c>
      <c r="AS3" s="54" t="s">
        <v>17</v>
      </c>
      <c r="AT3" s="55" t="s">
        <v>24</v>
      </c>
      <c r="AU3" s="55" t="s">
        <v>1195</v>
      </c>
      <c r="AV3" s="54" t="s">
        <v>20</v>
      </c>
      <c r="AW3" s="54" t="s">
        <v>18</v>
      </c>
      <c r="AX3" s="54" t="s">
        <v>1295</v>
      </c>
      <c r="AY3" s="54" t="s">
        <v>1296</v>
      </c>
      <c r="AZ3" s="54" t="s">
        <v>1297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850</v>
      </c>
      <c r="BF3" s="54" t="s">
        <v>969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569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 t="shared" ref="AJ4:AJ33" si="0">IF(ISBLANK(AI4),  "", _xlfn.CONCAT("haas/entity/sensor/", LOWER(C4), "/", E4, "/config"))</f>
        <v/>
      </c>
      <c r="AK4" s="21" t="str">
        <f t="shared" ref="AK4:AK35" si="1"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1307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523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 t="shared" si="0"/>
        <v>haas/entity/sensor/weewx/compensation_sensor_roof_temperature/config</v>
      </c>
      <c r="AK5" s="21" t="str">
        <f t="shared" si="1"/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1307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734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898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 t="shared" si="0"/>
        <v/>
      </c>
      <c r="AK6" s="21" t="str">
        <f t="shared" si="1"/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1207</v>
      </c>
      <c r="BA6" s="21" t="s">
        <v>1205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735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523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 t="shared" si="0"/>
        <v/>
      </c>
      <c r="AK7" s="21" t="str">
        <f t="shared" si="1"/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1207</v>
      </c>
      <c r="BA7" s="21" t="s">
        <v>1205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736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898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 t="shared" si="0"/>
        <v/>
      </c>
      <c r="AK8" s="21" t="str">
        <f t="shared" si="1"/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1207</v>
      </c>
      <c r="BA8" s="21" t="s">
        <v>1205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737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523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 t="shared" si="0"/>
        <v/>
      </c>
      <c r="AK9" s="21" t="str">
        <f t="shared" si="1"/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1207</v>
      </c>
      <c r="BA9" s="21" t="s">
        <v>1205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738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 t="shared" si="0"/>
        <v/>
      </c>
      <c r="AK10" s="21" t="str">
        <f t="shared" si="1"/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1206</v>
      </c>
      <c r="BA10" s="21" t="s">
        <v>1208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739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523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 t="shared" si="0"/>
        <v/>
      </c>
      <c r="AK11" s="21" t="str">
        <f t="shared" si="1"/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1206</v>
      </c>
      <c r="BA11" s="21" t="s">
        <v>1208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740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 t="shared" si="0"/>
        <v/>
      </c>
      <c r="AK12" s="21" t="str">
        <f t="shared" si="1"/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1207</v>
      </c>
      <c r="BA12" s="21" t="s">
        <v>1205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741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523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 t="shared" si="0"/>
        <v/>
      </c>
      <c r="AK13" s="21" t="str">
        <f t="shared" si="1"/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1207</v>
      </c>
      <c r="BA13" s="21" t="s">
        <v>1205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693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 t="shared" si="0"/>
        <v/>
      </c>
      <c r="AK14" s="21" t="str">
        <f t="shared" si="1"/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1207</v>
      </c>
      <c r="BA14" s="21" t="s">
        <v>1208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694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523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 t="shared" si="0"/>
        <v/>
      </c>
      <c r="AK15" s="21" t="str">
        <f t="shared" si="1"/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1207</v>
      </c>
      <c r="BA15" s="21" t="s">
        <v>1208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695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 t="shared" si="0"/>
        <v/>
      </c>
      <c r="AK16" s="21" t="str">
        <f t="shared" si="1"/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1207</v>
      </c>
      <c r="BA16" s="21" t="s">
        <v>1208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696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523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 t="shared" si="0"/>
        <v/>
      </c>
      <c r="AK17" s="21" t="str">
        <f t="shared" si="1"/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1207</v>
      </c>
      <c r="BA17" s="21" t="s">
        <v>1208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697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 t="shared" si="0"/>
        <v/>
      </c>
      <c r="AK18" s="21" t="str">
        <f t="shared" si="1"/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1206</v>
      </c>
      <c r="BA18" s="21" t="s">
        <v>1208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698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523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 t="shared" si="0"/>
        <v/>
      </c>
      <c r="AK19" s="21" t="str">
        <f t="shared" si="1"/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1206</v>
      </c>
      <c r="BA19" s="21" t="s">
        <v>1208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699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 t="shared" si="0"/>
        <v/>
      </c>
      <c r="AK20" s="21" t="str">
        <f t="shared" si="1"/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1206</v>
      </c>
      <c r="BA20" s="21" t="s">
        <v>1208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700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523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 t="shared" si="0"/>
        <v/>
      </c>
      <c r="AK21" s="21" t="str">
        <f t="shared" si="1"/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1206</v>
      </c>
      <c r="BA21" s="21" t="s">
        <v>1208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701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 t="shared" si="0"/>
        <v/>
      </c>
      <c r="AK22" s="21" t="str">
        <f t="shared" si="1"/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1207</v>
      </c>
      <c r="BA22" s="21" t="s">
        <v>1205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702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523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 t="shared" si="0"/>
        <v/>
      </c>
      <c r="AK23" s="21" t="str">
        <f t="shared" si="1"/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1207</v>
      </c>
      <c r="BA23" s="21" t="s">
        <v>1205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703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 t="shared" si="0"/>
        <v/>
      </c>
      <c r="AK24" s="21" t="str">
        <f t="shared" si="1"/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1206</v>
      </c>
      <c r="BA24" s="21" t="s">
        <v>1208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704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523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 t="shared" si="0"/>
        <v/>
      </c>
      <c r="AK25" s="21" t="str">
        <f t="shared" si="1"/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1206</v>
      </c>
      <c r="BA25" s="21" t="s">
        <v>1208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570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 t="shared" si="0"/>
        <v/>
      </c>
      <c r="AK26" s="21" t="str">
        <f t="shared" si="1"/>
        <v/>
      </c>
      <c r="AS26" s="21"/>
      <c r="AT26" s="14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1307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 t="shared" si="0"/>
        <v>haas/entity/sensor/weewx/compensation_sensor_rack_temperature/config</v>
      </c>
      <c r="AK27" s="21" t="str">
        <f t="shared" si="1"/>
        <v>weewx/compensation_sensor_rack_temperature</v>
      </c>
      <c r="AR27" s="21" t="s">
        <v>311</v>
      </c>
      <c r="AS27" s="21">
        <v>1</v>
      </c>
      <c r="AT27" s="14"/>
      <c r="AV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21" t="str">
        <f>IF(ISBLANK(Table2[[#This Row],[device_model]]), "", Table2[[#This Row],[device_suggested_area]])</f>
        <v>Rack</v>
      </c>
      <c r="AZ27" s="21" t="s">
        <v>500</v>
      </c>
      <c r="BA27" s="21" t="s">
        <v>36</v>
      </c>
      <c r="BB27" s="21" t="s">
        <v>37</v>
      </c>
      <c r="BC27" s="21" t="s">
        <v>1307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 t="shared" si="0"/>
        <v>haas/entity/sensor/weewx/compensation_sensor_roof_apparent_temperature/config</v>
      </c>
      <c r="AK28" s="21" t="str">
        <f t="shared" si="1"/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1307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 t="shared" si="0"/>
        <v>haas/entity/sensor/weewx/compensation_sensor_roof_dew_point/config</v>
      </c>
      <c r="AK29" s="21" t="str">
        <f t="shared" si="1"/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1307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 t="shared" si="0"/>
        <v>haas/entity/sensor/weewx/compensation_sensor_roof_heat_index/config</v>
      </c>
      <c r="AK30" s="21" t="str">
        <f t="shared" si="1"/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1307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 t="shared" si="0"/>
        <v>haas/entity/sensor/weewx/compensation_sensor_roof_humidity_index/config</v>
      </c>
      <c r="AK31" s="21" t="str">
        <f t="shared" si="1"/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1307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 t="shared" si="0"/>
        <v>haas/entity/sensor/weewx/compensation_sensor_rack_dew_point/config</v>
      </c>
      <c r="AK32" s="21" t="str">
        <f t="shared" si="1"/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1307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 t="shared" si="0"/>
        <v>haas/entity/sensor/weewx/compensation_sensor_roof_wind_chill_temperature/config</v>
      </c>
      <c r="AK33" s="21" t="str">
        <f t="shared" si="1"/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1307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527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 t="shared" si="1"/>
        <v/>
      </c>
      <c r="AS34" s="21"/>
      <c r="AT34" s="15"/>
      <c r="AU34" s="22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" s="21" t="str">
        <f>IF(ISBLANK(Table2[[#This Row],[device_model]]), "", Table2[[#This Row],[device_suggested_area]])</f>
        <v/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1040</v>
      </c>
      <c r="B35" s="21" t="s">
        <v>26</v>
      </c>
      <c r="C35" s="21" t="s">
        <v>537</v>
      </c>
      <c r="D35" s="21" t="s">
        <v>27</v>
      </c>
      <c r="E35" s="21" t="s">
        <v>541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540</v>
      </c>
      <c r="I35" s="21" t="s">
        <v>30</v>
      </c>
      <c r="M35" s="21" t="s">
        <v>90</v>
      </c>
      <c r="T35" s="27"/>
      <c r="U35" s="21" t="s">
        <v>523</v>
      </c>
      <c r="V35" s="22"/>
      <c r="W35" s="22"/>
      <c r="X35" s="22"/>
      <c r="Y35" s="22"/>
      <c r="AE35" s="21" t="s">
        <v>543</v>
      </c>
      <c r="AJ35" s="21" t="str">
        <f>IF(ISBLANK(AI35),  "", _xlfn.CONCAT("haas/entity/sensor/", LOWER(C35), "/", E35, "/config"))</f>
        <v/>
      </c>
      <c r="AK35" s="21" t="str">
        <f t="shared" si="1"/>
        <v/>
      </c>
      <c r="AS35" s="21"/>
      <c r="AT35" s="23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1041</v>
      </c>
      <c r="B36" s="21" t="s">
        <v>26</v>
      </c>
      <c r="C36" s="21" t="s">
        <v>537</v>
      </c>
      <c r="D36" s="21" t="s">
        <v>27</v>
      </c>
      <c r="E36" s="21" t="s">
        <v>622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540</v>
      </c>
      <c r="I36" s="21" t="s">
        <v>30</v>
      </c>
      <c r="M36" s="21" t="s">
        <v>90</v>
      </c>
      <c r="T36" s="27"/>
      <c r="U36" s="21" t="s">
        <v>523</v>
      </c>
      <c r="V36" s="22"/>
      <c r="W36" s="22"/>
      <c r="X36" s="22"/>
      <c r="Y36" s="22"/>
      <c r="AE36" s="21" t="s">
        <v>543</v>
      </c>
      <c r="AJ36" s="21" t="str">
        <f>IF(ISBLANK(AI36),  "", _xlfn.CONCAT("haas/entity/sensor/", LOWER(C36), "/", E36, "/config"))</f>
        <v/>
      </c>
      <c r="AK36" s="21" t="str">
        <f t="shared" ref="AK36:AK67" si="2"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1042</v>
      </c>
      <c r="B37" s="21" t="s">
        <v>26</v>
      </c>
      <c r="C37" s="21" t="s">
        <v>527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540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543</v>
      </c>
      <c r="AK37" s="21" t="str">
        <f t="shared" si="2"/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523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 t="shared" ref="AJ38:AJ49" si="3">IF(ISBLANK(AI38),  "", _xlfn.CONCAT("haas/entity/sensor/", LOWER(C38), "/", E38, "/config"))</f>
        <v>haas/entity/sensor/weewx/compensation_sensor_roof_humidity/config</v>
      </c>
      <c r="AK38" s="21" t="str">
        <f t="shared" si="2"/>
        <v>weewx/compensation_sensor_roof_humidity</v>
      </c>
      <c r="AR38" s="21" t="s">
        <v>312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500</v>
      </c>
      <c r="BA38" s="21" t="s">
        <v>36</v>
      </c>
      <c r="BB38" s="21" t="s">
        <v>37</v>
      </c>
      <c r="BC38" s="21" t="s">
        <v>1307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705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523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 t="shared" si="3"/>
        <v/>
      </c>
      <c r="AK39" s="21" t="str">
        <f t="shared" si="2"/>
        <v/>
      </c>
      <c r="AS39" s="21"/>
      <c r="AT39" s="15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39" s="21" t="str">
        <f>IF(ISBLANK(Table2[[#This Row],[device_model]]), "", Table2[[#This Row],[device_suggested_area]])</f>
        <v>Ada</v>
      </c>
      <c r="AZ39" s="21" t="s">
        <v>1207</v>
      </c>
      <c r="BA39" s="21" t="s">
        <v>1205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706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523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 t="shared" si="3"/>
        <v/>
      </c>
      <c r="AK40" s="21" t="str">
        <f t="shared" si="2"/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0" s="21" t="str">
        <f>IF(ISBLANK(Table2[[#This Row],[device_model]]), "", Table2[[#This Row],[device_suggested_area]])</f>
        <v>Edwin</v>
      </c>
      <c r="AZ40" s="21" t="s">
        <v>1207</v>
      </c>
      <c r="BA40" s="21" t="s">
        <v>1205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707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523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 t="shared" si="3"/>
        <v/>
      </c>
      <c r="AK41" s="21" t="str">
        <f t="shared" si="2"/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1" s="21" t="str">
        <f>IF(ISBLANK(Table2[[#This Row],[device_model]]), "", Table2[[#This Row],[device_suggested_area]])</f>
        <v>Lounge</v>
      </c>
      <c r="AZ41" s="21" t="s">
        <v>1206</v>
      </c>
      <c r="BA41" s="21" t="s">
        <v>1208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708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523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 t="shared" si="3"/>
        <v/>
      </c>
      <c r="AK42" s="21" t="str">
        <f t="shared" si="2"/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2" s="21" t="str">
        <f>IF(ISBLANK(Table2[[#This Row],[device_model]]), "", Table2[[#This Row],[device_suggested_area]])</f>
        <v>Parents</v>
      </c>
      <c r="AZ42" s="21" t="s">
        <v>1207</v>
      </c>
      <c r="BA42" s="21" t="s">
        <v>1205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709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523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 t="shared" si="3"/>
        <v/>
      </c>
      <c r="AK43" s="21" t="str">
        <f t="shared" si="2"/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3" s="21" t="str">
        <f>IF(ISBLANK(Table2[[#This Row],[device_model]]), "", Table2[[#This Row],[device_suggested_area]])</f>
        <v>Office</v>
      </c>
      <c r="AZ43" s="21" t="s">
        <v>1206</v>
      </c>
      <c r="BA43" s="21" t="s">
        <v>1208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710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523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 t="shared" si="3"/>
        <v/>
      </c>
      <c r="AK44" s="21" t="str">
        <f t="shared" si="2"/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4" s="21" t="str">
        <f>IF(ISBLANK(Table2[[#This Row],[device_model]]), "", Table2[[#This Row],[device_suggested_area]])</f>
        <v>Kitchen</v>
      </c>
      <c r="AZ44" s="21" t="s">
        <v>1206</v>
      </c>
      <c r="BA44" s="21" t="s">
        <v>1208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711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523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 t="shared" si="3"/>
        <v/>
      </c>
      <c r="AK45" s="21" t="str">
        <f t="shared" si="2"/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5" s="21" t="str">
        <f>IF(ISBLANK(Table2[[#This Row],[device_model]]), "", Table2[[#This Row],[device_suggested_area]])</f>
        <v>Pantry</v>
      </c>
      <c r="AZ45" s="21" t="s">
        <v>1206</v>
      </c>
      <c r="BA45" s="21" t="s">
        <v>1208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712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523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 t="shared" si="3"/>
        <v/>
      </c>
      <c r="AK46" s="21" t="str">
        <f t="shared" si="2"/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6" s="21" t="str">
        <f>IF(ISBLANK(Table2[[#This Row],[device_model]]), "", Table2[[#This Row],[device_suggested_area]])</f>
        <v>Dining</v>
      </c>
      <c r="AZ46" s="21" t="s">
        <v>1206</v>
      </c>
      <c r="BA46" s="21" t="s">
        <v>1208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713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523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 t="shared" si="3"/>
        <v/>
      </c>
      <c r="AK47" s="21" t="str">
        <f t="shared" si="2"/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7" s="21" t="str">
        <f>IF(ISBLANK(Table2[[#This Row],[device_model]]), "", Table2[[#This Row],[device_suggested_area]])</f>
        <v>Laundry</v>
      </c>
      <c r="AZ47" s="21" t="s">
        <v>1207</v>
      </c>
      <c r="BA47" s="21" t="s">
        <v>1205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714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523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 t="shared" si="3"/>
        <v/>
      </c>
      <c r="AK48" s="21" t="str">
        <f t="shared" si="2"/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8" s="21" t="str">
        <f>IF(ISBLANK(Table2[[#This Row],[device_model]]), "", Table2[[#This Row],[device_suggested_area]])</f>
        <v>Basement</v>
      </c>
      <c r="AZ48" s="21" t="s">
        <v>1206</v>
      </c>
      <c r="BA48" s="21" t="s">
        <v>1208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 t="shared" si="3"/>
        <v>haas/entity/sensor/weewx/compensation_sensor_rack_humidity/config</v>
      </c>
      <c r="AK49" s="21" t="str">
        <f t="shared" si="2"/>
        <v>weewx/compensation_sensor_rack_humidity</v>
      </c>
      <c r="AR49" s="21" t="s">
        <v>312</v>
      </c>
      <c r="AS49" s="21">
        <v>1</v>
      </c>
      <c r="AT49" s="14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9" s="21" t="str">
        <f>IF(ISBLANK(Table2[[#This Row],[device_model]]), "", Table2[[#This Row],[device_suggested_area]])</f>
        <v>Rack</v>
      </c>
      <c r="AZ49" s="21" t="s">
        <v>500</v>
      </c>
      <c r="BA49" s="21" t="s">
        <v>36</v>
      </c>
      <c r="BB49" s="21" t="s">
        <v>37</v>
      </c>
      <c r="BC49" s="21" t="s">
        <v>1307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1062</v>
      </c>
      <c r="B50" s="21" t="s">
        <v>26</v>
      </c>
      <c r="C50" s="21" t="s">
        <v>527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 t="shared" si="2"/>
        <v/>
      </c>
      <c r="AS50" s="21"/>
      <c r="AT50" s="15"/>
      <c r="AU50" s="22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0" s="21" t="str">
        <f>IF(ISBLANK(Table2[[#This Row],[device_model]]), "", Table2[[#This Row],[device_suggested_area]])</f>
        <v/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715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 t="shared" ref="AJ51:AJ96" si="4">IF(ISBLANK(AI51),  "", _xlfn.CONCAT("haas/entity/sensor/", LOWER(C51), "/", E51, "/config"))</f>
        <v/>
      </c>
      <c r="AK51" s="21" t="str">
        <f t="shared" si="2"/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1" s="21" t="str">
        <f>IF(ISBLANK(Table2[[#This Row],[device_model]]), "", Table2[[#This Row],[device_suggested_area]])</f>
        <v>Ada</v>
      </c>
      <c r="AZ51" s="21" t="s">
        <v>1207</v>
      </c>
      <c r="BA51" s="21" t="s">
        <v>1205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716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523</v>
      </c>
      <c r="V52" s="22" t="s">
        <v>346</v>
      </c>
      <c r="W52" s="22"/>
      <c r="X52" s="22"/>
      <c r="Y52" s="22"/>
      <c r="AE52" s="21" t="s">
        <v>253</v>
      </c>
      <c r="AJ52" s="21" t="str">
        <f t="shared" si="4"/>
        <v/>
      </c>
      <c r="AK52" s="21" t="str">
        <f t="shared" si="2"/>
        <v/>
      </c>
      <c r="AS52" s="21"/>
      <c r="AT52" s="23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2" s="21" t="str">
        <f>IF(ISBLANK(Table2[[#This Row],[device_model]]), "", Table2[[#This Row],[device_suggested_area]])</f>
        <v>Edwin</v>
      </c>
      <c r="AZ52" s="21" t="s">
        <v>1207</v>
      </c>
      <c r="BA52" s="21" t="s">
        <v>1205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717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523</v>
      </c>
      <c r="V53" s="22" t="s">
        <v>334</v>
      </c>
      <c r="W53" s="22"/>
      <c r="X53" s="22"/>
      <c r="Y53" s="22"/>
      <c r="AE53" s="21" t="s">
        <v>253</v>
      </c>
      <c r="AJ53" s="21" t="str">
        <f t="shared" si="4"/>
        <v/>
      </c>
      <c r="AK53" s="21" t="str">
        <f t="shared" si="2"/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3" s="21" t="str">
        <f>IF(ISBLANK(Table2[[#This Row],[device_model]]), "", Table2[[#This Row],[device_suggested_area]])</f>
        <v>Parents</v>
      </c>
      <c r="AZ53" s="21" t="s">
        <v>1207</v>
      </c>
      <c r="BA53" s="21" t="s">
        <v>1205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718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523</v>
      </c>
      <c r="V54" s="22" t="s">
        <v>346</v>
      </c>
      <c r="W54" s="22"/>
      <c r="X54" s="22"/>
      <c r="Y54" s="22"/>
      <c r="AE54" s="21" t="s">
        <v>253</v>
      </c>
      <c r="AJ54" s="21" t="str">
        <f t="shared" si="4"/>
        <v/>
      </c>
      <c r="AK54" s="21" t="str">
        <f t="shared" si="2"/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4" s="21" t="str">
        <f>IF(ISBLANK(Table2[[#This Row],[device_model]]), "", Table2[[#This Row],[device_suggested_area]])</f>
        <v>Office</v>
      </c>
      <c r="AZ54" s="21" t="s">
        <v>1206</v>
      </c>
      <c r="BA54" s="21" t="s">
        <v>1208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719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523</v>
      </c>
      <c r="V55" s="22" t="s">
        <v>346</v>
      </c>
      <c r="W55" s="22"/>
      <c r="X55" s="22"/>
      <c r="Y55" s="22"/>
      <c r="AE55" s="21" t="s">
        <v>253</v>
      </c>
      <c r="AJ55" s="21" t="str">
        <f t="shared" si="4"/>
        <v/>
      </c>
      <c r="AK55" s="21" t="str">
        <f t="shared" si="2"/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5" s="21" t="str">
        <f>IF(ISBLANK(Table2[[#This Row],[device_model]]), "", Table2[[#This Row],[device_suggested_area]])</f>
        <v>Lounge</v>
      </c>
      <c r="AZ55" s="21" t="s">
        <v>1206</v>
      </c>
      <c r="BA55" s="21" t="s">
        <v>1208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720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523</v>
      </c>
      <c r="V56" s="22" t="s">
        <v>346</v>
      </c>
      <c r="W56" s="22"/>
      <c r="X56" s="22"/>
      <c r="Y56" s="22"/>
      <c r="AE56" s="21" t="s">
        <v>253</v>
      </c>
      <c r="AJ56" s="21" t="str">
        <f t="shared" si="4"/>
        <v/>
      </c>
      <c r="AK56" s="21" t="str">
        <f t="shared" si="2"/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6" s="21" t="str">
        <f>IF(ISBLANK(Table2[[#This Row],[device_model]]), "", Table2[[#This Row],[device_suggested_area]])</f>
        <v>Kitchen</v>
      </c>
      <c r="AZ56" s="21" t="s">
        <v>1206</v>
      </c>
      <c r="BA56" s="21" t="s">
        <v>1208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721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523</v>
      </c>
      <c r="V57" s="22" t="s">
        <v>346</v>
      </c>
      <c r="W57" s="22"/>
      <c r="X57" s="22"/>
      <c r="Y57" s="22"/>
      <c r="AE57" s="21" t="s">
        <v>253</v>
      </c>
      <c r="AJ57" s="21" t="str">
        <f t="shared" si="4"/>
        <v/>
      </c>
      <c r="AK57" s="21" t="str">
        <f t="shared" si="2"/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7" s="21" t="str">
        <f>IF(ISBLANK(Table2[[#This Row],[device_model]]), "", Table2[[#This Row],[device_suggested_area]])</f>
        <v>Pantry</v>
      </c>
      <c r="AZ57" s="21" t="s">
        <v>1206</v>
      </c>
      <c r="BA57" s="21" t="s">
        <v>1208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722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523</v>
      </c>
      <c r="V58" s="22" t="s">
        <v>346</v>
      </c>
      <c r="W58" s="22"/>
      <c r="X58" s="22"/>
      <c r="Y58" s="22"/>
      <c r="AE58" s="21" t="s">
        <v>253</v>
      </c>
      <c r="AJ58" s="21" t="str">
        <f t="shared" si="4"/>
        <v/>
      </c>
      <c r="AK58" s="21" t="str">
        <f t="shared" si="2"/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8" s="21" t="str">
        <f>IF(ISBLANK(Table2[[#This Row],[device_model]]), "", Table2[[#This Row],[device_suggested_area]])</f>
        <v>Dining</v>
      </c>
      <c r="AZ58" s="21" t="s">
        <v>1206</v>
      </c>
      <c r="BA58" s="21" t="s">
        <v>1208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723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 t="shared" si="4"/>
        <v/>
      </c>
      <c r="AK59" s="21" t="str">
        <f t="shared" si="2"/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9" s="21" t="str">
        <f>IF(ISBLANK(Table2[[#This Row],[device_model]]), "", Table2[[#This Row],[device_suggested_area]])</f>
        <v>Laundry</v>
      </c>
      <c r="AZ59" s="21" t="s">
        <v>1207</v>
      </c>
      <c r="BA59" s="21" t="s">
        <v>1205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1109</v>
      </c>
      <c r="B60" s="21" t="s">
        <v>26</v>
      </c>
      <c r="C60" s="21" t="s">
        <v>527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 t="shared" si="4"/>
        <v/>
      </c>
      <c r="AK60" s="21" t="str">
        <f t="shared" si="2"/>
        <v/>
      </c>
      <c r="AS60" s="21"/>
      <c r="AT60" s="23"/>
      <c r="AU60" s="22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0" s="21" t="str">
        <f>IF(ISBLANK(Table2[[#This Row],[device_model]]), "", Table2[[#This Row],[device_suggested_area]])</f>
        <v/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724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523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 t="shared" si="4"/>
        <v/>
      </c>
      <c r="AK61" s="21" t="str">
        <f t="shared" si="2"/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1" s="21" t="str">
        <f>IF(ISBLANK(Table2[[#This Row],[device_model]]), "", Table2[[#This Row],[device_suggested_area]])</f>
        <v>Ada</v>
      </c>
      <c r="AZ61" s="21" t="s">
        <v>1207</v>
      </c>
      <c r="BA61" s="21" t="s">
        <v>1205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725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523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 t="shared" si="4"/>
        <v/>
      </c>
      <c r="AK62" s="21" t="str">
        <f t="shared" si="2"/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2" s="21" t="str">
        <f>IF(ISBLANK(Table2[[#This Row],[device_model]]), "", Table2[[#This Row],[device_suggested_area]])</f>
        <v>Edwin</v>
      </c>
      <c r="AZ62" s="21" t="s">
        <v>1207</v>
      </c>
      <c r="BA62" s="21" t="s">
        <v>1205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726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523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 t="shared" si="4"/>
        <v/>
      </c>
      <c r="AK63" s="21" t="str">
        <f t="shared" si="2"/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3" s="21" t="str">
        <f>IF(ISBLANK(Table2[[#This Row],[device_model]]), "", Table2[[#This Row],[device_suggested_area]])</f>
        <v>Parents</v>
      </c>
      <c r="AZ63" s="21" t="s">
        <v>1207</v>
      </c>
      <c r="BA63" s="21" t="s">
        <v>1205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727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523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 t="shared" si="4"/>
        <v/>
      </c>
      <c r="AK64" s="21" t="str">
        <f t="shared" si="2"/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4" s="21" t="str">
        <f>IF(ISBLANK(Table2[[#This Row],[device_model]]), "", Table2[[#This Row],[device_suggested_area]])</f>
        <v>Office</v>
      </c>
      <c r="AZ64" s="21" t="s">
        <v>1206</v>
      </c>
      <c r="BA64" s="21" t="s">
        <v>1208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728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523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 t="shared" si="4"/>
        <v/>
      </c>
      <c r="AK65" s="21" t="str">
        <f t="shared" si="2"/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5" s="21" t="str">
        <f>IF(ISBLANK(Table2[[#This Row],[device_model]]), "", Table2[[#This Row],[device_suggested_area]])</f>
        <v>Kitchen</v>
      </c>
      <c r="AZ65" s="21" t="s">
        <v>1206</v>
      </c>
      <c r="BA65" s="21" t="s">
        <v>1208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729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523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 t="shared" si="4"/>
        <v/>
      </c>
      <c r="AK66" s="21" t="str">
        <f t="shared" si="2"/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6" s="21" t="str">
        <f>IF(ISBLANK(Table2[[#This Row],[device_model]]), "", Table2[[#This Row],[device_suggested_area]])</f>
        <v>Laundry</v>
      </c>
      <c r="AZ66" s="21" t="s">
        <v>1207</v>
      </c>
      <c r="BA66" s="21" t="s">
        <v>1205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 t="shared" si="4"/>
        <v>haas/entity/sensor/weewx/roof_cloud_base/config</v>
      </c>
      <c r="AK67" s="21" t="str">
        <f t="shared" si="2"/>
        <v>weewx/roof_cloud_base</v>
      </c>
      <c r="AR67" s="21" t="s">
        <v>312</v>
      </c>
      <c r="AS67" s="21">
        <v>1</v>
      </c>
      <c r="AT67" s="14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7" s="21" t="str">
        <f>IF(ISBLANK(Table2[[#This Row],[device_model]]), "", Table2[[#This Row],[device_suggested_area]])</f>
        <v>Roof</v>
      </c>
      <c r="AZ67" s="21" t="s">
        <v>500</v>
      </c>
      <c r="BA67" s="21" t="s">
        <v>36</v>
      </c>
      <c r="BB67" s="21" t="s">
        <v>37</v>
      </c>
      <c r="BC67" s="21" t="s">
        <v>1307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 t="shared" si="4"/>
        <v>haas/entity/sensor/weewx/roof_max_solar_radiation/config</v>
      </c>
      <c r="AK68" s="21" t="str">
        <f t="shared" ref="AK68:AK100" si="5"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1307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 t="shared" si="4"/>
        <v>haas/entity/sensor/weewx/roof_barometer_pressure/config</v>
      </c>
      <c r="AK69" s="21" t="str">
        <f t="shared" si="5"/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1307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 t="shared" si="4"/>
        <v>haas/entity/sensor/weewx/roof_pressure/config</v>
      </c>
      <c r="AK70" s="21" t="str">
        <f t="shared" si="5"/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1307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 t="shared" si="4"/>
        <v>haas/entity/sensor/weewx/roof_wind_direction/config</v>
      </c>
      <c r="AK71" s="21" t="str">
        <f t="shared" si="5"/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1307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 t="shared" si="4"/>
        <v>haas/entity/sensor/weewx/roof_wind_gust_direction/config</v>
      </c>
      <c r="AK72" s="21" t="str">
        <f t="shared" si="5"/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1307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 t="shared" si="4"/>
        <v>haas/entity/sensor/weewx/roof_wind_gust_speed/config</v>
      </c>
      <c r="AK73" s="21" t="str">
        <f t="shared" si="5"/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1307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 t="shared" si="4"/>
        <v>haas/entity/sensor/weewx/roof_wind_speed_10min/config</v>
      </c>
      <c r="AK74" s="21" t="str">
        <f t="shared" si="5"/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1307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 t="shared" si="4"/>
        <v>haas/entity/sensor/weewx/roof_wind_samples/config</v>
      </c>
      <c r="AK75" s="21" t="str">
        <f t="shared" si="5"/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1307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 t="shared" si="4"/>
        <v>haas/entity/sensor/weewx/roof_wind_run/config</v>
      </c>
      <c r="AK76" s="21" t="str">
        <f t="shared" si="5"/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1307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 t="shared" si="4"/>
        <v>haas/entity/sensor/weewx/roof_wind_speed/config</v>
      </c>
      <c r="AK77" s="21" t="str">
        <f t="shared" si="5"/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1307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 t="shared" si="4"/>
        <v>haas/entity/sensor/weewx/roof_rain_rate/config</v>
      </c>
      <c r="AK78" s="21" t="str">
        <f t="shared" si="5"/>
        <v>weewx/roof_rain_rate</v>
      </c>
      <c r="AR78" s="21" t="s">
        <v>519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1307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523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 t="shared" si="4"/>
        <v>haas/entity/sensor/weewx/roof_hourly_rain/config</v>
      </c>
      <c r="AK79" s="21" t="str">
        <f t="shared" si="5"/>
        <v>weewx/roof_hourly_rain</v>
      </c>
      <c r="AR79" s="21" t="s">
        <v>519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1307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1352</v>
      </c>
      <c r="B80" s="21" t="s">
        <v>26</v>
      </c>
      <c r="C80" s="21" t="s">
        <v>527</v>
      </c>
      <c r="D80" s="21" t="s">
        <v>364</v>
      </c>
      <c r="E80" s="21" t="s">
        <v>525</v>
      </c>
      <c r="F80" s="25" t="str">
        <f>IF(ISBLANK(Table2[[#This Row],[unique_id]]), "", Table2[[#This Row],[unique_id]])</f>
        <v>graph_break</v>
      </c>
      <c r="G80" s="21" t="s">
        <v>526</v>
      </c>
      <c r="H80" s="21" t="s">
        <v>59</v>
      </c>
      <c r="I80" s="21" t="s">
        <v>190</v>
      </c>
      <c r="T80" s="27"/>
      <c r="U80" s="21" t="s">
        <v>523</v>
      </c>
      <c r="V80" s="22"/>
      <c r="W80" s="22"/>
      <c r="X80" s="22"/>
      <c r="Y80" s="22"/>
      <c r="AG80" s="22"/>
      <c r="AH80" s="22"/>
      <c r="AJ80" s="21" t="str">
        <f t="shared" si="4"/>
        <v/>
      </c>
      <c r="AK80" s="21" t="str">
        <f t="shared" si="5"/>
        <v/>
      </c>
      <c r="AS80" s="21"/>
      <c r="AT80" s="15"/>
      <c r="AU80" s="22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0" s="21" t="str">
        <f>IF(ISBLANK(Table2[[#This Row],[device_model]]), "", Table2[[#This Row],[device_suggested_area]])</f>
        <v/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523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 t="shared" si="4"/>
        <v>haas/entity/sensor/weewx/roof_daily_rain/config</v>
      </c>
      <c r="AK81" s="21" t="str">
        <f t="shared" si="5"/>
        <v>weewx/roof_daily_rain</v>
      </c>
      <c r="AR81" s="21" t="s">
        <v>519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500</v>
      </c>
      <c r="BA81" s="21" t="s">
        <v>36</v>
      </c>
      <c r="BB81" s="21" t="s">
        <v>37</v>
      </c>
      <c r="BC81" s="21" t="s">
        <v>1307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 t="shared" si="4"/>
        <v>haas/entity/sensor/weewx/roof_24hour_rain/config</v>
      </c>
      <c r="AK82" s="21" t="str">
        <f t="shared" si="5"/>
        <v>weewx/roof_24hour_rain</v>
      </c>
      <c r="AR82" s="21" t="s">
        <v>519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1307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 t="shared" si="4"/>
        <v/>
      </c>
      <c r="AK83" s="21" t="str">
        <f t="shared" si="5"/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 t="shared" si="4"/>
        <v>haas/entity/sensor/weewx/roof_monthly_rain/config</v>
      </c>
      <c r="AK84" s="21" t="str">
        <f t="shared" si="5"/>
        <v>weewx/roof_monthly_rain</v>
      </c>
      <c r="AR84" s="21" t="s">
        <v>314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500</v>
      </c>
      <c r="BA84" s="21" t="s">
        <v>36</v>
      </c>
      <c r="BB84" s="21" t="s">
        <v>37</v>
      </c>
      <c r="BC84" s="21" t="s">
        <v>1307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1357</v>
      </c>
      <c r="B85" s="21" t="s">
        <v>26</v>
      </c>
      <c r="C85" s="21" t="s">
        <v>527</v>
      </c>
      <c r="D85" s="21" t="s">
        <v>364</v>
      </c>
      <c r="E85" s="21" t="s">
        <v>525</v>
      </c>
      <c r="F85" s="25" t="str">
        <f>IF(ISBLANK(Table2[[#This Row],[unique_id]]), "", Table2[[#This Row],[unique_id]])</f>
        <v>graph_break</v>
      </c>
      <c r="G85" s="21" t="s">
        <v>526</v>
      </c>
      <c r="H85" s="21" t="s">
        <v>59</v>
      </c>
      <c r="I85" s="21" t="s">
        <v>190</v>
      </c>
      <c r="T85" s="27"/>
      <c r="U85" s="21" t="s">
        <v>523</v>
      </c>
      <c r="V85" s="22"/>
      <c r="W85" s="22"/>
      <c r="X85" s="22"/>
      <c r="Y85" s="22"/>
      <c r="AG85" s="22"/>
      <c r="AH85" s="22"/>
      <c r="AJ85" s="21" t="str">
        <f t="shared" si="4"/>
        <v/>
      </c>
      <c r="AK85" s="21" t="str">
        <f t="shared" si="5"/>
        <v/>
      </c>
      <c r="AS85" s="21"/>
      <c r="AT85" s="15"/>
      <c r="AU85" s="22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5" s="21" t="str">
        <f>IF(ISBLANK(Table2[[#This Row],[device_model]]), "", Table2[[#This Row],[device_suggested_area]])</f>
        <v/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523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 t="shared" si="4"/>
        <v>haas/entity/sensor/weewx/roof_yearly_rain/config</v>
      </c>
      <c r="AK86" s="21" t="str">
        <f t="shared" si="5"/>
        <v>weewx/roof_yearly_rain</v>
      </c>
      <c r="AR86" s="21" t="s">
        <v>314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500</v>
      </c>
      <c r="BA86" s="21" t="s">
        <v>36</v>
      </c>
      <c r="BB86" s="21" t="s">
        <v>37</v>
      </c>
      <c r="BC86" s="21" t="s">
        <v>1307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 t="shared" si="4"/>
        <v>haas/entity/sensor/weewx/roof_rain/config</v>
      </c>
      <c r="AK87" s="21" t="str">
        <f t="shared" si="5"/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1307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 t="shared" si="4"/>
        <v>haas/entity/sensor/weewx/roof_storm_rain/config</v>
      </c>
      <c r="AK88" s="21" t="str">
        <f t="shared" si="5"/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1307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802</v>
      </c>
      <c r="F89" s="25" t="str">
        <f>IF(ISBLANK(Table2[[#This Row],[unique_id]]), "", Table2[[#This Row],[unique_id]])</f>
        <v>home_security</v>
      </c>
      <c r="G89" s="21" t="s">
        <v>800</v>
      </c>
      <c r="H89" s="21" t="s">
        <v>331</v>
      </c>
      <c r="I89" s="21" t="s">
        <v>132</v>
      </c>
      <c r="J89" s="21" t="s">
        <v>801</v>
      </c>
      <c r="M89" s="21" t="s">
        <v>268</v>
      </c>
      <c r="T89" s="27"/>
      <c r="V89" s="22"/>
      <c r="W89" s="22"/>
      <c r="X89" s="22"/>
      <c r="Y89" s="22"/>
      <c r="AE89" s="21" t="s">
        <v>815</v>
      </c>
      <c r="AG89" s="22"/>
      <c r="AH89" s="22"/>
      <c r="AJ89" s="21" t="str">
        <f t="shared" si="4"/>
        <v/>
      </c>
      <c r="AK89" s="21" t="str">
        <f t="shared" si="5"/>
        <v/>
      </c>
      <c r="AS89" s="21"/>
      <c r="AT89" s="23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D89" s="21" t="s">
        <v>172</v>
      </c>
      <c r="BE89" s="21" t="s">
        <v>851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528</v>
      </c>
      <c r="F90" s="25" t="str">
        <f>IF(ISBLANK(Table2[[#This Row],[unique_id]]), "", Table2[[#This Row],[unique_id]])</f>
        <v>home_movie</v>
      </c>
      <c r="G90" s="21" t="s">
        <v>533</v>
      </c>
      <c r="H90" s="21" t="s">
        <v>331</v>
      </c>
      <c r="I90" s="21" t="s">
        <v>132</v>
      </c>
      <c r="J90" s="21" t="s">
        <v>566</v>
      </c>
      <c r="M90" s="21" t="s">
        <v>268</v>
      </c>
      <c r="T90" s="27"/>
      <c r="V90" s="22"/>
      <c r="W90" s="22"/>
      <c r="X90" s="22"/>
      <c r="Y90" s="22"/>
      <c r="AE90" s="21" t="s">
        <v>517</v>
      </c>
      <c r="AG90" s="22"/>
      <c r="AH90" s="22"/>
      <c r="AJ90" s="21" t="str">
        <f t="shared" si="4"/>
        <v/>
      </c>
      <c r="AK90" s="21" t="str">
        <f t="shared" si="5"/>
        <v/>
      </c>
      <c r="AS90" s="21"/>
      <c r="AT90" s="15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851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568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 t="shared" si="4"/>
        <v/>
      </c>
      <c r="AK91" s="21" t="str">
        <f t="shared" si="5"/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851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516</v>
      </c>
      <c r="F92" s="25" t="str">
        <f>IF(ISBLANK(Table2[[#This Row],[unique_id]]), "", Table2[[#This Row],[unique_id]])</f>
        <v>home_reset</v>
      </c>
      <c r="G92" s="21" t="s">
        <v>534</v>
      </c>
      <c r="H92" s="21" t="s">
        <v>331</v>
      </c>
      <c r="I92" s="21" t="s">
        <v>132</v>
      </c>
      <c r="J92" s="21" t="s">
        <v>567</v>
      </c>
      <c r="M92" s="21" t="s">
        <v>268</v>
      </c>
      <c r="T92" s="27"/>
      <c r="V92" s="22"/>
      <c r="W92" s="22"/>
      <c r="X92" s="22"/>
      <c r="Y92" s="22"/>
      <c r="AE92" s="21" t="s">
        <v>518</v>
      </c>
      <c r="AG92" s="22"/>
      <c r="AH92" s="22"/>
      <c r="AJ92" s="21" t="str">
        <f t="shared" si="4"/>
        <v/>
      </c>
      <c r="AK92" s="21" t="str">
        <f t="shared" si="5"/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851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1404</v>
      </c>
      <c r="B93" s="21" t="s">
        <v>26</v>
      </c>
      <c r="C93" s="21" t="s">
        <v>819</v>
      </c>
      <c r="D93" s="21" t="s">
        <v>820</v>
      </c>
      <c r="E93" s="21" t="s">
        <v>821</v>
      </c>
      <c r="F93" s="25" t="str">
        <f>IF(ISBLANK(Table2[[#This Row],[unique_id]]), "", Table2[[#This Row],[unique_id]])</f>
        <v>home_secure_back_door_off</v>
      </c>
      <c r="G93" s="21" t="s">
        <v>822</v>
      </c>
      <c r="H93" s="21" t="s">
        <v>331</v>
      </c>
      <c r="I93" s="21" t="s">
        <v>132</v>
      </c>
      <c r="K93" s="21" t="s">
        <v>823</v>
      </c>
      <c r="L93" s="21" t="s">
        <v>826</v>
      </c>
      <c r="T93" s="27"/>
      <c r="V93" s="22"/>
      <c r="W93" s="22"/>
      <c r="X93" s="22"/>
      <c r="Y93" s="22"/>
      <c r="AE93" s="21" t="s">
        <v>827</v>
      </c>
      <c r="AG93" s="22"/>
      <c r="AH93" s="22"/>
      <c r="AJ93" s="21" t="str">
        <f t="shared" si="4"/>
        <v/>
      </c>
      <c r="AK93" s="21" t="str">
        <f t="shared" si="5"/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1405</v>
      </c>
      <c r="B94" s="21" t="s">
        <v>26</v>
      </c>
      <c r="C94" s="21" t="s">
        <v>819</v>
      </c>
      <c r="D94" s="21" t="s">
        <v>820</v>
      </c>
      <c r="E94" s="21" t="s">
        <v>828</v>
      </c>
      <c r="F94" s="25" t="str">
        <f>IF(ISBLANK(Table2[[#This Row],[unique_id]]), "", Table2[[#This Row],[unique_id]])</f>
        <v>home_secure_front_door_off</v>
      </c>
      <c r="G94" s="21" t="s">
        <v>829</v>
      </c>
      <c r="H94" s="21" t="s">
        <v>331</v>
      </c>
      <c r="I94" s="21" t="s">
        <v>132</v>
      </c>
      <c r="K94" s="21" t="s">
        <v>830</v>
      </c>
      <c r="L94" s="21" t="s">
        <v>826</v>
      </c>
      <c r="T94" s="27"/>
      <c r="V94" s="22"/>
      <c r="W94" s="22"/>
      <c r="X94" s="22"/>
      <c r="Y94" s="22"/>
      <c r="AE94" s="21" t="s">
        <v>827</v>
      </c>
      <c r="AG94" s="22"/>
      <c r="AH94" s="22"/>
      <c r="AJ94" s="21" t="str">
        <f t="shared" si="4"/>
        <v/>
      </c>
      <c r="AK94" s="21" t="str">
        <f t="shared" si="5"/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1406</v>
      </c>
      <c r="B95" s="21" t="s">
        <v>26</v>
      </c>
      <c r="C95" s="21" t="s">
        <v>819</v>
      </c>
      <c r="D95" s="21" t="s">
        <v>820</v>
      </c>
      <c r="E95" s="21" t="s">
        <v>833</v>
      </c>
      <c r="F95" s="25" t="str">
        <f>IF(ISBLANK(Table2[[#This Row],[unique_id]]), "", Table2[[#This Row],[unique_id]])</f>
        <v>home_sleep_on</v>
      </c>
      <c r="G95" s="21" t="s">
        <v>831</v>
      </c>
      <c r="H95" s="21" t="s">
        <v>331</v>
      </c>
      <c r="I95" s="21" t="s">
        <v>132</v>
      </c>
      <c r="K95" s="21" t="s">
        <v>835</v>
      </c>
      <c r="L95" s="21" t="s">
        <v>836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 t="shared" si="4"/>
        <v/>
      </c>
      <c r="AK95" s="21" t="str">
        <f t="shared" si="5"/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1407</v>
      </c>
      <c r="B96" s="21" t="s">
        <v>26</v>
      </c>
      <c r="C96" s="21" t="s">
        <v>819</v>
      </c>
      <c r="D96" s="21" t="s">
        <v>820</v>
      </c>
      <c r="E96" s="21" t="s">
        <v>834</v>
      </c>
      <c r="F96" s="25" t="str">
        <f>IF(ISBLANK(Table2[[#This Row],[unique_id]]), "", Table2[[#This Row],[unique_id]])</f>
        <v>home_sleep_off</v>
      </c>
      <c r="G96" s="21" t="s">
        <v>832</v>
      </c>
      <c r="H96" s="21" t="s">
        <v>331</v>
      </c>
      <c r="I96" s="21" t="s">
        <v>132</v>
      </c>
      <c r="K96" s="21" t="s">
        <v>835</v>
      </c>
      <c r="L96" s="21" t="s">
        <v>826</v>
      </c>
      <c r="T96" s="27"/>
      <c r="V96" s="22"/>
      <c r="W96" s="22"/>
      <c r="X96" s="22"/>
      <c r="Y96" s="22"/>
      <c r="AE96" s="21" t="s">
        <v>837</v>
      </c>
      <c r="AG96" s="22"/>
      <c r="AH96" s="22"/>
      <c r="AJ96" s="21" t="str">
        <f t="shared" si="4"/>
        <v/>
      </c>
      <c r="AK96" s="21" t="str">
        <f t="shared" si="5"/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1408</v>
      </c>
      <c r="B97" s="21" t="s">
        <v>26</v>
      </c>
      <c r="C97" s="21" t="s">
        <v>527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 t="shared" si="5"/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888</v>
      </c>
      <c r="M98" s="21" t="s">
        <v>136</v>
      </c>
      <c r="O98" s="22" t="s">
        <v>960</v>
      </c>
      <c r="P98" s="21" t="s">
        <v>172</v>
      </c>
      <c r="Q98" s="21" t="s">
        <v>930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925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 t="shared" si="5"/>
        <v/>
      </c>
      <c r="AS98" s="21"/>
      <c r="AT98" s="23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8" s="21" t="str">
        <f>IF(ISBLANK(Table2[[#This Row],[device_model]]), "", Table2[[#This Row],[device_suggested_area]])</f>
        <v>Ada</v>
      </c>
      <c r="AZ98" s="21" t="s">
        <v>564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hidden="1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888</v>
      </c>
      <c r="M99" s="21" t="s">
        <v>136</v>
      </c>
      <c r="O99" s="22" t="s">
        <v>960</v>
      </c>
      <c r="P99" s="21" t="s">
        <v>172</v>
      </c>
      <c r="Q99" s="21" t="s">
        <v>930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925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 t="shared" si="5"/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99" s="21" t="str">
        <f>IF(ISBLANK(Table2[[#This Row],[device_model]]), "", Table2[[#This Row],[device_suggested_area]])</f>
        <v>Edwin</v>
      </c>
      <c r="AZ99" s="21" t="s">
        <v>564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hidden="1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564</v>
      </c>
      <c r="M100" s="21" t="s">
        <v>136</v>
      </c>
      <c r="O100" s="22" t="s">
        <v>960</v>
      </c>
      <c r="P100" s="21" t="s">
        <v>172</v>
      </c>
      <c r="Q100" s="21" t="s">
        <v>930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925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 t="shared" si="5"/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0" s="21" t="str">
        <f>IF(ISBLANK(Table2[[#This Row],[device_model]]), "", Table2[[#This Row],[device_suggested_area]])</f>
        <v>Parents</v>
      </c>
      <c r="AZ100" s="21" t="s">
        <v>564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hidden="1" customHeight="1">
      <c r="A101" s="21">
        <v>1503</v>
      </c>
      <c r="B101" s="32" t="s">
        <v>26</v>
      </c>
      <c r="C101" s="32" t="s">
        <v>983</v>
      </c>
      <c r="D101" s="32" t="s">
        <v>149</v>
      </c>
      <c r="E101" s="33" t="s">
        <v>1120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960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1" s="21" t="str">
        <f>IF(ISBLANK(Table2[[#This Row],[device_model]]), "", Table2[[#This Row],[device_suggested_area]])</f>
        <v>Kitchen</v>
      </c>
      <c r="AZ101" s="32" t="s">
        <v>564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hidden="1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1117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960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564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1187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hidden="1" customHeight="1">
      <c r="A103" s="21">
        <v>1505</v>
      </c>
      <c r="B103" s="37" t="s">
        <v>26</v>
      </c>
      <c r="C103" s="37" t="s">
        <v>983</v>
      </c>
      <c r="D103" s="37" t="s">
        <v>149</v>
      </c>
      <c r="E103" s="38" t="s">
        <v>1113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960</v>
      </c>
      <c r="P103" s="37" t="s">
        <v>172</v>
      </c>
      <c r="Q103" s="37" t="s">
        <v>930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1312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7" t="s">
        <v>564</v>
      </c>
      <c r="BA103" s="37" t="s">
        <v>1107</v>
      </c>
      <c r="BB103" s="37" t="s">
        <v>1359</v>
      </c>
      <c r="BC103" s="37" t="s">
        <v>1076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hidden="1" customHeight="1">
      <c r="A104" s="21">
        <v>1506</v>
      </c>
      <c r="B104" s="37" t="s">
        <v>26</v>
      </c>
      <c r="C104" s="37" t="s">
        <v>853</v>
      </c>
      <c r="D104" s="37" t="s">
        <v>129</v>
      </c>
      <c r="E104" s="37" t="s">
        <v>1010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564</v>
      </c>
      <c r="M104" s="37" t="s">
        <v>136</v>
      </c>
      <c r="O104" s="40" t="s">
        <v>960</v>
      </c>
      <c r="P104" s="37" t="s">
        <v>172</v>
      </c>
      <c r="Q104" s="37" t="s">
        <v>930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1356</v>
      </c>
      <c r="AE104" s="37" t="s">
        <v>254</v>
      </c>
      <c r="AF104" s="37">
        <v>10</v>
      </c>
      <c r="AG104" s="40" t="s">
        <v>34</v>
      </c>
      <c r="AH104" s="40" t="s">
        <v>1088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4" s="37" t="s">
        <v>1108</v>
      </c>
      <c r="AO104" s="37" t="s">
        <v>1109</v>
      </c>
      <c r="AP104" s="37" t="s">
        <v>1097</v>
      </c>
      <c r="AQ104" s="37" t="s">
        <v>1098</v>
      </c>
      <c r="AR104" s="37" t="s">
        <v>1179</v>
      </c>
      <c r="AS104" s="37">
        <v>1</v>
      </c>
      <c r="AT104" s="42" t="str">
        <f>HYPERLINK(_xlfn.CONCAT("http://", Table2[[#This Row],[connection_ip]], "/?"))</f>
        <v>http://10.0.6.104/?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564</v>
      </c>
      <c r="BA104" s="37" t="s">
        <v>1107</v>
      </c>
      <c r="BB104" s="37" t="s">
        <v>1359</v>
      </c>
      <c r="BC104" s="37" t="s">
        <v>1076</v>
      </c>
      <c r="BD104" s="37" t="s">
        <v>215</v>
      </c>
      <c r="BG104" s="37" t="s">
        <v>472</v>
      </c>
      <c r="BH104" s="37" t="s">
        <v>1118</v>
      </c>
      <c r="BI104" s="37" t="s">
        <v>1119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hidden="1" customHeight="1">
      <c r="A105" s="21">
        <v>1507</v>
      </c>
      <c r="B105" s="37" t="s">
        <v>26</v>
      </c>
      <c r="C105" s="37" t="s">
        <v>853</v>
      </c>
      <c r="D105" s="37" t="s">
        <v>27</v>
      </c>
      <c r="E105" s="37" t="s">
        <v>1121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1089</v>
      </c>
      <c r="AF105" s="37">
        <v>10</v>
      </c>
      <c r="AG105" s="40" t="s">
        <v>34</v>
      </c>
      <c r="AH105" s="40" t="s">
        <v>1088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M105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5" s="37" t="s">
        <v>1108</v>
      </c>
      <c r="AO105" s="37" t="s">
        <v>1109</v>
      </c>
      <c r="AP105" s="37" t="s">
        <v>1097</v>
      </c>
      <c r="AQ105" s="37" t="s">
        <v>1098</v>
      </c>
      <c r="AR105" s="37" t="s">
        <v>1353</v>
      </c>
      <c r="AS105" s="37">
        <v>1</v>
      </c>
      <c r="AT105" s="4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7" t="s">
        <v>564</v>
      </c>
      <c r="BA105" s="37" t="s">
        <v>1107</v>
      </c>
      <c r="BB105" s="37" t="s">
        <v>1359</v>
      </c>
      <c r="BC105" s="37" t="s">
        <v>1076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hidden="1" customHeight="1">
      <c r="A106" s="21">
        <v>1508</v>
      </c>
      <c r="B106" s="37" t="s">
        <v>26</v>
      </c>
      <c r="C106" s="37" t="s">
        <v>853</v>
      </c>
      <c r="D106" s="37" t="s">
        <v>27</v>
      </c>
      <c r="E106" s="37" t="s">
        <v>1122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1090</v>
      </c>
      <c r="AF106" s="37">
        <v>10</v>
      </c>
      <c r="AG106" s="40" t="s">
        <v>34</v>
      </c>
      <c r="AH106" s="40" t="s">
        <v>1088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M106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6" s="37" t="s">
        <v>1108</v>
      </c>
      <c r="AO106" s="37" t="s">
        <v>1109</v>
      </c>
      <c r="AP106" s="37" t="s">
        <v>1097</v>
      </c>
      <c r="AQ106" s="37" t="s">
        <v>1098</v>
      </c>
      <c r="AR106" s="37" t="s">
        <v>1354</v>
      </c>
      <c r="AS106" s="37">
        <v>1</v>
      </c>
      <c r="AT106" s="4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564</v>
      </c>
      <c r="BA106" s="37" t="s">
        <v>1107</v>
      </c>
      <c r="BB106" s="37" t="s">
        <v>1359</v>
      </c>
      <c r="BC106" s="37" t="s">
        <v>1076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hidden="1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564</v>
      </c>
      <c r="M107" s="21" t="s">
        <v>136</v>
      </c>
      <c r="O107" s="22" t="s">
        <v>960</v>
      </c>
      <c r="P107" s="21" t="s">
        <v>172</v>
      </c>
      <c r="Q107" s="21" t="s">
        <v>930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925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 t="shared" ref="AJ107:AJ138" si="6">IF(ISBLANK(AI107),  "", _xlfn.CONCAT("haas/entity/sensor/", LOWER(C107), "/", E107, "/config"))</f>
        <v/>
      </c>
      <c r="AK107" s="21" t="str">
        <f t="shared" ref="AK107:AK138" si="7">IF(ISBLANK(AI107),  "", _xlfn.CONCAT(LOWER(C107), "/", E107))</f>
        <v/>
      </c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7" s="21" t="str">
        <f>IF(ISBLANK(Table2[[#This Row],[device_model]]), "", Table2[[#This Row],[device_suggested_area]])</f>
        <v>Lounge</v>
      </c>
      <c r="AZ107" s="21" t="s">
        <v>564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hidden="1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889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 t="shared" si="6"/>
        <v/>
      </c>
      <c r="AK108" s="21" t="str">
        <f t="shared" si="7"/>
        <v/>
      </c>
      <c r="AS108" s="21"/>
      <c r="AT108" s="23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hidden="1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960</v>
      </c>
      <c r="P109" s="21" t="s">
        <v>172</v>
      </c>
      <c r="Q109" s="21" t="s">
        <v>930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925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 t="shared" si="6"/>
        <v/>
      </c>
      <c r="AK109" s="21" t="str">
        <f t="shared" si="7"/>
        <v/>
      </c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09" s="21" t="str">
        <f>IF(ISBLANK(Table2[[#This Row],[device_model]]), "", Table2[[#This Row],[device_suggested_area]])</f>
        <v>Deck</v>
      </c>
      <c r="AZ109" s="21" t="s">
        <v>1232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hidden="1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960</v>
      </c>
      <c r="P110" s="21" t="s">
        <v>172</v>
      </c>
      <c r="Q110" s="21" t="s">
        <v>930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925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 t="shared" si="6"/>
        <v/>
      </c>
      <c r="AK110" s="21" t="str">
        <f t="shared" si="7"/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0" s="21" t="str">
        <f>IF(ISBLANK(Table2[[#This Row],[device_model]]), "", Table2[[#This Row],[device_suggested_area]])</f>
        <v>Deck</v>
      </c>
      <c r="AZ110" s="21" t="s">
        <v>1233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hidden="1" customHeight="1">
      <c r="A111" s="21">
        <v>1513</v>
      </c>
      <c r="B111" s="21" t="s">
        <v>26</v>
      </c>
      <c r="C111" s="21" t="s">
        <v>527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 t="shared" si="6"/>
        <v/>
      </c>
      <c r="AK111" s="21" t="str">
        <f t="shared" si="7"/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890</v>
      </c>
      <c r="M112" s="21" t="s">
        <v>136</v>
      </c>
      <c r="O112" s="22" t="s">
        <v>960</v>
      </c>
      <c r="P112" s="21" t="s">
        <v>172</v>
      </c>
      <c r="Q112" s="21" t="s">
        <v>930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943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 t="shared" si="6"/>
        <v/>
      </c>
      <c r="AK112" s="21" t="str">
        <f t="shared" si="7"/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615</v>
      </c>
      <c r="K113" s="21" t="s">
        <v>1074</v>
      </c>
      <c r="M113" s="21" t="s">
        <v>136</v>
      </c>
      <c r="T113" s="27"/>
      <c r="V113" s="22"/>
      <c r="W113" s="22" t="s">
        <v>582</v>
      </c>
      <c r="X113" s="29">
        <v>100</v>
      </c>
      <c r="Y113" s="30" t="s">
        <v>928</v>
      </c>
      <c r="Z113" s="30" t="s">
        <v>1181</v>
      </c>
      <c r="AA113" s="30"/>
      <c r="AE113" s="21" t="s">
        <v>308</v>
      </c>
      <c r="AG113" s="22"/>
      <c r="AH113" s="22"/>
      <c r="AJ113" s="21" t="str">
        <f t="shared" si="6"/>
        <v/>
      </c>
      <c r="AK113" s="21" t="str">
        <f t="shared" si="7"/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3" s="21" t="str">
        <f>Table2[[#This Row],[device_suggested_area]]</f>
        <v>Ada</v>
      </c>
      <c r="AY113" s="21" t="str">
        <f>IF(ISBLANK(Table2[[#This Row],[device_model]]), "", Table2[[#This Row],[device_suggested_area]])</f>
        <v>Ada</v>
      </c>
      <c r="AZ113" s="21" t="s">
        <v>615</v>
      </c>
      <c r="BA113" s="21" t="s">
        <v>661</v>
      </c>
      <c r="BB113" s="21" t="s">
        <v>409</v>
      </c>
      <c r="BC113" s="21" t="s">
        <v>658</v>
      </c>
      <c r="BD113" s="21" t="s">
        <v>130</v>
      </c>
      <c r="BE113" s="21" t="s">
        <v>840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1123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960</v>
      </c>
      <c r="P114" s="21" t="s">
        <v>172</v>
      </c>
      <c r="Q114" s="21" t="s">
        <v>930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581</v>
      </c>
      <c r="X114" s="29">
        <v>100</v>
      </c>
      <c r="Y114" s="30" t="s">
        <v>926</v>
      </c>
      <c r="Z114" s="30" t="s">
        <v>1181</v>
      </c>
      <c r="AA114" s="30"/>
      <c r="AG114" s="22"/>
      <c r="AH114" s="22"/>
      <c r="AJ114" s="21" t="str">
        <f t="shared" si="6"/>
        <v/>
      </c>
      <c r="AK114" s="21" t="str">
        <f t="shared" si="7"/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1209</v>
      </c>
      <c r="BA114" s="21" t="s">
        <v>661</v>
      </c>
      <c r="BB114" s="21" t="s">
        <v>409</v>
      </c>
      <c r="BC114" s="21" t="s">
        <v>658</v>
      </c>
      <c r="BD114" s="21" t="s">
        <v>130</v>
      </c>
      <c r="BE114" s="21" t="s">
        <v>840</v>
      </c>
      <c r="BH114" s="21" t="s">
        <v>588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hidden="1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615</v>
      </c>
      <c r="K115" s="21" t="s">
        <v>1074</v>
      </c>
      <c r="M115" s="21" t="s">
        <v>136</v>
      </c>
      <c r="T115" s="27"/>
      <c r="V115" s="22"/>
      <c r="W115" s="22" t="s">
        <v>582</v>
      </c>
      <c r="X115" s="29">
        <v>101</v>
      </c>
      <c r="Y115" s="30" t="s">
        <v>928</v>
      </c>
      <c r="Z115" s="30" t="s">
        <v>1181</v>
      </c>
      <c r="AA115" s="30"/>
      <c r="AE115" s="21" t="s">
        <v>308</v>
      </c>
      <c r="AG115" s="22"/>
      <c r="AH115" s="22"/>
      <c r="AJ115" s="21" t="str">
        <f t="shared" si="6"/>
        <v/>
      </c>
      <c r="AK115" s="21" t="str">
        <f t="shared" si="7"/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5" s="21" t="str">
        <f>Table2[[#This Row],[device_suggested_area]]</f>
        <v>Edwin</v>
      </c>
      <c r="AY115" s="21" t="str">
        <f>IF(ISBLANK(Table2[[#This Row],[device_model]]), "", Table2[[#This Row],[device_suggested_area]])</f>
        <v>Edwin</v>
      </c>
      <c r="AZ115" s="21" t="s">
        <v>615</v>
      </c>
      <c r="BA115" s="21" t="s">
        <v>661</v>
      </c>
      <c r="BB115" s="21" t="s">
        <v>409</v>
      </c>
      <c r="BC115" s="21" t="s">
        <v>658</v>
      </c>
      <c r="BD115" s="21" t="s">
        <v>127</v>
      </c>
      <c r="BE115" s="21" t="s">
        <v>840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1124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960</v>
      </c>
      <c r="P116" s="21" t="s">
        <v>172</v>
      </c>
      <c r="Q116" s="21" t="s">
        <v>930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581</v>
      </c>
      <c r="X116" s="29">
        <v>101</v>
      </c>
      <c r="Y116" s="30" t="s">
        <v>926</v>
      </c>
      <c r="Z116" s="30" t="s">
        <v>1181</v>
      </c>
      <c r="AA116" s="30"/>
      <c r="AG116" s="22"/>
      <c r="AH116" s="22"/>
      <c r="AJ116" s="21" t="str">
        <f t="shared" si="6"/>
        <v/>
      </c>
      <c r="AK116" s="21" t="str">
        <f t="shared" si="7"/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1209</v>
      </c>
      <c r="BA116" s="21" t="s">
        <v>661</v>
      </c>
      <c r="BB116" s="21" t="s">
        <v>409</v>
      </c>
      <c r="BC116" s="21" t="s">
        <v>658</v>
      </c>
      <c r="BD116" s="21" t="s">
        <v>127</v>
      </c>
      <c r="BE116" s="21" t="s">
        <v>840</v>
      </c>
      <c r="BH116" s="21" t="s">
        <v>613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hidden="1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890</v>
      </c>
      <c r="M117" s="21" t="s">
        <v>136</v>
      </c>
      <c r="O117" s="22" t="s">
        <v>960</v>
      </c>
      <c r="P117" s="21" t="s">
        <v>172</v>
      </c>
      <c r="Q117" s="21" t="s">
        <v>930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944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 t="shared" si="6"/>
        <v/>
      </c>
      <c r="AK117" s="21" t="str">
        <f t="shared" si="7"/>
        <v/>
      </c>
      <c r="AS117" s="21"/>
      <c r="AT117" s="23"/>
      <c r="AU117" s="22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7" s="21" t="str">
        <f>IF(ISBLANK(Table2[[#This Row],[device_model]]), "", Table2[[#This Row],[device_suggested_area]])</f>
        <v/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hidden="1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616</v>
      </c>
      <c r="K118" s="21" t="s">
        <v>1071</v>
      </c>
      <c r="M118" s="21" t="s">
        <v>136</v>
      </c>
      <c r="T118" s="27"/>
      <c r="V118" s="22"/>
      <c r="W118" s="22" t="s">
        <v>582</v>
      </c>
      <c r="X118" s="29">
        <v>102</v>
      </c>
      <c r="Y118" s="30" t="s">
        <v>928</v>
      </c>
      <c r="Z118" s="30" t="s">
        <v>1182</v>
      </c>
      <c r="AA118" s="30"/>
      <c r="AE118" s="21" t="s">
        <v>308</v>
      </c>
      <c r="AG118" s="22"/>
      <c r="AH118" s="22"/>
      <c r="AJ118" s="21" t="str">
        <f t="shared" si="6"/>
        <v/>
      </c>
      <c r="AK118" s="21" t="str">
        <f t="shared" si="7"/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616</v>
      </c>
      <c r="BA118" s="21" t="s">
        <v>579</v>
      </c>
      <c r="BB118" s="21" t="s">
        <v>409</v>
      </c>
      <c r="BC118" s="21" t="s">
        <v>580</v>
      </c>
      <c r="BD118" s="21" t="s">
        <v>127</v>
      </c>
      <c r="BE118" s="21" t="s">
        <v>840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1125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960</v>
      </c>
      <c r="P119" s="21" t="s">
        <v>172</v>
      </c>
      <c r="Q119" s="21" t="s">
        <v>930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581</v>
      </c>
      <c r="X119" s="29">
        <v>102</v>
      </c>
      <c r="Y119" s="30" t="s">
        <v>926</v>
      </c>
      <c r="Z119" s="30" t="s">
        <v>1182</v>
      </c>
      <c r="AA119" s="30"/>
      <c r="AG119" s="22"/>
      <c r="AH119" s="22"/>
      <c r="AJ119" s="21" t="str">
        <f t="shared" si="6"/>
        <v/>
      </c>
      <c r="AK119" s="21" t="str">
        <f t="shared" si="7"/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1210</v>
      </c>
      <c r="BA119" s="21" t="s">
        <v>579</v>
      </c>
      <c r="BB119" s="21" t="s">
        <v>409</v>
      </c>
      <c r="BC119" s="21" t="s">
        <v>580</v>
      </c>
      <c r="BD119" s="21" t="s">
        <v>127</v>
      </c>
      <c r="BE119" s="21" t="s">
        <v>840</v>
      </c>
      <c r="BH119" s="21" t="s">
        <v>589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hidden="1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892</v>
      </c>
      <c r="K120" s="21" t="s">
        <v>1110</v>
      </c>
      <c r="M120" s="21" t="s">
        <v>136</v>
      </c>
      <c r="T120" s="27"/>
      <c r="V120" s="22"/>
      <c r="W120" s="22" t="s">
        <v>582</v>
      </c>
      <c r="X120" s="29">
        <v>103</v>
      </c>
      <c r="Y120" s="30" t="s">
        <v>928</v>
      </c>
      <c r="Z120" s="30" t="s">
        <v>1183</v>
      </c>
      <c r="AA120" s="30"/>
      <c r="AE120" s="21" t="s">
        <v>308</v>
      </c>
      <c r="AG120" s="22"/>
      <c r="AH120" s="22"/>
      <c r="AJ120" s="21" t="str">
        <f t="shared" si="6"/>
        <v/>
      </c>
      <c r="AK120" s="21" t="str">
        <f t="shared" si="7"/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0" s="21" t="str">
        <f>Table2[[#This Row],[device_suggested_area]]</f>
        <v>Hallway</v>
      </c>
      <c r="AY120" s="21" t="str">
        <f>IF(ISBLANK(Table2[[#This Row],[device_model]]), "", Table2[[#This Row],[device_suggested_area]])</f>
        <v>Hallway</v>
      </c>
      <c r="AZ120" s="21" t="s">
        <v>1211</v>
      </c>
      <c r="BA120" s="21" t="s">
        <v>579</v>
      </c>
      <c r="BB120" s="21" t="s">
        <v>409</v>
      </c>
      <c r="BC120" s="21" t="s">
        <v>580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1126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960</v>
      </c>
      <c r="P121" s="21" t="s">
        <v>172</v>
      </c>
      <c r="Q121" s="21" t="s">
        <v>930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581</v>
      </c>
      <c r="X121" s="29">
        <v>103</v>
      </c>
      <c r="Y121" s="30" t="s">
        <v>926</v>
      </c>
      <c r="Z121" s="30" t="s">
        <v>1183</v>
      </c>
      <c r="AA121" s="30"/>
      <c r="AG121" s="22"/>
      <c r="AH121" s="22"/>
      <c r="AJ121" s="21" t="str">
        <f t="shared" si="6"/>
        <v/>
      </c>
      <c r="AK121" s="21" t="str">
        <f t="shared" si="7"/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1212</v>
      </c>
      <c r="BA121" s="21" t="s">
        <v>579</v>
      </c>
      <c r="BB121" s="21" t="s">
        <v>409</v>
      </c>
      <c r="BC121" s="21" t="s">
        <v>580</v>
      </c>
      <c r="BD121" s="21" t="s">
        <v>443</v>
      </c>
      <c r="BH121" s="21" t="s">
        <v>590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hidden="1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1127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960</v>
      </c>
      <c r="P122" s="21" t="s">
        <v>172</v>
      </c>
      <c r="Q122" s="21" t="s">
        <v>930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581</v>
      </c>
      <c r="X122" s="29">
        <v>103</v>
      </c>
      <c r="Y122" s="30" t="s">
        <v>926</v>
      </c>
      <c r="Z122" s="30" t="s">
        <v>1183</v>
      </c>
      <c r="AA122" s="30"/>
      <c r="AG122" s="22"/>
      <c r="AH122" s="22"/>
      <c r="AJ122" s="21" t="str">
        <f t="shared" si="6"/>
        <v/>
      </c>
      <c r="AK122" s="21" t="str">
        <f t="shared" si="7"/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1213</v>
      </c>
      <c r="BA122" s="21" t="s">
        <v>579</v>
      </c>
      <c r="BB122" s="21" t="s">
        <v>409</v>
      </c>
      <c r="BC122" s="21" t="s">
        <v>580</v>
      </c>
      <c r="BD122" s="21" t="s">
        <v>443</v>
      </c>
      <c r="BH122" s="21" t="s">
        <v>591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hidden="1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1128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960</v>
      </c>
      <c r="P123" s="21" t="s">
        <v>172</v>
      </c>
      <c r="Q123" s="21" t="s">
        <v>930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581</v>
      </c>
      <c r="X123" s="29">
        <v>103</v>
      </c>
      <c r="Y123" s="30" t="s">
        <v>926</v>
      </c>
      <c r="Z123" s="30" t="s">
        <v>1183</v>
      </c>
      <c r="AA123" s="30"/>
      <c r="AG123" s="22"/>
      <c r="AH123" s="22"/>
      <c r="AJ123" s="21" t="str">
        <f t="shared" si="6"/>
        <v/>
      </c>
      <c r="AK123" s="21" t="str">
        <f t="shared" si="7"/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1214</v>
      </c>
      <c r="BA123" s="21" t="s">
        <v>579</v>
      </c>
      <c r="BB123" s="21" t="s">
        <v>409</v>
      </c>
      <c r="BC123" s="21" t="s">
        <v>580</v>
      </c>
      <c r="BD123" s="21" t="s">
        <v>443</v>
      </c>
      <c r="BH123" s="21" t="s">
        <v>592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hidden="1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1129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960</v>
      </c>
      <c r="P124" s="21" t="s">
        <v>172</v>
      </c>
      <c r="Q124" s="21" t="s">
        <v>930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581</v>
      </c>
      <c r="X124" s="29">
        <v>103</v>
      </c>
      <c r="Y124" s="30" t="s">
        <v>926</v>
      </c>
      <c r="Z124" s="30" t="s">
        <v>1183</v>
      </c>
      <c r="AA124" s="30"/>
      <c r="AG124" s="22"/>
      <c r="AH124" s="22"/>
      <c r="AJ124" s="21" t="str">
        <f t="shared" si="6"/>
        <v/>
      </c>
      <c r="AK124" s="21" t="str">
        <f t="shared" si="7"/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1215</v>
      </c>
      <c r="BA124" s="21" t="s">
        <v>579</v>
      </c>
      <c r="BB124" s="21" t="s">
        <v>409</v>
      </c>
      <c r="BC124" s="21" t="s">
        <v>580</v>
      </c>
      <c r="BD124" s="21" t="s">
        <v>443</v>
      </c>
      <c r="BH124" s="21" t="s">
        <v>593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hidden="1" customHeight="1">
      <c r="A125" s="21">
        <v>1613</v>
      </c>
      <c r="B125" s="21" t="s">
        <v>26</v>
      </c>
      <c r="C125" s="21" t="s">
        <v>537</v>
      </c>
      <c r="D125" s="21" t="s">
        <v>137</v>
      </c>
      <c r="E125" s="21" t="s">
        <v>1042</v>
      </c>
      <c r="F125" s="25" t="str">
        <f>IF(ISBLANK(Table2[[#This Row],[unique_id]]), "", Table2[[#This Row],[unique_id]])</f>
        <v>hallway_sconces</v>
      </c>
      <c r="G125" s="21" t="s">
        <v>1044</v>
      </c>
      <c r="H125" s="21" t="s">
        <v>139</v>
      </c>
      <c r="I125" s="21" t="s">
        <v>132</v>
      </c>
      <c r="J125" s="21" t="s">
        <v>1034</v>
      </c>
      <c r="K125" s="21" t="s">
        <v>1110</v>
      </c>
      <c r="M125" s="21" t="s">
        <v>136</v>
      </c>
      <c r="T125" s="27"/>
      <c r="V125" s="22"/>
      <c r="W125" s="22" t="s">
        <v>582</v>
      </c>
      <c r="X125" s="29">
        <v>120</v>
      </c>
      <c r="Y125" s="30" t="s">
        <v>928</v>
      </c>
      <c r="Z125" s="22" t="s">
        <v>1184</v>
      </c>
      <c r="AE125" s="21" t="s">
        <v>308</v>
      </c>
      <c r="AG125" s="22"/>
      <c r="AH125" s="22"/>
      <c r="AJ125" s="21" t="str">
        <f t="shared" si="6"/>
        <v/>
      </c>
      <c r="AK125" s="21" t="str">
        <f t="shared" si="7"/>
        <v/>
      </c>
      <c r="AS125" s="21"/>
      <c r="AT125" s="23"/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1034</v>
      </c>
      <c r="BA125" s="21" t="s">
        <v>1037</v>
      </c>
      <c r="BB125" s="21" t="s">
        <v>537</v>
      </c>
      <c r="BC125" s="21" t="s">
        <v>1035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hidden="1" customHeight="1">
      <c r="A126" s="21">
        <v>1614</v>
      </c>
      <c r="B126" s="21" t="s">
        <v>26</v>
      </c>
      <c r="C126" s="21" t="s">
        <v>537</v>
      </c>
      <c r="D126" s="21" t="s">
        <v>137</v>
      </c>
      <c r="E126" s="21" t="s">
        <v>1043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960</v>
      </c>
      <c r="P126" s="21" t="s">
        <v>172</v>
      </c>
      <c r="Q126" s="21" t="s">
        <v>930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581</v>
      </c>
      <c r="X126" s="29">
        <v>120</v>
      </c>
      <c r="Y126" s="30" t="s">
        <v>926</v>
      </c>
      <c r="Z126" s="22" t="s">
        <v>1184</v>
      </c>
      <c r="AG126" s="22"/>
      <c r="AH126" s="22"/>
      <c r="AJ126" s="21" t="str">
        <f t="shared" si="6"/>
        <v/>
      </c>
      <c r="AK126" s="21" t="str">
        <f t="shared" si="7"/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1198</v>
      </c>
      <c r="BA126" s="21" t="s">
        <v>1037</v>
      </c>
      <c r="BB126" s="21" t="s">
        <v>537</v>
      </c>
      <c r="BC126" s="21" t="s">
        <v>1035</v>
      </c>
      <c r="BD126" s="21" t="s">
        <v>443</v>
      </c>
      <c r="BH126" s="21" t="s">
        <v>1045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hidden="1" customHeight="1">
      <c r="A127" s="21">
        <v>1615</v>
      </c>
      <c r="B127" s="21" t="s">
        <v>26</v>
      </c>
      <c r="C127" s="21" t="s">
        <v>537</v>
      </c>
      <c r="D127" s="21" t="s">
        <v>137</v>
      </c>
      <c r="E127" s="21" t="s">
        <v>1043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960</v>
      </c>
      <c r="P127" s="21" t="s">
        <v>172</v>
      </c>
      <c r="Q127" s="21" t="s">
        <v>930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581</v>
      </c>
      <c r="X127" s="29">
        <v>120</v>
      </c>
      <c r="Y127" s="30" t="s">
        <v>926</v>
      </c>
      <c r="Z127" s="22" t="s">
        <v>1184</v>
      </c>
      <c r="AG127" s="22"/>
      <c r="AH127" s="22"/>
      <c r="AJ127" s="21" t="str">
        <f t="shared" si="6"/>
        <v/>
      </c>
      <c r="AK127" s="21" t="str">
        <f t="shared" si="7"/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1199</v>
      </c>
      <c r="BA127" s="21" t="s">
        <v>1037</v>
      </c>
      <c r="BB127" s="21" t="s">
        <v>537</v>
      </c>
      <c r="BC127" s="21" t="s">
        <v>1035</v>
      </c>
      <c r="BD127" s="21" t="s">
        <v>443</v>
      </c>
      <c r="BH127" s="21" t="s">
        <v>1046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hidden="1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892</v>
      </c>
      <c r="K128" s="21" t="s">
        <v>1070</v>
      </c>
      <c r="M128" s="21" t="s">
        <v>136</v>
      </c>
      <c r="T128" s="27"/>
      <c r="V128" s="22"/>
      <c r="W128" s="22" t="s">
        <v>582</v>
      </c>
      <c r="X128" s="29">
        <v>104</v>
      </c>
      <c r="Y128" s="30" t="s">
        <v>928</v>
      </c>
      <c r="Z128" s="30" t="s">
        <v>1181</v>
      </c>
      <c r="AA128" s="30"/>
      <c r="AE128" s="21" t="s">
        <v>308</v>
      </c>
      <c r="AG128" s="22"/>
      <c r="AH128" s="22"/>
      <c r="AJ128" s="21" t="str">
        <f t="shared" si="6"/>
        <v/>
      </c>
      <c r="AK128" s="21" t="str">
        <f t="shared" si="7"/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8" s="21" t="str">
        <f>Table2[[#This Row],[device_suggested_area]]</f>
        <v>Dining</v>
      </c>
      <c r="AY128" s="21" t="str">
        <f>IF(ISBLANK(Table2[[#This Row],[device_model]]), "", Table2[[#This Row],[device_suggested_area]])</f>
        <v>Dining</v>
      </c>
      <c r="AZ128" s="21" t="s">
        <v>1211</v>
      </c>
      <c r="BA128" s="21" t="s">
        <v>579</v>
      </c>
      <c r="BB128" s="21" t="s">
        <v>409</v>
      </c>
      <c r="BC128" s="21" t="s">
        <v>580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1130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960</v>
      </c>
      <c r="P129" s="21" t="s">
        <v>172</v>
      </c>
      <c r="Q129" s="21" t="s">
        <v>930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581</v>
      </c>
      <c r="X129" s="29">
        <v>104</v>
      </c>
      <c r="Y129" s="30" t="s">
        <v>926</v>
      </c>
      <c r="Z129" s="30" t="s">
        <v>1181</v>
      </c>
      <c r="AA129" s="30"/>
      <c r="AG129" s="22"/>
      <c r="AH129" s="22"/>
      <c r="AJ129" s="21" t="str">
        <f t="shared" si="6"/>
        <v/>
      </c>
      <c r="AK129" s="21" t="str">
        <f t="shared" si="7"/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1212</v>
      </c>
      <c r="BA129" s="21" t="s">
        <v>579</v>
      </c>
      <c r="BB129" s="21" t="s">
        <v>409</v>
      </c>
      <c r="BC129" s="21" t="s">
        <v>580</v>
      </c>
      <c r="BD129" s="21" t="s">
        <v>202</v>
      </c>
      <c r="BH129" s="21" t="s">
        <v>594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hidden="1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1131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960</v>
      </c>
      <c r="P130" s="21" t="s">
        <v>172</v>
      </c>
      <c r="Q130" s="21" t="s">
        <v>930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581</v>
      </c>
      <c r="X130" s="29">
        <v>104</v>
      </c>
      <c r="Y130" s="30" t="s">
        <v>926</v>
      </c>
      <c r="Z130" s="30" t="s">
        <v>1181</v>
      </c>
      <c r="AA130" s="30"/>
      <c r="AG130" s="22"/>
      <c r="AH130" s="22"/>
      <c r="AJ130" s="21" t="str">
        <f t="shared" si="6"/>
        <v/>
      </c>
      <c r="AK130" s="21" t="str">
        <f t="shared" si="7"/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1213</v>
      </c>
      <c r="BA130" s="21" t="s">
        <v>579</v>
      </c>
      <c r="BB130" s="21" t="s">
        <v>409</v>
      </c>
      <c r="BC130" s="21" t="s">
        <v>580</v>
      </c>
      <c r="BD130" s="21" t="s">
        <v>202</v>
      </c>
      <c r="BH130" s="21" t="s">
        <v>595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hidden="1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1132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960</v>
      </c>
      <c r="P131" s="21" t="s">
        <v>172</v>
      </c>
      <c r="Q131" s="21" t="s">
        <v>930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581</v>
      </c>
      <c r="X131" s="29">
        <v>104</v>
      </c>
      <c r="Y131" s="30" t="s">
        <v>926</v>
      </c>
      <c r="Z131" s="30" t="s">
        <v>1181</v>
      </c>
      <c r="AA131" s="30"/>
      <c r="AG131" s="22"/>
      <c r="AH131" s="22"/>
      <c r="AJ131" s="21" t="str">
        <f t="shared" si="6"/>
        <v/>
      </c>
      <c r="AK131" s="21" t="str">
        <f t="shared" si="7"/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1214</v>
      </c>
      <c r="BA131" s="21" t="s">
        <v>579</v>
      </c>
      <c r="BB131" s="21" t="s">
        <v>409</v>
      </c>
      <c r="BC131" s="21" t="s">
        <v>580</v>
      </c>
      <c r="BD131" s="21" t="s">
        <v>202</v>
      </c>
      <c r="BH131" s="21" t="s">
        <v>596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hidden="1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1133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960</v>
      </c>
      <c r="P132" s="21" t="s">
        <v>172</v>
      </c>
      <c r="Q132" s="21" t="s">
        <v>930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581</v>
      </c>
      <c r="X132" s="29">
        <v>104</v>
      </c>
      <c r="Y132" s="30" t="s">
        <v>926</v>
      </c>
      <c r="Z132" s="30" t="s">
        <v>1181</v>
      </c>
      <c r="AA132" s="30"/>
      <c r="AG132" s="22"/>
      <c r="AH132" s="22"/>
      <c r="AJ132" s="21" t="str">
        <f t="shared" si="6"/>
        <v/>
      </c>
      <c r="AK132" s="21" t="str">
        <f t="shared" si="7"/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1215</v>
      </c>
      <c r="BA132" s="21" t="s">
        <v>579</v>
      </c>
      <c r="BB132" s="21" t="s">
        <v>409</v>
      </c>
      <c r="BC132" s="21" t="s">
        <v>580</v>
      </c>
      <c r="BD132" s="21" t="s">
        <v>202</v>
      </c>
      <c r="BH132" s="21" t="s">
        <v>597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hidden="1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1134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960</v>
      </c>
      <c r="P133" s="21" t="s">
        <v>172</v>
      </c>
      <c r="Q133" s="21" t="s">
        <v>930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581</v>
      </c>
      <c r="X133" s="29">
        <v>104</v>
      </c>
      <c r="Y133" s="30" t="s">
        <v>926</v>
      </c>
      <c r="Z133" s="30" t="s">
        <v>1181</v>
      </c>
      <c r="AA133" s="30"/>
      <c r="AG133" s="22"/>
      <c r="AH133" s="22"/>
      <c r="AJ133" s="21" t="str">
        <f t="shared" si="6"/>
        <v/>
      </c>
      <c r="AK133" s="21" t="str">
        <f t="shared" si="7"/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1216</v>
      </c>
      <c r="BA133" s="21" t="s">
        <v>579</v>
      </c>
      <c r="BB133" s="21" t="s">
        <v>409</v>
      </c>
      <c r="BC133" s="21" t="s">
        <v>580</v>
      </c>
      <c r="BD133" s="21" t="s">
        <v>202</v>
      </c>
      <c r="BH133" s="21" t="s">
        <v>598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hidden="1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1135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960</v>
      </c>
      <c r="P134" s="21" t="s">
        <v>172</v>
      </c>
      <c r="Q134" s="21" t="s">
        <v>930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581</v>
      </c>
      <c r="X134" s="29">
        <v>104</v>
      </c>
      <c r="Y134" s="30" t="s">
        <v>926</v>
      </c>
      <c r="Z134" s="30" t="s">
        <v>1181</v>
      </c>
      <c r="AA134" s="30"/>
      <c r="AG134" s="22"/>
      <c r="AH134" s="22"/>
      <c r="AJ134" s="21" t="str">
        <f t="shared" si="6"/>
        <v/>
      </c>
      <c r="AK134" s="21" t="str">
        <f t="shared" si="7"/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1217</v>
      </c>
      <c r="BA134" s="21" t="s">
        <v>579</v>
      </c>
      <c r="BB134" s="21" t="s">
        <v>409</v>
      </c>
      <c r="BC134" s="21" t="s">
        <v>580</v>
      </c>
      <c r="BD134" s="21" t="s">
        <v>202</v>
      </c>
      <c r="BH134" s="21" t="s">
        <v>599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hidden="1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892</v>
      </c>
      <c r="K135" s="21" t="s">
        <v>1070</v>
      </c>
      <c r="M135" s="21" t="s">
        <v>136</v>
      </c>
      <c r="T135" s="27"/>
      <c r="V135" s="22"/>
      <c r="W135" s="22" t="s">
        <v>582</v>
      </c>
      <c r="X135" s="29">
        <v>105</v>
      </c>
      <c r="Y135" s="30" t="s">
        <v>928</v>
      </c>
      <c r="Z135" s="30" t="s">
        <v>1181</v>
      </c>
      <c r="AA135" s="30"/>
      <c r="AE135" s="21" t="s">
        <v>308</v>
      </c>
      <c r="AG135" s="22"/>
      <c r="AH135" s="22"/>
      <c r="AJ135" s="21" t="str">
        <f t="shared" si="6"/>
        <v/>
      </c>
      <c r="AK135" s="21" t="str">
        <f t="shared" si="7"/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5" s="21" t="str">
        <f>Table2[[#This Row],[device_suggested_area]]</f>
        <v>Lounge</v>
      </c>
      <c r="AY135" s="21" t="str">
        <f>IF(ISBLANK(Table2[[#This Row],[device_model]]), "", Table2[[#This Row],[device_suggested_area]])</f>
        <v>Lounge</v>
      </c>
      <c r="AZ135" s="21" t="s">
        <v>1211</v>
      </c>
      <c r="BA135" s="21" t="s">
        <v>579</v>
      </c>
      <c r="BB135" s="21" t="s">
        <v>409</v>
      </c>
      <c r="BC135" s="21" t="s">
        <v>580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hidden="1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1136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960</v>
      </c>
      <c r="P136" s="21" t="s">
        <v>172</v>
      </c>
      <c r="Q136" s="21" t="s">
        <v>930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581</v>
      </c>
      <c r="X136" s="29">
        <v>105</v>
      </c>
      <c r="Y136" s="30" t="s">
        <v>926</v>
      </c>
      <c r="Z136" s="30" t="s">
        <v>1181</v>
      </c>
      <c r="AA136" s="30"/>
      <c r="AG136" s="22"/>
      <c r="AH136" s="22"/>
      <c r="AJ136" s="21" t="str">
        <f t="shared" si="6"/>
        <v/>
      </c>
      <c r="AK136" s="21" t="str">
        <f t="shared" si="7"/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1212</v>
      </c>
      <c r="BA136" s="21" t="s">
        <v>579</v>
      </c>
      <c r="BB136" s="21" t="s">
        <v>409</v>
      </c>
      <c r="BC136" s="21" t="s">
        <v>580</v>
      </c>
      <c r="BD136" s="21" t="s">
        <v>203</v>
      </c>
      <c r="BH136" s="21" t="s">
        <v>600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hidden="1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1137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960</v>
      </c>
      <c r="P137" s="21" t="s">
        <v>172</v>
      </c>
      <c r="Q137" s="21" t="s">
        <v>930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581</v>
      </c>
      <c r="X137" s="29">
        <v>105</v>
      </c>
      <c r="Y137" s="30" t="s">
        <v>926</v>
      </c>
      <c r="Z137" s="30" t="s">
        <v>1181</v>
      </c>
      <c r="AA137" s="30"/>
      <c r="AG137" s="22"/>
      <c r="AH137" s="22"/>
      <c r="AJ137" s="21" t="str">
        <f t="shared" si="6"/>
        <v/>
      </c>
      <c r="AK137" s="21" t="str">
        <f t="shared" si="7"/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1213</v>
      </c>
      <c r="BA137" s="21" t="s">
        <v>579</v>
      </c>
      <c r="BB137" s="21" t="s">
        <v>409</v>
      </c>
      <c r="BC137" s="21" t="s">
        <v>580</v>
      </c>
      <c r="BD137" s="21" t="s">
        <v>203</v>
      </c>
      <c r="BH137" s="21" t="s">
        <v>601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hidden="1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1138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960</v>
      </c>
      <c r="P138" s="21" t="s">
        <v>172</v>
      </c>
      <c r="Q138" s="21" t="s">
        <v>930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581</v>
      </c>
      <c r="X138" s="29">
        <v>105</v>
      </c>
      <c r="Y138" s="30" t="s">
        <v>926</v>
      </c>
      <c r="Z138" s="30" t="s">
        <v>1181</v>
      </c>
      <c r="AA138" s="30"/>
      <c r="AG138" s="22"/>
      <c r="AH138" s="22"/>
      <c r="AJ138" s="21" t="str">
        <f t="shared" si="6"/>
        <v/>
      </c>
      <c r="AK138" s="21" t="str">
        <f t="shared" si="7"/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1214</v>
      </c>
      <c r="BA138" s="21" t="s">
        <v>579</v>
      </c>
      <c r="BB138" s="21" t="s">
        <v>409</v>
      </c>
      <c r="BC138" s="21" t="s">
        <v>580</v>
      </c>
      <c r="BD138" s="21" t="s">
        <v>203</v>
      </c>
      <c r="BH138" s="21" t="s">
        <v>602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hidden="1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893</v>
      </c>
      <c r="M139" s="21" t="s">
        <v>136</v>
      </c>
      <c r="O139" s="22" t="s">
        <v>960</v>
      </c>
      <c r="P139" s="21" t="s">
        <v>172</v>
      </c>
      <c r="Q139" s="21" t="s">
        <v>930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945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 t="shared" ref="AJ139:AJ158" si="8">IF(ISBLANK(AI139),  "", _xlfn.CONCAT("haas/entity/sensor/", LOWER(C139), "/", E139, "/config"))</f>
        <v/>
      </c>
      <c r="AK139" s="21" t="str">
        <f t="shared" ref="AK139:AK158" si="9">IF(ISBLANK(AI139),  "", _xlfn.CONCAT(LOWER(C139), "/", E139))</f>
        <v/>
      </c>
      <c r="AS139" s="21"/>
      <c r="AT139" s="23"/>
      <c r="AU139" s="22"/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39" s="21" t="str">
        <f>IF(ISBLANK(Table2[[#This Row],[device_model]]), "", Table2[[#This Row],[device_suggested_area]])</f>
        <v/>
      </c>
      <c r="BC139" s="22"/>
      <c r="BD139" s="21" t="s">
        <v>203</v>
      </c>
      <c r="BE139" s="21" t="s">
        <v>840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hidden="1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649</v>
      </c>
      <c r="F140" s="25" t="str">
        <f>IF(ISBLANK(Table2[[#This Row],[unique_id]]), "", Table2[[#This Row],[unique_id]])</f>
        <v>lounge_lamp</v>
      </c>
      <c r="G140" s="21" t="s">
        <v>650</v>
      </c>
      <c r="H140" s="21" t="s">
        <v>139</v>
      </c>
      <c r="I140" s="21" t="s">
        <v>132</v>
      </c>
      <c r="J140" s="21" t="s">
        <v>615</v>
      </c>
      <c r="K140" s="21" t="s">
        <v>1074</v>
      </c>
      <c r="M140" s="21" t="s">
        <v>136</v>
      </c>
      <c r="T140" s="27"/>
      <c r="V140" s="22"/>
      <c r="W140" s="22" t="s">
        <v>582</v>
      </c>
      <c r="X140" s="29">
        <v>114</v>
      </c>
      <c r="Y140" s="30" t="s">
        <v>928</v>
      </c>
      <c r="Z140" s="30" t="s">
        <v>1181</v>
      </c>
      <c r="AA140" s="30"/>
      <c r="AE140" s="21" t="s">
        <v>308</v>
      </c>
      <c r="AG140" s="22"/>
      <c r="AH140" s="22"/>
      <c r="AJ140" s="21" t="str">
        <f t="shared" si="8"/>
        <v/>
      </c>
      <c r="AK140" s="21" t="str">
        <f t="shared" si="9"/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615</v>
      </c>
      <c r="BA140" s="21" t="s">
        <v>579</v>
      </c>
      <c r="BB140" s="21" t="s">
        <v>409</v>
      </c>
      <c r="BC140" s="21" t="s">
        <v>580</v>
      </c>
      <c r="BD140" s="21" t="s">
        <v>203</v>
      </c>
      <c r="BE140" s="21" t="s">
        <v>840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1139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960</v>
      </c>
      <c r="P141" s="21" t="s">
        <v>172</v>
      </c>
      <c r="Q141" s="21" t="s">
        <v>930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581</v>
      </c>
      <c r="X141" s="29">
        <v>114</v>
      </c>
      <c r="Y141" s="30" t="s">
        <v>926</v>
      </c>
      <c r="Z141" s="30" t="s">
        <v>1182</v>
      </c>
      <c r="AA141" s="30"/>
      <c r="AG141" s="22"/>
      <c r="AH141" s="22"/>
      <c r="AJ141" s="21" t="str">
        <f t="shared" si="8"/>
        <v/>
      </c>
      <c r="AK141" s="21" t="str">
        <f t="shared" si="9"/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1209</v>
      </c>
      <c r="BA141" s="21" t="s">
        <v>579</v>
      </c>
      <c r="BB141" s="21" t="s">
        <v>409</v>
      </c>
      <c r="BC141" s="21" t="s">
        <v>580</v>
      </c>
      <c r="BD141" s="21" t="s">
        <v>203</v>
      </c>
      <c r="BE141" s="21" t="s">
        <v>840</v>
      </c>
      <c r="BH141" s="21" t="s">
        <v>651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hidden="1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892</v>
      </c>
      <c r="K142" s="21" t="s">
        <v>1073</v>
      </c>
      <c r="M142" s="21" t="s">
        <v>136</v>
      </c>
      <c r="T142" s="27"/>
      <c r="V142" s="22"/>
      <c r="W142" s="22" t="s">
        <v>582</v>
      </c>
      <c r="X142" s="29">
        <v>106</v>
      </c>
      <c r="Y142" s="30" t="s">
        <v>928</v>
      </c>
      <c r="Z142" s="30" t="s">
        <v>1183</v>
      </c>
      <c r="AA142" s="30"/>
      <c r="AE142" s="21" t="s">
        <v>308</v>
      </c>
      <c r="AG142" s="22"/>
      <c r="AH142" s="22"/>
      <c r="AJ142" s="21" t="str">
        <f t="shared" si="8"/>
        <v/>
      </c>
      <c r="AK142" s="21" t="str">
        <f t="shared" si="9"/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2" s="21" t="str">
        <f>Table2[[#This Row],[device_suggested_area]]</f>
        <v>Parents</v>
      </c>
      <c r="AY142" s="21" t="str">
        <f>IF(ISBLANK(Table2[[#This Row],[device_model]]), "", Table2[[#This Row],[device_suggested_area]])</f>
        <v>Parents</v>
      </c>
      <c r="AZ142" s="21" t="s">
        <v>1211</v>
      </c>
      <c r="BA142" s="21" t="s">
        <v>579</v>
      </c>
      <c r="BB142" s="21" t="s">
        <v>409</v>
      </c>
      <c r="BC142" s="21" t="s">
        <v>580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1140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960</v>
      </c>
      <c r="P143" s="21" t="s">
        <v>172</v>
      </c>
      <c r="Q143" s="21" t="s">
        <v>930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581</v>
      </c>
      <c r="X143" s="29">
        <v>106</v>
      </c>
      <c r="Y143" s="30" t="s">
        <v>926</v>
      </c>
      <c r="Z143" s="30" t="s">
        <v>1183</v>
      </c>
      <c r="AA143" s="30"/>
      <c r="AG143" s="22"/>
      <c r="AH143" s="22"/>
      <c r="AJ143" s="21" t="str">
        <f t="shared" si="8"/>
        <v/>
      </c>
      <c r="AK143" s="21" t="str">
        <f t="shared" si="9"/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1212</v>
      </c>
      <c r="BA143" s="21" t="s">
        <v>579</v>
      </c>
      <c r="BB143" s="21" t="s">
        <v>409</v>
      </c>
      <c r="BC143" s="21" t="s">
        <v>580</v>
      </c>
      <c r="BD143" s="21" t="s">
        <v>201</v>
      </c>
      <c r="BH143" s="21" t="s">
        <v>578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hidden="1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1141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960</v>
      </c>
      <c r="P144" s="21" t="s">
        <v>172</v>
      </c>
      <c r="Q144" s="21" t="s">
        <v>930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581</v>
      </c>
      <c r="X144" s="29">
        <v>106</v>
      </c>
      <c r="Y144" s="30" t="s">
        <v>926</v>
      </c>
      <c r="Z144" s="30" t="s">
        <v>1183</v>
      </c>
      <c r="AA144" s="30"/>
      <c r="AG144" s="22"/>
      <c r="AH144" s="22"/>
      <c r="AJ144" s="21" t="str">
        <f t="shared" si="8"/>
        <v/>
      </c>
      <c r="AK144" s="21" t="str">
        <f t="shared" si="9"/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1213</v>
      </c>
      <c r="BA144" s="21" t="s">
        <v>579</v>
      </c>
      <c r="BB144" s="21" t="s">
        <v>409</v>
      </c>
      <c r="BC144" s="21" t="s">
        <v>580</v>
      </c>
      <c r="BD144" s="21" t="s">
        <v>201</v>
      </c>
      <c r="BH144" s="21" t="s">
        <v>585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hidden="1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1142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960</v>
      </c>
      <c r="P145" s="21" t="s">
        <v>172</v>
      </c>
      <c r="Q145" s="21" t="s">
        <v>930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581</v>
      </c>
      <c r="X145" s="29">
        <v>106</v>
      </c>
      <c r="Y145" s="30" t="s">
        <v>926</v>
      </c>
      <c r="Z145" s="30" t="s">
        <v>1183</v>
      </c>
      <c r="AA145" s="30"/>
      <c r="AG145" s="22"/>
      <c r="AH145" s="22"/>
      <c r="AJ145" s="21" t="str">
        <f t="shared" si="8"/>
        <v/>
      </c>
      <c r="AK145" s="21" t="str">
        <f t="shared" si="9"/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1214</v>
      </c>
      <c r="BA145" s="21" t="s">
        <v>579</v>
      </c>
      <c r="BB145" s="21" t="s">
        <v>409</v>
      </c>
      <c r="BC145" s="21" t="s">
        <v>580</v>
      </c>
      <c r="BD145" s="21" t="s">
        <v>201</v>
      </c>
      <c r="BH145" s="21" t="s">
        <v>586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hidden="1" customHeight="1">
      <c r="A146" s="21">
        <v>1634</v>
      </c>
      <c r="B146" s="21" t="s">
        <v>26</v>
      </c>
      <c r="C146" s="21" t="s">
        <v>537</v>
      </c>
      <c r="D146" s="21" t="s">
        <v>137</v>
      </c>
      <c r="E146" s="21" t="s">
        <v>1055</v>
      </c>
      <c r="F146" s="25" t="str">
        <f>IF(ISBLANK(Table2[[#This Row],[unique_id]]), "", Table2[[#This Row],[unique_id]])</f>
        <v>parents_jane_bedside</v>
      </c>
      <c r="G146" s="21" t="s">
        <v>1053</v>
      </c>
      <c r="H146" s="21" t="s">
        <v>139</v>
      </c>
      <c r="I146" s="21" t="s">
        <v>132</v>
      </c>
      <c r="J146" s="21" t="s">
        <v>1068</v>
      </c>
      <c r="K146" s="21" t="s">
        <v>1072</v>
      </c>
      <c r="M146" s="21" t="s">
        <v>136</v>
      </c>
      <c r="T146" s="27"/>
      <c r="V146" s="22"/>
      <c r="W146" s="22" t="s">
        <v>582</v>
      </c>
      <c r="X146" s="29">
        <v>119</v>
      </c>
      <c r="Y146" s="30" t="s">
        <v>928</v>
      </c>
      <c r="Z146" s="22" t="s">
        <v>1184</v>
      </c>
      <c r="AE146" s="21" t="s">
        <v>308</v>
      </c>
      <c r="AG146" s="22"/>
      <c r="AH146" s="22"/>
      <c r="AJ146" s="21" t="str">
        <f t="shared" si="8"/>
        <v/>
      </c>
      <c r="AK146" s="21" t="str">
        <f t="shared" si="9"/>
        <v/>
      </c>
      <c r="AS146" s="21"/>
      <c r="AT146" s="23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1053</v>
      </c>
      <c r="BA146" s="21" t="s">
        <v>1037</v>
      </c>
      <c r="BB146" s="21" t="s">
        <v>537</v>
      </c>
      <c r="BC146" s="21" t="s">
        <v>1035</v>
      </c>
      <c r="BD146" s="21" t="s">
        <v>201</v>
      </c>
      <c r="BE146" s="21" t="s">
        <v>840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hidden="1" customHeight="1">
      <c r="A147" s="21">
        <v>1635</v>
      </c>
      <c r="B147" s="21" t="s">
        <v>26</v>
      </c>
      <c r="C147" s="21" t="s">
        <v>537</v>
      </c>
      <c r="D147" s="21" t="s">
        <v>137</v>
      </c>
      <c r="E147" s="21" t="s">
        <v>1056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960</v>
      </c>
      <c r="P147" s="21" t="s">
        <v>172</v>
      </c>
      <c r="Q147" s="21" t="s">
        <v>930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581</v>
      </c>
      <c r="X147" s="29">
        <v>119</v>
      </c>
      <c r="Y147" s="30" t="s">
        <v>926</v>
      </c>
      <c r="Z147" s="22" t="s">
        <v>1184</v>
      </c>
      <c r="AG147" s="22"/>
      <c r="AH147" s="22"/>
      <c r="AJ147" s="21" t="str">
        <f t="shared" si="8"/>
        <v/>
      </c>
      <c r="AK147" s="21" t="str">
        <f t="shared" si="9"/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1200</v>
      </c>
      <c r="BA147" s="21" t="s">
        <v>1037</v>
      </c>
      <c r="BB147" s="21" t="s">
        <v>537</v>
      </c>
      <c r="BC147" s="21" t="s">
        <v>1035</v>
      </c>
      <c r="BD147" s="21" t="s">
        <v>201</v>
      </c>
      <c r="BE147" s="21" t="s">
        <v>840</v>
      </c>
      <c r="BH147" s="21" t="s">
        <v>1041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hidden="1" customHeight="1">
      <c r="A148" s="21">
        <v>1636</v>
      </c>
      <c r="B148" s="21" t="s">
        <v>26</v>
      </c>
      <c r="C148" s="21" t="s">
        <v>537</v>
      </c>
      <c r="D148" s="21" t="s">
        <v>137</v>
      </c>
      <c r="E148" s="21" t="s">
        <v>1057</v>
      </c>
      <c r="F148" s="25" t="str">
        <f>IF(ISBLANK(Table2[[#This Row],[unique_id]]), "", Table2[[#This Row],[unique_id]])</f>
        <v>parents_graham_bedside</v>
      </c>
      <c r="G148" s="21" t="s">
        <v>1054</v>
      </c>
      <c r="H148" s="21" t="s">
        <v>139</v>
      </c>
      <c r="I148" s="21" t="s">
        <v>132</v>
      </c>
      <c r="J148" s="21" t="s">
        <v>1069</v>
      </c>
      <c r="K148" s="21" t="s">
        <v>1072</v>
      </c>
      <c r="M148" s="21" t="s">
        <v>136</v>
      </c>
      <c r="T148" s="27"/>
      <c r="V148" s="22"/>
      <c r="W148" s="22" t="s">
        <v>582</v>
      </c>
      <c r="X148" s="29">
        <v>122</v>
      </c>
      <c r="Y148" s="30" t="s">
        <v>928</v>
      </c>
      <c r="Z148" s="22" t="s">
        <v>1184</v>
      </c>
      <c r="AE148" s="21" t="s">
        <v>308</v>
      </c>
      <c r="AG148" s="22"/>
      <c r="AH148" s="22"/>
      <c r="AJ148" s="21" t="str">
        <f t="shared" si="8"/>
        <v/>
      </c>
      <c r="AK148" s="21" t="str">
        <f t="shared" si="9"/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1054</v>
      </c>
      <c r="BA148" s="21" t="s">
        <v>1037</v>
      </c>
      <c r="BB148" s="21" t="s">
        <v>537</v>
      </c>
      <c r="BC148" s="21" t="s">
        <v>1035</v>
      </c>
      <c r="BD148" s="21" t="s">
        <v>201</v>
      </c>
      <c r="BE148" s="21" t="s">
        <v>840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hidden="1" customHeight="1">
      <c r="A149" s="21">
        <v>1637</v>
      </c>
      <c r="B149" s="21" t="s">
        <v>26</v>
      </c>
      <c r="C149" s="21" t="s">
        <v>537</v>
      </c>
      <c r="D149" s="21" t="s">
        <v>137</v>
      </c>
      <c r="E149" s="21" t="s">
        <v>1058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960</v>
      </c>
      <c r="P149" s="21" t="s">
        <v>172</v>
      </c>
      <c r="Q149" s="21" t="s">
        <v>930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581</v>
      </c>
      <c r="X149" s="29">
        <v>122</v>
      </c>
      <c r="Y149" s="30" t="s">
        <v>926</v>
      </c>
      <c r="Z149" s="22" t="s">
        <v>1184</v>
      </c>
      <c r="AG149" s="22"/>
      <c r="AH149" s="22"/>
      <c r="AJ149" s="21" t="str">
        <f t="shared" si="8"/>
        <v/>
      </c>
      <c r="AK149" s="21" t="str">
        <f t="shared" si="9"/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1201</v>
      </c>
      <c r="BA149" s="21" t="s">
        <v>1037</v>
      </c>
      <c r="BB149" s="21" t="s">
        <v>537</v>
      </c>
      <c r="BC149" s="21" t="s">
        <v>1035</v>
      </c>
      <c r="BD149" s="21" t="s">
        <v>201</v>
      </c>
      <c r="BE149" s="21" t="s">
        <v>840</v>
      </c>
      <c r="BH149" s="21" t="s">
        <v>1040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hidden="1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911</v>
      </c>
      <c r="F150" s="25" t="str">
        <f>IF(ISBLANK(Table2[[#This Row],[unique_id]]), "", Table2[[#This Row],[unique_id]])</f>
        <v>study_lamp</v>
      </c>
      <c r="G150" s="21" t="s">
        <v>912</v>
      </c>
      <c r="H150" s="21" t="s">
        <v>139</v>
      </c>
      <c r="I150" s="21" t="s">
        <v>132</v>
      </c>
      <c r="J150" s="21" t="s">
        <v>615</v>
      </c>
      <c r="K150" s="21" t="s">
        <v>1074</v>
      </c>
      <c r="M150" s="21" t="s">
        <v>136</v>
      </c>
      <c r="T150" s="27"/>
      <c r="V150" s="22"/>
      <c r="W150" s="22" t="s">
        <v>582</v>
      </c>
      <c r="X150" s="29">
        <v>117</v>
      </c>
      <c r="Y150" s="30" t="s">
        <v>928</v>
      </c>
      <c r="Z150" s="30" t="s">
        <v>1181</v>
      </c>
      <c r="AA150" s="30"/>
      <c r="AE150" s="21" t="s">
        <v>308</v>
      </c>
      <c r="AG150" s="22"/>
      <c r="AH150" s="22"/>
      <c r="AJ150" s="21" t="str">
        <f t="shared" si="8"/>
        <v/>
      </c>
      <c r="AK150" s="21" t="str">
        <f t="shared" si="9"/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0" s="21" t="str">
        <f>Table2[[#This Row],[device_suggested_area]]</f>
        <v>Study</v>
      </c>
      <c r="AY150" s="21" t="str">
        <f>IF(ISBLANK(Table2[[#This Row],[device_model]]), "", Table2[[#This Row],[device_suggested_area]])</f>
        <v>Study</v>
      </c>
      <c r="AZ150" s="21" t="s">
        <v>615</v>
      </c>
      <c r="BA150" s="21" t="s">
        <v>579</v>
      </c>
      <c r="BB150" s="21" t="s">
        <v>409</v>
      </c>
      <c r="BC150" s="21" t="s">
        <v>580</v>
      </c>
      <c r="BD150" s="21" t="s">
        <v>388</v>
      </c>
      <c r="BE150" s="21" t="s">
        <v>840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hidden="1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1143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960</v>
      </c>
      <c r="P151" s="21" t="s">
        <v>172</v>
      </c>
      <c r="Q151" s="21" t="s">
        <v>930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581</v>
      </c>
      <c r="X151" s="29">
        <v>117</v>
      </c>
      <c r="Y151" s="30" t="s">
        <v>926</v>
      </c>
      <c r="Z151" s="30" t="s">
        <v>1181</v>
      </c>
      <c r="AA151" s="30"/>
      <c r="AG151" s="22"/>
      <c r="AH151" s="22"/>
      <c r="AJ151" s="21" t="str">
        <f t="shared" si="8"/>
        <v/>
      </c>
      <c r="AK151" s="21" t="str">
        <f t="shared" si="9"/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1209</v>
      </c>
      <c r="BA151" s="21" t="s">
        <v>579</v>
      </c>
      <c r="BB151" s="21" t="s">
        <v>409</v>
      </c>
      <c r="BC151" s="21" t="s">
        <v>580</v>
      </c>
      <c r="BD151" s="21" t="s">
        <v>388</v>
      </c>
      <c r="BE151" s="21" t="s">
        <v>840</v>
      </c>
      <c r="BH151" s="21" t="s">
        <v>913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hidden="1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892</v>
      </c>
      <c r="K152" s="21" t="s">
        <v>1070</v>
      </c>
      <c r="M152" s="21" t="s">
        <v>136</v>
      </c>
      <c r="T152" s="27"/>
      <c r="V152" s="22"/>
      <c r="W152" s="22" t="s">
        <v>582</v>
      </c>
      <c r="X152" s="29">
        <v>107</v>
      </c>
      <c r="Y152" s="30" t="s">
        <v>928</v>
      </c>
      <c r="Z152" s="30" t="s">
        <v>1181</v>
      </c>
      <c r="AA152" s="30"/>
      <c r="AE152" s="21" t="s">
        <v>308</v>
      </c>
      <c r="AG152" s="22"/>
      <c r="AH152" s="22"/>
      <c r="AJ152" s="21" t="str">
        <f t="shared" si="8"/>
        <v/>
      </c>
      <c r="AK152" s="21" t="str">
        <f t="shared" si="9"/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2" s="21" t="str">
        <f>Table2[[#This Row],[device_suggested_area]]</f>
        <v>Kitchen</v>
      </c>
      <c r="AY152" s="21" t="str">
        <f>IF(ISBLANK(Table2[[#This Row],[device_model]]), "", Table2[[#This Row],[device_suggested_area]])</f>
        <v>Kitchen</v>
      </c>
      <c r="AZ152" s="21" t="s">
        <v>1211</v>
      </c>
      <c r="BA152" s="21" t="s">
        <v>661</v>
      </c>
      <c r="BB152" s="21" t="s">
        <v>409</v>
      </c>
      <c r="BC152" s="21" t="s">
        <v>658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hidden="1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1144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960</v>
      </c>
      <c r="P153" s="21" t="s">
        <v>172</v>
      </c>
      <c r="Q153" s="21" t="s">
        <v>930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581</v>
      </c>
      <c r="X153" s="29">
        <v>107</v>
      </c>
      <c r="Y153" s="30" t="s">
        <v>926</v>
      </c>
      <c r="Z153" s="30" t="s">
        <v>1181</v>
      </c>
      <c r="AA153" s="30"/>
      <c r="AG153" s="22"/>
      <c r="AH153" s="22"/>
      <c r="AJ153" s="21" t="str">
        <f t="shared" si="8"/>
        <v/>
      </c>
      <c r="AK153" s="21" t="str">
        <f t="shared" si="9"/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1212</v>
      </c>
      <c r="BA153" s="21" t="s">
        <v>661</v>
      </c>
      <c r="BB153" s="21" t="s">
        <v>409</v>
      </c>
      <c r="BC153" s="21" t="s">
        <v>658</v>
      </c>
      <c r="BD153" s="21" t="s">
        <v>215</v>
      </c>
      <c r="BH153" s="21" t="s">
        <v>603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hidden="1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1145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960</v>
      </c>
      <c r="P154" s="21" t="s">
        <v>172</v>
      </c>
      <c r="Q154" s="21" t="s">
        <v>930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581</v>
      </c>
      <c r="X154" s="29">
        <v>107</v>
      </c>
      <c r="Y154" s="30" t="s">
        <v>926</v>
      </c>
      <c r="Z154" s="30" t="s">
        <v>1181</v>
      </c>
      <c r="AA154" s="30"/>
      <c r="AG154" s="22"/>
      <c r="AH154" s="22"/>
      <c r="AJ154" s="21" t="str">
        <f t="shared" si="8"/>
        <v/>
      </c>
      <c r="AK154" s="21" t="str">
        <f t="shared" si="9"/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1213</v>
      </c>
      <c r="BA154" s="21" t="s">
        <v>661</v>
      </c>
      <c r="BB154" s="21" t="s">
        <v>409</v>
      </c>
      <c r="BC154" s="21" t="s">
        <v>658</v>
      </c>
      <c r="BD154" s="21" t="s">
        <v>215</v>
      </c>
      <c r="BH154" s="21" t="s">
        <v>604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hidden="1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1146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960</v>
      </c>
      <c r="P155" s="21" t="s">
        <v>172</v>
      </c>
      <c r="Q155" s="21" t="s">
        <v>930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581</v>
      </c>
      <c r="X155" s="29">
        <v>107</v>
      </c>
      <c r="Y155" s="30" t="s">
        <v>926</v>
      </c>
      <c r="Z155" s="30" t="s">
        <v>1181</v>
      </c>
      <c r="AA155" s="30"/>
      <c r="AG155" s="22"/>
      <c r="AH155" s="22"/>
      <c r="AJ155" s="21" t="str">
        <f t="shared" si="8"/>
        <v/>
      </c>
      <c r="AK155" s="21" t="str">
        <f t="shared" si="9"/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1214</v>
      </c>
      <c r="BA155" s="21" t="s">
        <v>661</v>
      </c>
      <c r="BB155" s="21" t="s">
        <v>409</v>
      </c>
      <c r="BC155" s="21" t="s">
        <v>658</v>
      </c>
      <c r="BD155" s="21" t="s">
        <v>215</v>
      </c>
      <c r="BH155" s="21" t="s">
        <v>605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hidden="1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1147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960</v>
      </c>
      <c r="P156" s="21" t="s">
        <v>172</v>
      </c>
      <c r="Q156" s="21" t="s">
        <v>930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581</v>
      </c>
      <c r="X156" s="29">
        <v>107</v>
      </c>
      <c r="Y156" s="30" t="s">
        <v>926</v>
      </c>
      <c r="Z156" s="30" t="s">
        <v>1181</v>
      </c>
      <c r="AA156" s="30"/>
      <c r="AG156" s="22"/>
      <c r="AH156" s="22"/>
      <c r="AJ156" s="21" t="str">
        <f t="shared" si="8"/>
        <v/>
      </c>
      <c r="AK156" s="21" t="str">
        <f t="shared" si="9"/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1215</v>
      </c>
      <c r="BA156" s="21" t="s">
        <v>661</v>
      </c>
      <c r="BB156" s="21" t="s">
        <v>409</v>
      </c>
      <c r="BC156" s="21" t="s">
        <v>658</v>
      </c>
      <c r="BD156" s="21" t="s">
        <v>215</v>
      </c>
      <c r="BH156" s="21" t="s">
        <v>606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hidden="1" customHeight="1">
      <c r="A157" s="21">
        <v>1645</v>
      </c>
      <c r="B157" s="32" t="s">
        <v>26</v>
      </c>
      <c r="C157" s="32" t="s">
        <v>983</v>
      </c>
      <c r="D157" s="32" t="s">
        <v>149</v>
      </c>
      <c r="E157" s="33" t="s">
        <v>1148</v>
      </c>
      <c r="F157" s="34" t="str">
        <f>IF(ISBLANK(Table2[[#This Row],[unique_id]]), "", Table2[[#This Row],[unique_id]])</f>
        <v>template_old_kitchen_downlights_plug_proxy</v>
      </c>
      <c r="G157" s="32" t="s">
        <v>674</v>
      </c>
      <c r="H157" s="32" t="s">
        <v>139</v>
      </c>
      <c r="I157" s="32" t="s">
        <v>132</v>
      </c>
      <c r="O157" s="35" t="s">
        <v>960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 t="shared" si="8"/>
        <v/>
      </c>
      <c r="AK157" s="32" t="str">
        <f t="shared" si="9"/>
        <v/>
      </c>
      <c r="AT157" s="36"/>
      <c r="AU157" s="32" t="s">
        <v>134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7" s="21" t="str">
        <f>IF(ISBLANK(Table2[[#This Row],[device_model]]), "", Table2[[#This Row],[device_suggested_area]])</f>
        <v>Kitchen</v>
      </c>
      <c r="AZ157" s="32" t="s">
        <v>1235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hidden="1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1115</v>
      </c>
      <c r="F158" s="34" t="str">
        <f>IF(ISBLANK(Table2[[#This Row],[unique_id]]), "", Table2[[#This Row],[unique_id]])</f>
        <v>old_kitchen_downlights_plug</v>
      </c>
      <c r="G158" s="32" t="s">
        <v>674</v>
      </c>
      <c r="H158" s="32" t="s">
        <v>139</v>
      </c>
      <c r="I158" s="32" t="s">
        <v>132</v>
      </c>
      <c r="O158" s="35" t="s">
        <v>960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 t="shared" si="8"/>
        <v/>
      </c>
      <c r="AK158" s="32" t="str">
        <f t="shared" si="9"/>
        <v/>
      </c>
      <c r="AT158" s="36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1235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1187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hidden="1" customHeight="1">
      <c r="A159" s="21">
        <v>1647</v>
      </c>
      <c r="B159" s="37" t="s">
        <v>26</v>
      </c>
      <c r="C159" s="37" t="s">
        <v>853</v>
      </c>
      <c r="D159" s="37" t="s">
        <v>137</v>
      </c>
      <c r="E159" s="37" t="s">
        <v>1011</v>
      </c>
      <c r="F159" s="39" t="str">
        <f>IF(ISBLANK(Table2[[#This Row],[unique_id]]), "", Table2[[#This Row],[unique_id]])</f>
        <v>kitchen_downlights_plug</v>
      </c>
      <c r="G159" s="37" t="s">
        <v>674</v>
      </c>
      <c r="H159" s="37" t="s">
        <v>139</v>
      </c>
      <c r="I159" s="37" t="s">
        <v>132</v>
      </c>
      <c r="J159" s="37" t="s">
        <v>894</v>
      </c>
      <c r="M159" s="37" t="s">
        <v>136</v>
      </c>
      <c r="O159" s="40" t="s">
        <v>960</v>
      </c>
      <c r="P159" s="37" t="s">
        <v>172</v>
      </c>
      <c r="Q159" s="37" t="s">
        <v>930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1189</v>
      </c>
      <c r="V159" s="40"/>
      <c r="W159" s="40"/>
      <c r="X159" s="40"/>
      <c r="Y159" s="40"/>
      <c r="Z159" s="40"/>
      <c r="AA159" s="40" t="s">
        <v>1355</v>
      </c>
      <c r="AE159" s="37" t="s">
        <v>308</v>
      </c>
      <c r="AF159" s="37">
        <v>10</v>
      </c>
      <c r="AG159" s="40" t="s">
        <v>34</v>
      </c>
      <c r="AH159" s="40" t="s">
        <v>1088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59" s="37" t="s">
        <v>1108</v>
      </c>
      <c r="AO159" s="37" t="s">
        <v>1109</v>
      </c>
      <c r="AP159" s="37" t="s">
        <v>1097</v>
      </c>
      <c r="AQ159" s="37" t="s">
        <v>1098</v>
      </c>
      <c r="AR159" s="37" t="s">
        <v>1179</v>
      </c>
      <c r="AS159" s="37">
        <v>1</v>
      </c>
      <c r="AT159" s="42" t="str">
        <f>HYPERLINK(_xlfn.CONCAT("http://", Table2[[#This Row],[connection_ip]], "/?"))</f>
        <v>http://10.0.6.103/?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7" t="s">
        <v>1235</v>
      </c>
      <c r="BA159" s="37" t="s">
        <v>937</v>
      </c>
      <c r="BB159" s="37" t="s">
        <v>1359</v>
      </c>
      <c r="BC159" s="37" t="s">
        <v>1076</v>
      </c>
      <c r="BD159" s="37" t="s">
        <v>215</v>
      </c>
      <c r="BG159" s="37" t="s">
        <v>472</v>
      </c>
      <c r="BH159" s="37" t="s">
        <v>1111</v>
      </c>
      <c r="BI159" s="37" t="s">
        <v>1112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hidden="1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891</v>
      </c>
      <c r="K160" s="21" t="s">
        <v>1070</v>
      </c>
      <c r="M160" s="21" t="s">
        <v>136</v>
      </c>
      <c r="T160" s="27"/>
      <c r="V160" s="22"/>
      <c r="W160" s="22" t="s">
        <v>582</v>
      </c>
      <c r="X160" s="29">
        <v>108</v>
      </c>
      <c r="Y160" s="30" t="s">
        <v>928</v>
      </c>
      <c r="Z160" s="30" t="s">
        <v>1181</v>
      </c>
      <c r="AA160" s="30"/>
      <c r="AE160" s="21" t="s">
        <v>308</v>
      </c>
      <c r="AG160" s="22"/>
      <c r="AH160" s="22"/>
      <c r="AJ160" s="21" t="str">
        <f t="shared" ref="AJ160:AJ181" si="10">IF(ISBLANK(AI160),  "", _xlfn.CONCAT("haas/entity/sensor/", LOWER(C160), "/", E160, "/config"))</f>
        <v/>
      </c>
      <c r="AK160" s="21" t="str">
        <f t="shared" ref="AK160:AK181" si="11"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0" s="21" t="str">
        <f>Table2[[#This Row],[device_suggested_area]]</f>
        <v>Laundry</v>
      </c>
      <c r="AY160" s="21" t="str">
        <f>IF(ISBLANK(Table2[[#This Row],[device_model]]), "", Table2[[#This Row],[device_suggested_area]])</f>
        <v>Laundry</v>
      </c>
      <c r="AZ160" s="21" t="s">
        <v>1211</v>
      </c>
      <c r="BA160" s="21" t="s">
        <v>579</v>
      </c>
      <c r="BB160" s="21" t="s">
        <v>409</v>
      </c>
      <c r="BC160" s="21" t="s">
        <v>580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1149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960</v>
      </c>
      <c r="P161" s="21" t="s">
        <v>172</v>
      </c>
      <c r="Q161" s="21" t="s">
        <v>930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581</v>
      </c>
      <c r="X161" s="29">
        <v>108</v>
      </c>
      <c r="Y161" s="30" t="s">
        <v>926</v>
      </c>
      <c r="Z161" s="30" t="s">
        <v>1181</v>
      </c>
      <c r="AA161" s="30"/>
      <c r="AG161" s="22"/>
      <c r="AH161" s="22"/>
      <c r="AJ161" s="21" t="str">
        <f t="shared" si="10"/>
        <v/>
      </c>
      <c r="AK161" s="21" t="str">
        <f t="shared" si="11"/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1212</v>
      </c>
      <c r="BA161" s="21" t="s">
        <v>579</v>
      </c>
      <c r="BB161" s="21" t="s">
        <v>409</v>
      </c>
      <c r="BC161" s="21" t="s">
        <v>580</v>
      </c>
      <c r="BD161" s="21" t="s">
        <v>223</v>
      </c>
      <c r="BH161" s="21" t="s">
        <v>607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hidden="1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891</v>
      </c>
      <c r="K162" s="21" t="s">
        <v>1070</v>
      </c>
      <c r="M162" s="21" t="s">
        <v>136</v>
      </c>
      <c r="T162" s="27"/>
      <c r="V162" s="22"/>
      <c r="W162" s="22" t="s">
        <v>582</v>
      </c>
      <c r="X162" s="29">
        <v>109</v>
      </c>
      <c r="Y162" s="30" t="s">
        <v>928</v>
      </c>
      <c r="Z162" s="30" t="s">
        <v>1181</v>
      </c>
      <c r="AA162" s="30"/>
      <c r="AE162" s="21" t="s">
        <v>308</v>
      </c>
      <c r="AG162" s="22"/>
      <c r="AH162" s="22"/>
      <c r="AJ162" s="21" t="str">
        <f t="shared" si="10"/>
        <v/>
      </c>
      <c r="AK162" s="21" t="str">
        <f t="shared" si="11"/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2" s="21" t="str">
        <f>Table2[[#This Row],[device_suggested_area]]</f>
        <v>Pantry</v>
      </c>
      <c r="AY162" s="21" t="str">
        <f>IF(ISBLANK(Table2[[#This Row],[device_model]]), "", Table2[[#This Row],[device_suggested_area]])</f>
        <v>Pantry</v>
      </c>
      <c r="AZ162" s="21" t="s">
        <v>1211</v>
      </c>
      <c r="BA162" s="21" t="s">
        <v>579</v>
      </c>
      <c r="BB162" s="21" t="s">
        <v>409</v>
      </c>
      <c r="BC162" s="21" t="s">
        <v>580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hidden="1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1150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960</v>
      </c>
      <c r="P163" s="21" t="s">
        <v>172</v>
      </c>
      <c r="Q163" s="21" t="s">
        <v>930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581</v>
      </c>
      <c r="X163" s="29">
        <v>109</v>
      </c>
      <c r="Y163" s="30" t="s">
        <v>926</v>
      </c>
      <c r="Z163" s="30" t="s">
        <v>1181</v>
      </c>
      <c r="AA163" s="30"/>
      <c r="AG163" s="22"/>
      <c r="AH163" s="22"/>
      <c r="AJ163" s="21" t="str">
        <f t="shared" si="10"/>
        <v/>
      </c>
      <c r="AK163" s="21" t="str">
        <f t="shared" si="11"/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1212</v>
      </c>
      <c r="BA163" s="21" t="s">
        <v>579</v>
      </c>
      <c r="BB163" s="21" t="s">
        <v>409</v>
      </c>
      <c r="BC163" s="21" t="s">
        <v>580</v>
      </c>
      <c r="BD163" s="21" t="s">
        <v>221</v>
      </c>
      <c r="BH163" s="21" t="s">
        <v>608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hidden="1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891</v>
      </c>
      <c r="M164" s="21" t="s">
        <v>136</v>
      </c>
      <c r="T164" s="27"/>
      <c r="V164" s="22"/>
      <c r="W164" s="22" t="s">
        <v>582</v>
      </c>
      <c r="X164" s="29">
        <v>110</v>
      </c>
      <c r="Y164" s="30" t="s">
        <v>928</v>
      </c>
      <c r="Z164" s="30" t="s">
        <v>1185</v>
      </c>
      <c r="AA164" s="30"/>
      <c r="AE164" s="21" t="s">
        <v>308</v>
      </c>
      <c r="AG164" s="22"/>
      <c r="AH164" s="22"/>
      <c r="AJ164" s="21" t="str">
        <f t="shared" si="10"/>
        <v/>
      </c>
      <c r="AK164" s="21" t="str">
        <f t="shared" si="11"/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4" s="21" t="str">
        <f>Table2[[#This Row],[device_suggested_area]]</f>
        <v>Office</v>
      </c>
      <c r="AY164" s="21" t="str">
        <f>IF(ISBLANK(Table2[[#This Row],[device_model]]), "", Table2[[#This Row],[device_suggested_area]])</f>
        <v>Office</v>
      </c>
      <c r="AZ164" s="21" t="s">
        <v>1211</v>
      </c>
      <c r="BA164" s="21" t="s">
        <v>661</v>
      </c>
      <c r="BB164" s="21" t="s">
        <v>409</v>
      </c>
      <c r="BC164" s="21" t="s">
        <v>658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hidden="1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1151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960</v>
      </c>
      <c r="P165" s="21" t="s">
        <v>172</v>
      </c>
      <c r="Q165" s="21" t="s">
        <v>930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581</v>
      </c>
      <c r="X165" s="29">
        <v>110</v>
      </c>
      <c r="Y165" s="30" t="s">
        <v>926</v>
      </c>
      <c r="Z165" s="30" t="s">
        <v>1185</v>
      </c>
      <c r="AA165" s="30"/>
      <c r="AG165" s="22"/>
      <c r="AH165" s="22"/>
      <c r="AJ165" s="21" t="str">
        <f t="shared" si="10"/>
        <v/>
      </c>
      <c r="AK165" s="21" t="str">
        <f t="shared" si="11"/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1212</v>
      </c>
      <c r="BA165" s="21" t="s">
        <v>661</v>
      </c>
      <c r="BB165" s="21" t="s">
        <v>409</v>
      </c>
      <c r="BC165" s="21" t="s">
        <v>658</v>
      </c>
      <c r="BD165" s="21" t="s">
        <v>222</v>
      </c>
      <c r="BH165" s="21" t="s">
        <v>609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hidden="1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891</v>
      </c>
      <c r="K166" s="21" t="s">
        <v>1073</v>
      </c>
      <c r="M166" s="21" t="s">
        <v>136</v>
      </c>
      <c r="T166" s="27"/>
      <c r="V166" s="22"/>
      <c r="W166" s="22" t="s">
        <v>582</v>
      </c>
      <c r="X166" s="29">
        <v>111</v>
      </c>
      <c r="Y166" s="30" t="s">
        <v>928</v>
      </c>
      <c r="Z166" s="30" t="s">
        <v>1183</v>
      </c>
      <c r="AA166" s="30"/>
      <c r="AE166" s="21" t="s">
        <v>308</v>
      </c>
      <c r="AG166" s="22"/>
      <c r="AH166" s="22"/>
      <c r="AJ166" s="21" t="str">
        <f t="shared" si="10"/>
        <v/>
      </c>
      <c r="AK166" s="21" t="str">
        <f t="shared" si="11"/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6" s="21" t="str">
        <f>Table2[[#This Row],[device_suggested_area]]</f>
        <v>Bathroom</v>
      </c>
      <c r="AY166" s="21" t="str">
        <f>IF(ISBLANK(Table2[[#This Row],[device_model]]), "", Table2[[#This Row],[device_suggested_area]])</f>
        <v>Bathroom</v>
      </c>
      <c r="AZ166" s="21" t="s">
        <v>1211</v>
      </c>
      <c r="BA166" s="21" t="s">
        <v>579</v>
      </c>
      <c r="BB166" s="21" t="s">
        <v>409</v>
      </c>
      <c r="BC166" s="21" t="s">
        <v>580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hidden="1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1152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960</v>
      </c>
      <c r="P167" s="21" t="s">
        <v>172</v>
      </c>
      <c r="Q167" s="21" t="s">
        <v>930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581</v>
      </c>
      <c r="X167" s="29">
        <v>111</v>
      </c>
      <c r="Y167" s="30" t="s">
        <v>926</v>
      </c>
      <c r="Z167" s="30" t="s">
        <v>1183</v>
      </c>
      <c r="AA167" s="30"/>
      <c r="AG167" s="22"/>
      <c r="AH167" s="22"/>
      <c r="AJ167" s="21" t="str">
        <f t="shared" si="10"/>
        <v/>
      </c>
      <c r="AK167" s="21" t="str">
        <f t="shared" si="11"/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1212</v>
      </c>
      <c r="BA167" s="21" t="s">
        <v>579</v>
      </c>
      <c r="BB167" s="21" t="s">
        <v>409</v>
      </c>
      <c r="BC167" s="21" t="s">
        <v>580</v>
      </c>
      <c r="BD167" s="21" t="s">
        <v>390</v>
      </c>
      <c r="BH167" s="21" t="s">
        <v>610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hidden="1" customHeight="1">
      <c r="A168" s="21">
        <v>1656</v>
      </c>
      <c r="B168" s="21" t="s">
        <v>26</v>
      </c>
      <c r="C168" s="21" t="s">
        <v>537</v>
      </c>
      <c r="D168" s="21" t="s">
        <v>137</v>
      </c>
      <c r="E168" s="21" t="s">
        <v>1047</v>
      </c>
      <c r="F168" s="25" t="str">
        <f>IF(ISBLANK(Table2[[#This Row],[unique_id]]), "", Table2[[#This Row],[unique_id]])</f>
        <v>bathroom_sconces</v>
      </c>
      <c r="G168" s="21" t="s">
        <v>1050</v>
      </c>
      <c r="H168" s="21" t="s">
        <v>139</v>
      </c>
      <c r="I168" s="21" t="s">
        <v>132</v>
      </c>
      <c r="J168" s="21" t="s">
        <v>1034</v>
      </c>
      <c r="K168" s="21" t="s">
        <v>1072</v>
      </c>
      <c r="M168" s="21" t="s">
        <v>136</v>
      </c>
      <c r="T168" s="27"/>
      <c r="V168" s="22"/>
      <c r="W168" s="22" t="s">
        <v>582</v>
      </c>
      <c r="X168" s="29">
        <v>121</v>
      </c>
      <c r="Y168" s="30" t="s">
        <v>928</v>
      </c>
      <c r="Z168" s="22" t="s">
        <v>1184</v>
      </c>
      <c r="AE168" s="21" t="s">
        <v>308</v>
      </c>
      <c r="AG168" s="22"/>
      <c r="AH168" s="22"/>
      <c r="AJ168" s="21" t="str">
        <f t="shared" si="10"/>
        <v/>
      </c>
      <c r="AK168" s="21" t="str">
        <f t="shared" si="11"/>
        <v/>
      </c>
      <c r="AS168" s="21"/>
      <c r="AT168" s="23"/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1034</v>
      </c>
      <c r="BA168" s="21" t="s">
        <v>1037</v>
      </c>
      <c r="BB168" s="21" t="s">
        <v>537</v>
      </c>
      <c r="BC168" s="21" t="s">
        <v>1035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hidden="1" customHeight="1">
      <c r="A169" s="21">
        <v>1657</v>
      </c>
      <c r="B169" s="21" t="s">
        <v>26</v>
      </c>
      <c r="C169" s="21" t="s">
        <v>537</v>
      </c>
      <c r="D169" s="21" t="s">
        <v>137</v>
      </c>
      <c r="E169" s="21" t="s">
        <v>1048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960</v>
      </c>
      <c r="P169" s="21" t="s">
        <v>172</v>
      </c>
      <c r="Q169" s="21" t="s">
        <v>930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581</v>
      </c>
      <c r="X169" s="29">
        <v>121</v>
      </c>
      <c r="Y169" s="30" t="s">
        <v>926</v>
      </c>
      <c r="Z169" s="22" t="s">
        <v>1184</v>
      </c>
      <c r="AG169" s="22"/>
      <c r="AH169" s="22"/>
      <c r="AJ169" s="21" t="str">
        <f t="shared" si="10"/>
        <v/>
      </c>
      <c r="AK169" s="21" t="str">
        <f t="shared" si="11"/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1198</v>
      </c>
      <c r="BA169" s="21" t="s">
        <v>1037</v>
      </c>
      <c r="BB169" s="21" t="s">
        <v>537</v>
      </c>
      <c r="BC169" s="21" t="s">
        <v>1035</v>
      </c>
      <c r="BD169" s="21" t="s">
        <v>390</v>
      </c>
      <c r="BH169" s="21" t="s">
        <v>1051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hidden="1" customHeight="1">
      <c r="A170" s="21">
        <v>1658</v>
      </c>
      <c r="B170" s="21" t="s">
        <v>26</v>
      </c>
      <c r="C170" s="21" t="s">
        <v>537</v>
      </c>
      <c r="D170" s="21" t="s">
        <v>137</v>
      </c>
      <c r="E170" s="21" t="s">
        <v>1049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960</v>
      </c>
      <c r="P170" s="21" t="s">
        <v>172</v>
      </c>
      <c r="Q170" s="21" t="s">
        <v>930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581</v>
      </c>
      <c r="X170" s="29">
        <v>121</v>
      </c>
      <c r="Y170" s="30" t="s">
        <v>926</v>
      </c>
      <c r="Z170" s="22" t="s">
        <v>1184</v>
      </c>
      <c r="AG170" s="22"/>
      <c r="AH170" s="22"/>
      <c r="AJ170" s="21" t="str">
        <f t="shared" si="10"/>
        <v/>
      </c>
      <c r="AK170" s="21" t="str">
        <f t="shared" si="11"/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1199</v>
      </c>
      <c r="BA170" s="21" t="s">
        <v>1037</v>
      </c>
      <c r="BB170" s="21" t="s">
        <v>537</v>
      </c>
      <c r="BC170" s="21" t="s">
        <v>1035</v>
      </c>
      <c r="BD170" s="21" t="s">
        <v>390</v>
      </c>
      <c r="BH170" s="21" t="s">
        <v>1052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hidden="1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891</v>
      </c>
      <c r="K171" s="21" t="s">
        <v>1073</v>
      </c>
      <c r="M171" s="21" t="s">
        <v>136</v>
      </c>
      <c r="T171" s="27"/>
      <c r="V171" s="22"/>
      <c r="W171" s="22" t="s">
        <v>582</v>
      </c>
      <c r="X171" s="29">
        <v>112</v>
      </c>
      <c r="Y171" s="30" t="s">
        <v>928</v>
      </c>
      <c r="Z171" s="30" t="s">
        <v>1183</v>
      </c>
      <c r="AA171" s="30"/>
      <c r="AE171" s="21" t="s">
        <v>308</v>
      </c>
      <c r="AG171" s="22"/>
      <c r="AH171" s="22"/>
      <c r="AJ171" s="21" t="str">
        <f t="shared" si="10"/>
        <v/>
      </c>
      <c r="AK171" s="21" t="str">
        <f t="shared" si="11"/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1" s="21" t="str">
        <f>Table2[[#This Row],[device_suggested_area]]</f>
        <v>Ensuite</v>
      </c>
      <c r="AY171" s="21" t="str">
        <f>IF(ISBLANK(Table2[[#This Row],[device_model]]), "", Table2[[#This Row],[device_suggested_area]])</f>
        <v>Ensuite</v>
      </c>
      <c r="AZ171" s="21" t="s">
        <v>1211</v>
      </c>
      <c r="BA171" s="21" t="s">
        <v>661</v>
      </c>
      <c r="BB171" s="21" t="s">
        <v>409</v>
      </c>
      <c r="BC171" s="21" t="s">
        <v>658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1153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960</v>
      </c>
      <c r="P172" s="21" t="s">
        <v>172</v>
      </c>
      <c r="Q172" s="21" t="s">
        <v>930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581</v>
      </c>
      <c r="X172" s="29">
        <v>112</v>
      </c>
      <c r="Y172" s="30" t="s">
        <v>926</v>
      </c>
      <c r="Z172" s="30" t="s">
        <v>1183</v>
      </c>
      <c r="AA172" s="30"/>
      <c r="AG172" s="22"/>
      <c r="AH172" s="22"/>
      <c r="AJ172" s="21" t="str">
        <f t="shared" si="10"/>
        <v/>
      </c>
      <c r="AK172" s="21" t="str">
        <f t="shared" si="11"/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1212</v>
      </c>
      <c r="BA172" s="21" t="s">
        <v>661</v>
      </c>
      <c r="BB172" s="21" t="s">
        <v>409</v>
      </c>
      <c r="BC172" s="21" t="s">
        <v>658</v>
      </c>
      <c r="BD172" s="21" t="s">
        <v>428</v>
      </c>
      <c r="BH172" s="21" t="s">
        <v>611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hidden="1" customHeight="1">
      <c r="A173" s="21">
        <v>1661</v>
      </c>
      <c r="B173" s="21" t="s">
        <v>26</v>
      </c>
      <c r="C173" s="21" t="s">
        <v>537</v>
      </c>
      <c r="D173" s="21" t="s">
        <v>137</v>
      </c>
      <c r="E173" s="21" t="s">
        <v>1029</v>
      </c>
      <c r="F173" s="25" t="str">
        <f>IF(ISBLANK(Table2[[#This Row],[unique_id]]), "", Table2[[#This Row],[unique_id]])</f>
        <v>ensuite_sconces</v>
      </c>
      <c r="G173" s="21" t="s">
        <v>1033</v>
      </c>
      <c r="H173" s="21" t="s">
        <v>139</v>
      </c>
      <c r="I173" s="21" t="s">
        <v>132</v>
      </c>
      <c r="J173" s="21" t="s">
        <v>1034</v>
      </c>
      <c r="K173" s="21" t="s">
        <v>1072</v>
      </c>
      <c r="M173" s="21" t="s">
        <v>136</v>
      </c>
      <c r="T173" s="27"/>
      <c r="V173" s="22"/>
      <c r="W173" s="22" t="s">
        <v>582</v>
      </c>
      <c r="X173" s="29">
        <v>118</v>
      </c>
      <c r="Y173" s="30" t="s">
        <v>928</v>
      </c>
      <c r="Z173" s="22" t="s">
        <v>1184</v>
      </c>
      <c r="AE173" s="21" t="s">
        <v>308</v>
      </c>
      <c r="AG173" s="22"/>
      <c r="AH173" s="22"/>
      <c r="AJ173" s="21" t="str">
        <f t="shared" si="10"/>
        <v/>
      </c>
      <c r="AK173" s="21" t="str">
        <f t="shared" si="11"/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1034</v>
      </c>
      <c r="BA173" s="21" t="s">
        <v>1037</v>
      </c>
      <c r="BB173" s="21" t="s">
        <v>537</v>
      </c>
      <c r="BC173" s="21" t="s">
        <v>1035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hidden="1" customHeight="1">
      <c r="A174" s="21">
        <v>1662</v>
      </c>
      <c r="B174" s="21" t="s">
        <v>26</v>
      </c>
      <c r="C174" s="21" t="s">
        <v>537</v>
      </c>
      <c r="D174" s="21" t="s">
        <v>137</v>
      </c>
      <c r="E174" s="21" t="s">
        <v>1030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960</v>
      </c>
      <c r="P174" s="21" t="s">
        <v>172</v>
      </c>
      <c r="Q174" s="21" t="s">
        <v>930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581</v>
      </c>
      <c r="X174" s="29">
        <v>118</v>
      </c>
      <c r="Y174" s="30" t="s">
        <v>926</v>
      </c>
      <c r="Z174" s="22" t="s">
        <v>1184</v>
      </c>
      <c r="AG174" s="22"/>
      <c r="AH174" s="22"/>
      <c r="AJ174" s="21" t="str">
        <f t="shared" si="10"/>
        <v/>
      </c>
      <c r="AK174" s="21" t="str">
        <f t="shared" si="11"/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1198</v>
      </c>
      <c r="BA174" s="21" t="s">
        <v>1037</v>
      </c>
      <c r="BB174" s="21" t="s">
        <v>537</v>
      </c>
      <c r="BC174" s="21" t="s">
        <v>1035</v>
      </c>
      <c r="BD174" s="21" t="s">
        <v>428</v>
      </c>
      <c r="BH174" s="21" t="s">
        <v>1036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hidden="1" customHeight="1">
      <c r="A175" s="21">
        <v>1663</v>
      </c>
      <c r="B175" s="21" t="s">
        <v>26</v>
      </c>
      <c r="C175" s="21" t="s">
        <v>537</v>
      </c>
      <c r="D175" s="21" t="s">
        <v>137</v>
      </c>
      <c r="E175" s="21" t="s">
        <v>1031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960</v>
      </c>
      <c r="P175" s="21" t="s">
        <v>172</v>
      </c>
      <c r="Q175" s="21" t="s">
        <v>930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581</v>
      </c>
      <c r="X175" s="29">
        <v>118</v>
      </c>
      <c r="Y175" s="30" t="s">
        <v>926</v>
      </c>
      <c r="Z175" s="22" t="s">
        <v>1184</v>
      </c>
      <c r="AG175" s="22"/>
      <c r="AH175" s="22"/>
      <c r="AJ175" s="21" t="str">
        <f t="shared" si="10"/>
        <v/>
      </c>
      <c r="AK175" s="21" t="str">
        <f t="shared" si="11"/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1199</v>
      </c>
      <c r="BA175" s="21" t="s">
        <v>1037</v>
      </c>
      <c r="BB175" s="21" t="s">
        <v>537</v>
      </c>
      <c r="BC175" s="21" t="s">
        <v>1035</v>
      </c>
      <c r="BD175" s="21" t="s">
        <v>428</v>
      </c>
      <c r="BH175" s="21" t="s">
        <v>1038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hidden="1" customHeight="1">
      <c r="A176" s="21">
        <v>1664</v>
      </c>
      <c r="B176" s="21" t="s">
        <v>26</v>
      </c>
      <c r="C176" s="21" t="s">
        <v>537</v>
      </c>
      <c r="D176" s="21" t="s">
        <v>137</v>
      </c>
      <c r="E176" s="21" t="s">
        <v>1032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960</v>
      </c>
      <c r="P176" s="21" t="s">
        <v>172</v>
      </c>
      <c r="Q176" s="21" t="s">
        <v>930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581</v>
      </c>
      <c r="X176" s="29">
        <v>118</v>
      </c>
      <c r="Y176" s="30" t="s">
        <v>926</v>
      </c>
      <c r="Z176" s="22" t="s">
        <v>1184</v>
      </c>
      <c r="AG176" s="22"/>
      <c r="AH176" s="22"/>
      <c r="AJ176" s="21" t="str">
        <f t="shared" si="10"/>
        <v/>
      </c>
      <c r="AK176" s="21" t="str">
        <f t="shared" si="11"/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1202</v>
      </c>
      <c r="BA176" s="21" t="s">
        <v>1037</v>
      </c>
      <c r="BB176" s="21" t="s">
        <v>537</v>
      </c>
      <c r="BC176" s="21" t="s">
        <v>1035</v>
      </c>
      <c r="BD176" s="21" t="s">
        <v>428</v>
      </c>
      <c r="BH176" s="21" t="s">
        <v>1039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hidden="1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891</v>
      </c>
      <c r="K177" s="24" t="s">
        <v>1070</v>
      </c>
      <c r="M177" s="21" t="s">
        <v>136</v>
      </c>
      <c r="T177" s="27"/>
      <c r="V177" s="22"/>
      <c r="W177" s="22" t="s">
        <v>582</v>
      </c>
      <c r="X177" s="29">
        <v>113</v>
      </c>
      <c r="Y177" s="30" t="s">
        <v>928</v>
      </c>
      <c r="Z177" s="30" t="s">
        <v>1181</v>
      </c>
      <c r="AA177" s="30"/>
      <c r="AE177" s="21" t="s">
        <v>308</v>
      </c>
      <c r="AG177" s="22"/>
      <c r="AH177" s="22"/>
      <c r="AJ177" s="21" t="str">
        <f t="shared" si="10"/>
        <v/>
      </c>
      <c r="AK177" s="21" t="str">
        <f t="shared" si="11"/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7" s="21" t="str">
        <f>Table2[[#This Row],[device_suggested_area]]</f>
        <v>Wardrobe</v>
      </c>
      <c r="AY177" s="21" t="str">
        <f>IF(ISBLANK(Table2[[#This Row],[device_model]]), "", Table2[[#This Row],[device_suggested_area]])</f>
        <v>Wardrobe</v>
      </c>
      <c r="AZ177" s="21" t="s">
        <v>1211</v>
      </c>
      <c r="BA177" s="21" t="s">
        <v>661</v>
      </c>
      <c r="BB177" s="21" t="s">
        <v>409</v>
      </c>
      <c r="BC177" s="21" t="s">
        <v>658</v>
      </c>
      <c r="BD177" s="21" t="s">
        <v>587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hidden="1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1154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960</v>
      </c>
      <c r="P178" s="21" t="s">
        <v>172</v>
      </c>
      <c r="Q178" s="21" t="s">
        <v>930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581</v>
      </c>
      <c r="X178" s="29">
        <v>113</v>
      </c>
      <c r="Y178" s="30" t="s">
        <v>926</v>
      </c>
      <c r="Z178" s="30" t="s">
        <v>1181</v>
      </c>
      <c r="AA178" s="30"/>
      <c r="AG178" s="22"/>
      <c r="AH178" s="22"/>
      <c r="AJ178" s="21" t="str">
        <f t="shared" si="10"/>
        <v/>
      </c>
      <c r="AK178" s="21" t="str">
        <f t="shared" si="11"/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1212</v>
      </c>
      <c r="BA178" s="21" t="s">
        <v>661</v>
      </c>
      <c r="BB178" s="21" t="s">
        <v>409</v>
      </c>
      <c r="BC178" s="21" t="s">
        <v>658</v>
      </c>
      <c r="BD178" s="21" t="s">
        <v>587</v>
      </c>
      <c r="BH178" s="21" t="s">
        <v>612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hidden="1" customHeight="1">
      <c r="A179" s="21">
        <v>1667</v>
      </c>
      <c r="B179" s="32" t="s">
        <v>26</v>
      </c>
      <c r="C179" s="32" t="s">
        <v>983</v>
      </c>
      <c r="D179" s="32" t="s">
        <v>149</v>
      </c>
      <c r="E179" s="33" t="s">
        <v>1278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960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 t="shared" si="10"/>
        <v/>
      </c>
      <c r="AK179" s="32" t="str">
        <f t="shared" si="11"/>
        <v/>
      </c>
      <c r="AT179" s="36"/>
      <c r="AU179" s="32" t="s">
        <v>134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79" s="21" t="str">
        <f>IF(ISBLANK(Table2[[#This Row],[device_model]]), "", Table2[[#This Row],[device_suggested_area]])</f>
        <v>Deck</v>
      </c>
      <c r="AZ179" s="32" t="s">
        <v>896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hidden="1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1277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960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 t="shared" si="10"/>
        <v/>
      </c>
      <c r="AK180" s="32" t="str">
        <f t="shared" si="11"/>
        <v/>
      </c>
      <c r="AT180" s="36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896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1187</v>
      </c>
      <c r="BG180" s="32" t="s">
        <v>472</v>
      </c>
      <c r="BH180" s="32" t="s">
        <v>657</v>
      </c>
      <c r="BI180" s="32" t="s">
        <v>656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hidden="1" customHeight="1">
      <c r="A181" s="21">
        <v>1669</v>
      </c>
      <c r="B181" s="37" t="s">
        <v>26</v>
      </c>
      <c r="C181" s="37" t="s">
        <v>983</v>
      </c>
      <c r="D181" s="37" t="s">
        <v>149</v>
      </c>
      <c r="E181" s="38" t="s">
        <v>1155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960</v>
      </c>
      <c r="P181" s="37" t="s">
        <v>172</v>
      </c>
      <c r="Q181" s="37" t="s">
        <v>930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1312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 t="shared" si="10"/>
        <v/>
      </c>
      <c r="AK181" s="37" t="str">
        <f t="shared" si="11"/>
        <v/>
      </c>
      <c r="AT181" s="41"/>
      <c r="AU181" s="37" t="s">
        <v>137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7" t="s">
        <v>896</v>
      </c>
      <c r="BA181" s="37" t="s">
        <v>1360</v>
      </c>
      <c r="BB181" s="37" t="s">
        <v>1359</v>
      </c>
      <c r="BC181" s="37" t="s">
        <v>1076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hidden="1" customHeight="1">
      <c r="A182" s="21">
        <v>1670</v>
      </c>
      <c r="B182" s="37" t="s">
        <v>26</v>
      </c>
      <c r="C182" s="37" t="s">
        <v>853</v>
      </c>
      <c r="D182" s="37" t="s">
        <v>137</v>
      </c>
      <c r="E182" s="37" t="s">
        <v>1012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896</v>
      </c>
      <c r="M182" s="37" t="s">
        <v>136</v>
      </c>
      <c r="O182" s="40" t="s">
        <v>960</v>
      </c>
      <c r="P182" s="37" t="s">
        <v>172</v>
      </c>
      <c r="Q182" s="37" t="s">
        <v>930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1285</v>
      </c>
      <c r="V182" s="40"/>
      <c r="W182" s="40"/>
      <c r="X182" s="40"/>
      <c r="Y182" s="40"/>
      <c r="Z182" s="40"/>
      <c r="AA182" s="56" t="s">
        <v>1352</v>
      </c>
      <c r="AE182" s="37" t="s">
        <v>308</v>
      </c>
      <c r="AF182" s="37">
        <v>10</v>
      </c>
      <c r="AG182" s="40" t="s">
        <v>34</v>
      </c>
      <c r="AH182" s="40" t="s">
        <v>1088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2" s="37" t="s">
        <v>1108</v>
      </c>
      <c r="AO182" s="37" t="s">
        <v>1109</v>
      </c>
      <c r="AP182" s="37" t="s">
        <v>1097</v>
      </c>
      <c r="AQ182" s="37" t="s">
        <v>1098</v>
      </c>
      <c r="AR182" s="37" t="s">
        <v>1179</v>
      </c>
      <c r="AS182" s="37">
        <v>1</v>
      </c>
      <c r="AT182" s="42" t="str">
        <f>HYPERLINK(_xlfn.CONCAT("http://", Table2[[#This Row],[connection_ip]], "/?"))</f>
        <v>http://10.0.6.107/?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896</v>
      </c>
      <c r="BA182" s="37" t="s">
        <v>1360</v>
      </c>
      <c r="BB182" s="37" t="s">
        <v>1359</v>
      </c>
      <c r="BC182" s="37" t="s">
        <v>1076</v>
      </c>
      <c r="BD182" s="37" t="s">
        <v>389</v>
      </c>
      <c r="BG182" s="37" t="s">
        <v>472</v>
      </c>
      <c r="BH182" s="37" t="s">
        <v>1289</v>
      </c>
      <c r="BI182" s="37" t="s">
        <v>1286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hidden="1" customHeight="1">
      <c r="A183" s="21">
        <v>1671</v>
      </c>
      <c r="B183" s="37" t="s">
        <v>26</v>
      </c>
      <c r="C183" s="37" t="s">
        <v>853</v>
      </c>
      <c r="D183" s="37" t="s">
        <v>27</v>
      </c>
      <c r="E183" s="37" t="s">
        <v>1281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1088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M183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3" s="37" t="s">
        <v>1108</v>
      </c>
      <c r="AO183" s="37" t="s">
        <v>1109</v>
      </c>
      <c r="AP183" s="37" t="s">
        <v>1097</v>
      </c>
      <c r="AQ183" s="37" t="s">
        <v>1098</v>
      </c>
      <c r="AR183" s="37" t="s">
        <v>1364</v>
      </c>
      <c r="AS183" s="37">
        <v>1</v>
      </c>
      <c r="AT183" s="42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7" t="s">
        <v>896</v>
      </c>
      <c r="BA183" s="37" t="s">
        <v>1360</v>
      </c>
      <c r="BB183" s="37" t="s">
        <v>1359</v>
      </c>
      <c r="BC183" s="37" t="s">
        <v>1076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hidden="1" customHeight="1">
      <c r="A184" s="21">
        <v>1672</v>
      </c>
      <c r="B184" s="37" t="s">
        <v>26</v>
      </c>
      <c r="C184" s="37" t="s">
        <v>853</v>
      </c>
      <c r="D184" s="37" t="s">
        <v>27</v>
      </c>
      <c r="E184" s="37" t="s">
        <v>1282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1088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M184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4" s="37" t="s">
        <v>1108</v>
      </c>
      <c r="AO184" s="37" t="s">
        <v>1109</v>
      </c>
      <c r="AP184" s="37" t="s">
        <v>1097</v>
      </c>
      <c r="AQ184" s="37" t="s">
        <v>1098</v>
      </c>
      <c r="AR184" s="37" t="s">
        <v>1363</v>
      </c>
      <c r="AS184" s="37">
        <v>1</v>
      </c>
      <c r="AT184" s="42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896</v>
      </c>
      <c r="BA184" s="37" t="s">
        <v>1360</v>
      </c>
      <c r="BB184" s="37" t="s">
        <v>1359</v>
      </c>
      <c r="BC184" s="37" t="s">
        <v>1076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hidden="1" customHeight="1">
      <c r="A185" s="21">
        <v>1673</v>
      </c>
      <c r="B185" s="32" t="s">
        <v>26</v>
      </c>
      <c r="C185" s="32" t="s">
        <v>983</v>
      </c>
      <c r="D185" s="32" t="s">
        <v>149</v>
      </c>
      <c r="E185" s="33" t="s">
        <v>1279</v>
      </c>
      <c r="F185" s="34" t="str">
        <f>IF(ISBLANK(Table2[[#This Row],[unique_id]]), "", Table2[[#This Row],[unique_id]])</f>
        <v>template_old_landing_festoons_plug_proxy</v>
      </c>
      <c r="G185" s="32" t="s">
        <v>652</v>
      </c>
      <c r="H185" s="32" t="s">
        <v>139</v>
      </c>
      <c r="I185" s="32" t="s">
        <v>132</v>
      </c>
      <c r="O185" s="35" t="s">
        <v>960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5" s="21" t="str">
        <f>IF(ISBLANK(Table2[[#This Row],[device_model]]), "", Table2[[#This Row],[device_suggested_area]])</f>
        <v>Landing</v>
      </c>
      <c r="AZ185" s="32" t="s">
        <v>896</v>
      </c>
      <c r="BA185" s="32" t="s">
        <v>392</v>
      </c>
      <c r="BB185" s="32" t="s">
        <v>243</v>
      </c>
      <c r="BC185" s="32" t="s">
        <v>393</v>
      </c>
      <c r="BD185" s="32" t="s">
        <v>653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1280</v>
      </c>
      <c r="F186" s="34" t="str">
        <f>IF(ISBLANK(Table2[[#This Row],[unique_id]]), "", Table2[[#This Row],[unique_id]])</f>
        <v>old_landing_festoons_plug</v>
      </c>
      <c r="G186" s="32" t="s">
        <v>652</v>
      </c>
      <c r="H186" s="32" t="s">
        <v>139</v>
      </c>
      <c r="I186" s="32" t="s">
        <v>132</v>
      </c>
      <c r="O186" s="35" t="s">
        <v>960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896</v>
      </c>
      <c r="BA186" s="32" t="s">
        <v>392</v>
      </c>
      <c r="BB186" s="32" t="s">
        <v>243</v>
      </c>
      <c r="BC186" s="32" t="s">
        <v>393</v>
      </c>
      <c r="BD186" s="32" t="s">
        <v>653</v>
      </c>
      <c r="BF186" s="32" t="s">
        <v>1187</v>
      </c>
      <c r="BG186" s="32" t="s">
        <v>472</v>
      </c>
      <c r="BH186" s="32" t="s">
        <v>654</v>
      </c>
      <c r="BI186" s="32" t="s">
        <v>655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hidden="1" customHeight="1">
      <c r="A187" s="21">
        <v>1675</v>
      </c>
      <c r="B187" s="37" t="s">
        <v>26</v>
      </c>
      <c r="C187" s="37" t="s">
        <v>983</v>
      </c>
      <c r="D187" s="37" t="s">
        <v>149</v>
      </c>
      <c r="E187" s="38" t="s">
        <v>1156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960</v>
      </c>
      <c r="P187" s="37" t="s">
        <v>172</v>
      </c>
      <c r="Q187" s="37" t="s">
        <v>930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1312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7" t="s">
        <v>896</v>
      </c>
      <c r="BA187" s="37" t="s">
        <v>1361</v>
      </c>
      <c r="BB187" s="37" t="s">
        <v>1359</v>
      </c>
      <c r="BC187" s="37" t="s">
        <v>1076</v>
      </c>
      <c r="BD187" s="37" t="s">
        <v>653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hidden="1" customHeight="1">
      <c r="A188" s="21">
        <v>1676</v>
      </c>
      <c r="B188" s="37" t="s">
        <v>26</v>
      </c>
      <c r="C188" s="37" t="s">
        <v>853</v>
      </c>
      <c r="D188" s="37" t="s">
        <v>137</v>
      </c>
      <c r="E188" s="37" t="s">
        <v>1013</v>
      </c>
      <c r="F188" s="39" t="str">
        <f>IF(ISBLANK(Table2[[#This Row],[unique_id]]), "", Table2[[#This Row],[unique_id]])</f>
        <v>landing_festoons_plug</v>
      </c>
      <c r="G188" s="37" t="s">
        <v>652</v>
      </c>
      <c r="H188" s="37" t="s">
        <v>139</v>
      </c>
      <c r="I188" s="37" t="s">
        <v>132</v>
      </c>
      <c r="J188" s="37" t="s">
        <v>896</v>
      </c>
      <c r="M188" s="37" t="s">
        <v>136</v>
      </c>
      <c r="O188" s="40" t="s">
        <v>960</v>
      </c>
      <c r="P188" s="37" t="s">
        <v>172</v>
      </c>
      <c r="Q188" s="37" t="s">
        <v>930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1284</v>
      </c>
      <c r="V188" s="40"/>
      <c r="W188" s="40"/>
      <c r="X188" s="40"/>
      <c r="Y188" s="40"/>
      <c r="Z188" s="40"/>
      <c r="AA188" s="56" t="s">
        <v>1352</v>
      </c>
      <c r="AE188" s="37" t="s">
        <v>308</v>
      </c>
      <c r="AF188" s="37">
        <v>10</v>
      </c>
      <c r="AG188" s="40" t="s">
        <v>34</v>
      </c>
      <c r="AH188" s="40" t="s">
        <v>1088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88" s="37" t="s">
        <v>1108</v>
      </c>
      <c r="AO188" s="37" t="s">
        <v>1109</v>
      </c>
      <c r="AP188" s="37" t="s">
        <v>1097</v>
      </c>
      <c r="AQ188" s="37" t="s">
        <v>1098</v>
      </c>
      <c r="AR188" s="37" t="s">
        <v>1179</v>
      </c>
      <c r="AS188" s="37">
        <v>1</v>
      </c>
      <c r="AT188" s="42" t="str">
        <f>HYPERLINK(_xlfn.CONCAT("http://", Table2[[#This Row],[connection_ip]], "/?"))</f>
        <v>http://10.0.6.108/?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896</v>
      </c>
      <c r="BA188" s="37" t="s">
        <v>1361</v>
      </c>
      <c r="BB188" s="37" t="s">
        <v>1359</v>
      </c>
      <c r="BC188" s="37" t="s">
        <v>1076</v>
      </c>
      <c r="BD188" s="37" t="s">
        <v>653</v>
      </c>
      <c r="BG188" s="37" t="s">
        <v>472</v>
      </c>
      <c r="BH188" s="37" t="s">
        <v>1288</v>
      </c>
      <c r="BI188" s="37" t="s">
        <v>1287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hidden="1" customHeight="1">
      <c r="A189" s="21">
        <v>1677</v>
      </c>
      <c r="B189" s="37" t="s">
        <v>26</v>
      </c>
      <c r="C189" s="37" t="s">
        <v>853</v>
      </c>
      <c r="D189" s="37" t="s">
        <v>27</v>
      </c>
      <c r="E189" s="37" t="s">
        <v>1283</v>
      </c>
      <c r="F189" s="39" t="str">
        <f>IF(ISBLANK(Table2[[#This Row],[unique_id]]), "", Table2[[#This Row],[unique_id]])</f>
        <v>landing_festoons_plug_temperature</v>
      </c>
      <c r="G189" s="37" t="s">
        <v>652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1088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M189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89" s="37" t="s">
        <v>1108</v>
      </c>
      <c r="AO189" s="37" t="s">
        <v>1109</v>
      </c>
      <c r="AP189" s="37" t="s">
        <v>1097</v>
      </c>
      <c r="AQ189" s="37" t="s">
        <v>1098</v>
      </c>
      <c r="AR189" s="37" t="s">
        <v>1362</v>
      </c>
      <c r="AS189" s="37">
        <v>1</v>
      </c>
      <c r="AT189" s="42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7" t="s">
        <v>896</v>
      </c>
      <c r="BA189" s="37" t="s">
        <v>1361</v>
      </c>
      <c r="BB189" s="37" t="s">
        <v>1359</v>
      </c>
      <c r="BC189" s="37" t="s">
        <v>1076</v>
      </c>
      <c r="BD189" s="37" t="s">
        <v>653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hidden="1" customHeight="1">
      <c r="A190" s="21">
        <v>1678</v>
      </c>
      <c r="B190" s="21" t="s">
        <v>676</v>
      </c>
      <c r="C190" s="21" t="s">
        <v>409</v>
      </c>
      <c r="D190" s="21" t="s">
        <v>137</v>
      </c>
      <c r="E190" s="21" t="s">
        <v>670</v>
      </c>
      <c r="F190" s="25" t="str">
        <f>IF(ISBLANK(Table2[[#This Row],[unique_id]]), "", Table2[[#This Row],[unique_id]])</f>
        <v>garden_pedestals</v>
      </c>
      <c r="G190" s="21" t="s">
        <v>671</v>
      </c>
      <c r="H190" s="21" t="s">
        <v>139</v>
      </c>
      <c r="I190" s="21" t="s">
        <v>132</v>
      </c>
      <c r="J190" s="21" t="s">
        <v>895</v>
      </c>
      <c r="T190" s="27"/>
      <c r="V190" s="22"/>
      <c r="W190" s="22" t="s">
        <v>582</v>
      </c>
      <c r="X190" s="29">
        <v>115</v>
      </c>
      <c r="Y190" s="30" t="s">
        <v>929</v>
      </c>
      <c r="Z190" s="30"/>
      <c r="AA190" s="30"/>
      <c r="AE190" s="21" t="s">
        <v>308</v>
      </c>
      <c r="AG190" s="22"/>
      <c r="AH190" s="22"/>
      <c r="AJ190" s="21" t="str">
        <f t="shared" ref="AJ190:AJ206" si="12">IF(ISBLANK(AI190),  "", _xlfn.CONCAT("haas/entity/sensor/", LOWER(C190), "/", E190, "/config"))</f>
        <v/>
      </c>
      <c r="AK190" s="21" t="str">
        <f t="shared" ref="AK190:AK206" si="13"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0" s="21" t="str">
        <f>Table2[[#This Row],[device_suggested_area]]</f>
        <v>Garden</v>
      </c>
      <c r="AY190" s="21" t="str">
        <f>IF(ISBLANK(Table2[[#This Row],[device_model]]), "", Table2[[#This Row],[device_suggested_area]])</f>
        <v>Garden</v>
      </c>
      <c r="AZ190" s="21" t="s">
        <v>895</v>
      </c>
      <c r="BA190" s="21" t="s">
        <v>662</v>
      </c>
      <c r="BB190" s="21" t="s">
        <v>409</v>
      </c>
      <c r="BC190" s="21" t="s">
        <v>660</v>
      </c>
      <c r="BD190" s="21" t="s">
        <v>672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1679</v>
      </c>
      <c r="B191" s="21" t="s">
        <v>676</v>
      </c>
      <c r="C191" s="21" t="s">
        <v>409</v>
      </c>
      <c r="D191" s="21" t="s">
        <v>137</v>
      </c>
      <c r="E191" s="21" t="s">
        <v>1157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930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581</v>
      </c>
      <c r="X191" s="29">
        <v>115</v>
      </c>
      <c r="Y191" s="30" t="s">
        <v>926</v>
      </c>
      <c r="Z191" s="30"/>
      <c r="AA191" s="30"/>
      <c r="AG191" s="22"/>
      <c r="AH191" s="22"/>
      <c r="AJ191" s="21" t="str">
        <f t="shared" si="12"/>
        <v/>
      </c>
      <c r="AK191" s="21" t="str">
        <f t="shared" si="13"/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1218</v>
      </c>
      <c r="BA191" s="21" t="s">
        <v>662</v>
      </c>
      <c r="BB191" s="21" t="s">
        <v>409</v>
      </c>
      <c r="BC191" s="21" t="s">
        <v>660</v>
      </c>
      <c r="BD191" s="21" t="s">
        <v>672</v>
      </c>
      <c r="BH191" s="21" t="s">
        <v>659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hidden="1" customHeight="1">
      <c r="A192" s="21">
        <v>1680</v>
      </c>
      <c r="B192" s="21" t="s">
        <v>676</v>
      </c>
      <c r="C192" s="21" t="s">
        <v>409</v>
      </c>
      <c r="D192" s="21" t="s">
        <v>137</v>
      </c>
      <c r="E192" s="21" t="s">
        <v>1158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930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581</v>
      </c>
      <c r="X192" s="29">
        <v>115</v>
      </c>
      <c r="Y192" s="30" t="s">
        <v>926</v>
      </c>
      <c r="Z192" s="30"/>
      <c r="AA192" s="30"/>
      <c r="AG192" s="22"/>
      <c r="AH192" s="22"/>
      <c r="AJ192" s="21" t="str">
        <f t="shared" si="12"/>
        <v/>
      </c>
      <c r="AK192" s="21" t="str">
        <f t="shared" si="13"/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1219</v>
      </c>
      <c r="BA192" s="21" t="s">
        <v>662</v>
      </c>
      <c r="BB192" s="21" t="s">
        <v>409</v>
      </c>
      <c r="BC192" s="21" t="s">
        <v>660</v>
      </c>
      <c r="BD192" s="21" t="s">
        <v>672</v>
      </c>
      <c r="BH192" s="21" t="s">
        <v>663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hidden="1" customHeight="1">
      <c r="A193" s="21">
        <v>1681</v>
      </c>
      <c r="B193" s="21" t="s">
        <v>676</v>
      </c>
      <c r="C193" s="21" t="s">
        <v>409</v>
      </c>
      <c r="D193" s="21" t="s">
        <v>137</v>
      </c>
      <c r="E193" s="21" t="s">
        <v>1159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930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581</v>
      </c>
      <c r="X193" s="29">
        <v>115</v>
      </c>
      <c r="Y193" s="30" t="s">
        <v>926</v>
      </c>
      <c r="Z193" s="30"/>
      <c r="AA193" s="30"/>
      <c r="AG193" s="22"/>
      <c r="AH193" s="22"/>
      <c r="AJ193" s="21" t="str">
        <f t="shared" si="12"/>
        <v/>
      </c>
      <c r="AK193" s="21" t="str">
        <f t="shared" si="13"/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1220</v>
      </c>
      <c r="BA193" s="21" t="s">
        <v>662</v>
      </c>
      <c r="BB193" s="21" t="s">
        <v>409</v>
      </c>
      <c r="BC193" s="21" t="s">
        <v>660</v>
      </c>
      <c r="BD193" s="21" t="s">
        <v>672</v>
      </c>
      <c r="BH193" s="21" t="s">
        <v>664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hidden="1" customHeight="1">
      <c r="A194" s="21">
        <v>1682</v>
      </c>
      <c r="B194" s="21" t="s">
        <v>676</v>
      </c>
      <c r="C194" s="21" t="s">
        <v>409</v>
      </c>
      <c r="D194" s="21" t="s">
        <v>137</v>
      </c>
      <c r="E194" s="21" t="s">
        <v>1160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930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581</v>
      </c>
      <c r="X194" s="29">
        <v>115</v>
      </c>
      <c r="Y194" s="30" t="s">
        <v>926</v>
      </c>
      <c r="Z194" s="30"/>
      <c r="AA194" s="30"/>
      <c r="AG194" s="22"/>
      <c r="AH194" s="22"/>
      <c r="AJ194" s="21" t="str">
        <f t="shared" si="12"/>
        <v/>
      </c>
      <c r="AK194" s="21" t="str">
        <f t="shared" si="13"/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1221</v>
      </c>
      <c r="BA194" s="21" t="s">
        <v>662</v>
      </c>
      <c r="BB194" s="21" t="s">
        <v>409</v>
      </c>
      <c r="BC194" s="21" t="s">
        <v>660</v>
      </c>
      <c r="BD194" s="21" t="s">
        <v>672</v>
      </c>
      <c r="BH194" s="21" t="s">
        <v>665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hidden="1" customHeight="1">
      <c r="A195" s="21">
        <v>1683</v>
      </c>
      <c r="B195" s="21" t="s">
        <v>676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581</v>
      </c>
      <c r="X195" s="29">
        <v>115</v>
      </c>
      <c r="Y195" s="30" t="s">
        <v>926</v>
      </c>
      <c r="Z195" s="30" t="s">
        <v>1186</v>
      </c>
      <c r="AA195" s="30"/>
      <c r="AG195" s="22"/>
      <c r="AH195" s="22"/>
      <c r="AJ195" s="21" t="str">
        <f t="shared" si="12"/>
        <v/>
      </c>
      <c r="AK195" s="21" t="str">
        <f t="shared" si="13"/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1222</v>
      </c>
      <c r="BA195" s="21" t="s">
        <v>662</v>
      </c>
      <c r="BB195" s="21" t="s">
        <v>409</v>
      </c>
      <c r="BC195" s="21" t="s">
        <v>660</v>
      </c>
      <c r="BD195" s="21" t="s">
        <v>672</v>
      </c>
      <c r="BH195" s="21" t="s">
        <v>1290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hidden="1" customHeight="1">
      <c r="A196" s="21">
        <v>1684</v>
      </c>
      <c r="B196" s="21" t="s">
        <v>676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581</v>
      </c>
      <c r="X196" s="29">
        <v>115</v>
      </c>
      <c r="Y196" s="30" t="s">
        <v>926</v>
      </c>
      <c r="Z196" s="30" t="s">
        <v>1186</v>
      </c>
      <c r="AA196" s="30"/>
      <c r="AG196" s="22"/>
      <c r="AH196" s="22"/>
      <c r="AJ196" s="21" t="str">
        <f t="shared" si="12"/>
        <v/>
      </c>
      <c r="AK196" s="21" t="str">
        <f t="shared" si="13"/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1223</v>
      </c>
      <c r="BA196" s="21" t="s">
        <v>662</v>
      </c>
      <c r="BB196" s="21" t="s">
        <v>409</v>
      </c>
      <c r="BC196" s="21" t="s">
        <v>660</v>
      </c>
      <c r="BD196" s="21" t="s">
        <v>672</v>
      </c>
      <c r="BH196" s="21" t="s">
        <v>1290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1685</v>
      </c>
      <c r="B197" s="21" t="s">
        <v>676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581</v>
      </c>
      <c r="X197" s="29">
        <v>115</v>
      </c>
      <c r="Y197" s="30" t="s">
        <v>926</v>
      </c>
      <c r="Z197" s="30" t="s">
        <v>1186</v>
      </c>
      <c r="AA197" s="30"/>
      <c r="AG197" s="22"/>
      <c r="AH197" s="22"/>
      <c r="AJ197" s="21" t="str">
        <f t="shared" si="12"/>
        <v/>
      </c>
      <c r="AK197" s="21" t="str">
        <f t="shared" si="13"/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1224</v>
      </c>
      <c r="BA197" s="21" t="s">
        <v>662</v>
      </c>
      <c r="BB197" s="21" t="s">
        <v>409</v>
      </c>
      <c r="BC197" s="21" t="s">
        <v>660</v>
      </c>
      <c r="BD197" s="21" t="s">
        <v>672</v>
      </c>
      <c r="BH197" s="21" t="s">
        <v>1290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1686</v>
      </c>
      <c r="B198" s="21" t="s">
        <v>676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581</v>
      </c>
      <c r="X198" s="29">
        <v>115</v>
      </c>
      <c r="Y198" s="30" t="s">
        <v>926</v>
      </c>
      <c r="Z198" s="30" t="s">
        <v>1186</v>
      </c>
      <c r="AA198" s="30"/>
      <c r="AG198" s="22"/>
      <c r="AH198" s="22"/>
      <c r="AJ198" s="21" t="str">
        <f t="shared" si="12"/>
        <v/>
      </c>
      <c r="AK198" s="21" t="str">
        <f t="shared" si="13"/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1225</v>
      </c>
      <c r="BA198" s="21" t="s">
        <v>662</v>
      </c>
      <c r="BB198" s="21" t="s">
        <v>409</v>
      </c>
      <c r="BC198" s="21" t="s">
        <v>660</v>
      </c>
      <c r="BD198" s="21" t="s">
        <v>672</v>
      </c>
      <c r="BH198" s="21" t="s">
        <v>1290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673</v>
      </c>
      <c r="F199" s="25" t="str">
        <f>IF(ISBLANK(Table2[[#This Row],[unique_id]]), "", Table2[[#This Row],[unique_id]])</f>
        <v>tree_spotlights</v>
      </c>
      <c r="G199" s="21" t="s">
        <v>669</v>
      </c>
      <c r="H199" s="21" t="s">
        <v>139</v>
      </c>
      <c r="I199" s="21" t="s">
        <v>132</v>
      </c>
      <c r="J199" s="21" t="s">
        <v>897</v>
      </c>
      <c r="T199" s="27"/>
      <c r="V199" s="22"/>
      <c r="W199" s="22" t="s">
        <v>582</v>
      </c>
      <c r="X199" s="29">
        <v>116</v>
      </c>
      <c r="Y199" s="30" t="s">
        <v>929</v>
      </c>
      <c r="Z199" s="30"/>
      <c r="AA199" s="30"/>
      <c r="AE199" s="21" t="s">
        <v>308</v>
      </c>
      <c r="AG199" s="22"/>
      <c r="AH199" s="22"/>
      <c r="AJ199" s="21" t="str">
        <f t="shared" si="12"/>
        <v/>
      </c>
      <c r="AK199" s="21" t="str">
        <f t="shared" si="13"/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199" s="21" t="str">
        <f>Table2[[#This Row],[device_suggested_area]]</f>
        <v>Tree</v>
      </c>
      <c r="AY199" s="21" t="str">
        <f>IF(ISBLANK(Table2[[#This Row],[device_model]]), "", Table2[[#This Row],[device_suggested_area]])</f>
        <v>Tree</v>
      </c>
      <c r="AZ199" s="21" t="s">
        <v>897</v>
      </c>
      <c r="BA199" s="21" t="s">
        <v>668</v>
      </c>
      <c r="BB199" s="21" t="s">
        <v>409</v>
      </c>
      <c r="BC199" s="21" t="s">
        <v>660</v>
      </c>
      <c r="BD199" s="21" t="s">
        <v>667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hidden="1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1161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960</v>
      </c>
      <c r="P200" s="21" t="s">
        <v>172</v>
      </c>
      <c r="Q200" s="21" t="s">
        <v>930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581</v>
      </c>
      <c r="X200" s="29">
        <v>116</v>
      </c>
      <c r="Y200" s="30" t="s">
        <v>926</v>
      </c>
      <c r="Z200" s="30"/>
      <c r="AA200" s="30"/>
      <c r="AG200" s="22"/>
      <c r="AH200" s="22"/>
      <c r="AJ200" s="21" t="str">
        <f t="shared" si="12"/>
        <v/>
      </c>
      <c r="AK200" s="21" t="str">
        <f t="shared" si="13"/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1226</v>
      </c>
      <c r="BA200" s="21" t="s">
        <v>668</v>
      </c>
      <c r="BB200" s="21" t="s">
        <v>409</v>
      </c>
      <c r="BC200" s="21" t="s">
        <v>660</v>
      </c>
      <c r="BD200" s="21" t="s">
        <v>667</v>
      </c>
      <c r="BH200" s="21" t="s">
        <v>666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hidden="1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1162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960</v>
      </c>
      <c r="P201" s="21" t="s">
        <v>172</v>
      </c>
      <c r="Q201" s="21" t="s">
        <v>930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581</v>
      </c>
      <c r="X201" s="29">
        <v>116</v>
      </c>
      <c r="Y201" s="30" t="s">
        <v>926</v>
      </c>
      <c r="Z201" s="30"/>
      <c r="AA201" s="30"/>
      <c r="AG201" s="22"/>
      <c r="AH201" s="22"/>
      <c r="AJ201" s="21" t="str">
        <f t="shared" si="12"/>
        <v/>
      </c>
      <c r="AK201" s="21" t="str">
        <f t="shared" si="13"/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1227</v>
      </c>
      <c r="BA201" s="21" t="s">
        <v>668</v>
      </c>
      <c r="BB201" s="21" t="s">
        <v>409</v>
      </c>
      <c r="BC201" s="21" t="s">
        <v>660</v>
      </c>
      <c r="BD201" s="21" t="s">
        <v>667</v>
      </c>
      <c r="BH201" s="21" t="s">
        <v>675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hidden="1" customHeight="1">
      <c r="A202" s="21">
        <v>1690</v>
      </c>
      <c r="B202" s="21" t="s">
        <v>676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581</v>
      </c>
      <c r="X202" s="29">
        <v>116</v>
      </c>
      <c r="Y202" s="30" t="s">
        <v>926</v>
      </c>
      <c r="Z202" s="30" t="s">
        <v>1186</v>
      </c>
      <c r="AA202" s="30"/>
      <c r="AG202" s="22"/>
      <c r="AH202" s="22"/>
      <c r="AJ202" s="21" t="str">
        <f t="shared" si="12"/>
        <v/>
      </c>
      <c r="AK202" s="21" t="str">
        <f t="shared" si="13"/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1228</v>
      </c>
      <c r="BA202" s="21" t="s">
        <v>668</v>
      </c>
      <c r="BB202" s="21" t="s">
        <v>409</v>
      </c>
      <c r="BC202" s="21" t="s">
        <v>660</v>
      </c>
      <c r="BD202" s="21" t="s">
        <v>667</v>
      </c>
      <c r="BH202" s="21" t="s">
        <v>1290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hidden="1" customHeight="1">
      <c r="A203" s="21">
        <v>1800</v>
      </c>
      <c r="B203" s="21" t="s">
        <v>26</v>
      </c>
      <c r="C203" s="21" t="s">
        <v>527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803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 t="shared" si="12"/>
        <v/>
      </c>
      <c r="AK203" s="21" t="str">
        <f t="shared" si="13"/>
        <v/>
      </c>
      <c r="AS203" s="21"/>
      <c r="AT203" s="23"/>
      <c r="AU203" s="22"/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3" s="21" t="str">
        <f>IF(ISBLANK(Table2[[#This Row],[device_model]]), "", Table2[[#This Row],[device_suggested_area]])</f>
        <v/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hidden="1" customHeight="1">
      <c r="A204" s="21">
        <v>1801</v>
      </c>
      <c r="B204" s="21" t="s">
        <v>26</v>
      </c>
      <c r="C204" s="21" t="s">
        <v>983</v>
      </c>
      <c r="D204" s="21" t="s">
        <v>149</v>
      </c>
      <c r="E204" s="27" t="s">
        <v>1163</v>
      </c>
      <c r="F204" s="25" t="str">
        <f>IF(ISBLANK(Table2[[#This Row],[unique_id]]), "", Table2[[#This Row],[unique_id]])</f>
        <v>template_bathroom_rails_plug_proxy</v>
      </c>
      <c r="G204" s="21" t="s">
        <v>535</v>
      </c>
      <c r="H204" s="21" t="s">
        <v>803</v>
      </c>
      <c r="I204" s="21" t="s">
        <v>132</v>
      </c>
      <c r="O204" s="22" t="s">
        <v>960</v>
      </c>
      <c r="P204" s="21" t="s">
        <v>172</v>
      </c>
      <c r="Q204" s="24" t="s">
        <v>931</v>
      </c>
      <c r="R204" s="21" t="str">
        <f>Table2[[#This Row],[entity_domain]]</f>
        <v>Heating &amp; Cooling</v>
      </c>
      <c r="S204" s="21" t="s">
        <v>535</v>
      </c>
      <c r="T204" s="27" t="s">
        <v>1311</v>
      </c>
      <c r="V204" s="22"/>
      <c r="W204" s="22"/>
      <c r="X204" s="22"/>
      <c r="Y204" s="22"/>
      <c r="AG204" s="22"/>
      <c r="AH204" s="22"/>
      <c r="AJ204" s="21" t="str">
        <f t="shared" si="12"/>
        <v/>
      </c>
      <c r="AK204" s="21" t="str">
        <f t="shared" si="13"/>
        <v/>
      </c>
      <c r="AS204" s="21"/>
      <c r="AT204" s="23"/>
      <c r="AU204" s="21" t="s">
        <v>134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4" s="21" t="str">
        <f>IF(ISBLANK(Table2[[#This Row],[device_model]]), "", Table2[[#This Row],[device_suggested_area]])</f>
        <v>Bathroom</v>
      </c>
      <c r="AZ204" s="21" t="s">
        <v>1236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1014</v>
      </c>
      <c r="F205" s="25" t="str">
        <f>IF(ISBLANK(Table2[[#This Row],[unique_id]]), "", Table2[[#This Row],[unique_id]])</f>
        <v>bathroom_rails_plug</v>
      </c>
      <c r="G205" s="21" t="s">
        <v>535</v>
      </c>
      <c r="H205" s="21" t="s">
        <v>803</v>
      </c>
      <c r="I205" s="21" t="s">
        <v>132</v>
      </c>
      <c r="J205" s="21" t="s">
        <v>535</v>
      </c>
      <c r="M205" s="21" t="s">
        <v>268</v>
      </c>
      <c r="O205" s="22" t="s">
        <v>960</v>
      </c>
      <c r="P205" s="21" t="s">
        <v>172</v>
      </c>
      <c r="Q205" s="24" t="s">
        <v>931</v>
      </c>
      <c r="R205" s="21" t="str">
        <f>Table2[[#This Row],[entity_domain]]</f>
        <v>Heating &amp; Cooling</v>
      </c>
      <c r="S205" s="21" t="s">
        <v>535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 t="shared" si="12"/>
        <v/>
      </c>
      <c r="AK205" s="21" t="str">
        <f t="shared" si="13"/>
        <v/>
      </c>
      <c r="AS205" s="21"/>
      <c r="AT205" s="23"/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1236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1187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hidden="1" customHeight="1">
      <c r="A206" s="21">
        <v>1803</v>
      </c>
      <c r="B206" s="37" t="s">
        <v>26</v>
      </c>
      <c r="C206" s="37" t="s">
        <v>983</v>
      </c>
      <c r="D206" s="37" t="s">
        <v>149</v>
      </c>
      <c r="E206" s="38" t="s">
        <v>1339</v>
      </c>
      <c r="F206" s="39" t="str">
        <f>IF(ISBLANK(Table2[[#This Row],[unique_id]]), "", Table2[[#This Row],[unique_id]])</f>
        <v>template_ceiling_water_booster_plug_proxy</v>
      </c>
      <c r="G206" s="37" t="s">
        <v>532</v>
      </c>
      <c r="H206" s="37" t="s">
        <v>803</v>
      </c>
      <c r="I206" s="37" t="s">
        <v>132</v>
      </c>
      <c r="O206" s="40" t="s">
        <v>960</v>
      </c>
      <c r="P206" s="37" t="s">
        <v>172</v>
      </c>
      <c r="Q206" s="43" t="s">
        <v>931</v>
      </c>
      <c r="R206" s="37" t="str">
        <f>Table2[[#This Row],[entity_domain]]</f>
        <v>Heating &amp; Cooling</v>
      </c>
      <c r="S206" s="37" t="s">
        <v>532</v>
      </c>
      <c r="T206" s="38" t="s">
        <v>1311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 t="shared" si="12"/>
        <v/>
      </c>
      <c r="AK206" s="37" t="str">
        <f t="shared" si="13"/>
        <v/>
      </c>
      <c r="AT206" s="41"/>
      <c r="AU206" s="37" t="s">
        <v>134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6" s="21" t="str">
        <f>IF(ISBLANK(Table2[[#This Row],[device_model]]), "", Table2[[#This Row],[device_suggested_area]])</f>
        <v>Ceiling</v>
      </c>
      <c r="AZ206" s="37" t="s">
        <v>532</v>
      </c>
      <c r="BA206" s="37" t="s">
        <v>530</v>
      </c>
      <c r="BB206" s="37" t="s">
        <v>1359</v>
      </c>
      <c r="BC206" s="37" t="s">
        <v>1076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hidden="1" customHeight="1">
      <c r="A207" s="21">
        <v>1804</v>
      </c>
      <c r="B207" s="37" t="s">
        <v>26</v>
      </c>
      <c r="C207" s="37" t="s">
        <v>853</v>
      </c>
      <c r="D207" s="37" t="s">
        <v>134</v>
      </c>
      <c r="E207" s="37" t="s">
        <v>1340</v>
      </c>
      <c r="F207" s="39" t="str">
        <f>IF(ISBLANK(Table2[[#This Row],[unique_id]]), "", Table2[[#This Row],[unique_id]])</f>
        <v>ceiling_water_booster_plug</v>
      </c>
      <c r="G207" s="37" t="s">
        <v>532</v>
      </c>
      <c r="H207" s="37" t="s">
        <v>803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960</v>
      </c>
      <c r="P207" s="37" t="s">
        <v>172</v>
      </c>
      <c r="Q207" s="37" t="s">
        <v>931</v>
      </c>
      <c r="R207" s="37" t="str">
        <f>Table2[[#This Row],[entity_domain]]</f>
        <v>Heating &amp; Cooling</v>
      </c>
      <c r="S207" s="37" t="s">
        <v>532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1356</v>
      </c>
      <c r="AE207" s="37" t="s">
        <v>531</v>
      </c>
      <c r="AF207" s="37">
        <v>10</v>
      </c>
      <c r="AG207" s="40" t="s">
        <v>34</v>
      </c>
      <c r="AH207" s="40" t="s">
        <v>1088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07" s="37" t="s">
        <v>1108</v>
      </c>
      <c r="AO207" s="37" t="s">
        <v>1109</v>
      </c>
      <c r="AP207" s="37" t="s">
        <v>1097</v>
      </c>
      <c r="AQ207" s="37" t="s">
        <v>1098</v>
      </c>
      <c r="AR207" s="37" t="s">
        <v>1179</v>
      </c>
      <c r="AS207" s="37">
        <v>1</v>
      </c>
      <c r="AT207" s="42" t="str">
        <f>HYPERLINK(_xlfn.CONCAT("http://", Table2[[#This Row],[connection_ip]], "/?"))</f>
        <v>http://10.0.6.100/?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532</v>
      </c>
      <c r="BA207" s="37" t="s">
        <v>530</v>
      </c>
      <c r="BB207" s="37" t="s">
        <v>1359</v>
      </c>
      <c r="BC207" s="37" t="s">
        <v>1076</v>
      </c>
      <c r="BD207" s="37" t="s">
        <v>442</v>
      </c>
      <c r="BG207" s="37" t="s">
        <v>472</v>
      </c>
      <c r="BH207" s="37" t="s">
        <v>529</v>
      </c>
      <c r="BI207" s="37" t="s">
        <v>1077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hidden="1" customHeight="1">
      <c r="A208" s="21">
        <v>1805</v>
      </c>
      <c r="B208" s="37" t="s">
        <v>26</v>
      </c>
      <c r="C208" s="37" t="s">
        <v>853</v>
      </c>
      <c r="D208" s="37" t="s">
        <v>27</v>
      </c>
      <c r="E208" s="37" t="s">
        <v>1341</v>
      </c>
      <c r="F208" s="39" t="str">
        <f>IF(ISBLANK(Table2[[#This Row],[unique_id]]), "", Table2[[#This Row],[unique_id]])</f>
        <v>ceiling_water_booster_plug_energy_power</v>
      </c>
      <c r="G208" s="37" t="s">
        <v>1091</v>
      </c>
      <c r="H208" s="37" t="s">
        <v>803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1089</v>
      </c>
      <c r="AF208" s="37">
        <v>10</v>
      </c>
      <c r="AG208" s="40" t="s">
        <v>34</v>
      </c>
      <c r="AH208" s="40" t="s">
        <v>1088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M208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08" s="37" t="s">
        <v>1108</v>
      </c>
      <c r="AO208" s="37" t="s">
        <v>1109</v>
      </c>
      <c r="AP208" s="37" t="s">
        <v>1097</v>
      </c>
      <c r="AQ208" s="37" t="s">
        <v>1098</v>
      </c>
      <c r="AR208" s="37" t="s">
        <v>1353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8" s="21" t="str">
        <f>IF(ISBLANK(Table2[[#This Row],[device_model]]), "", Table2[[#This Row],[device_suggested_area]])</f>
        <v>Ceiling</v>
      </c>
      <c r="AZ208" s="37" t="s">
        <v>532</v>
      </c>
      <c r="BA208" s="37" t="s">
        <v>530</v>
      </c>
      <c r="BB208" s="37" t="s">
        <v>1359</v>
      </c>
      <c r="BC208" s="37" t="s">
        <v>1076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hidden="1" customHeight="1">
      <c r="A209" s="21">
        <v>1806</v>
      </c>
      <c r="B209" s="37" t="s">
        <v>26</v>
      </c>
      <c r="C209" s="37" t="s">
        <v>853</v>
      </c>
      <c r="D209" s="37" t="s">
        <v>27</v>
      </c>
      <c r="E209" s="37" t="s">
        <v>1342</v>
      </c>
      <c r="F209" s="39" t="str">
        <f>IF(ISBLANK(Table2[[#This Row],[unique_id]]), "", Table2[[#This Row],[unique_id]])</f>
        <v>ceiling_water_booster_plug_energy_total</v>
      </c>
      <c r="G209" s="37" t="s">
        <v>1092</v>
      </c>
      <c r="H209" s="37" t="s">
        <v>803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1090</v>
      </c>
      <c r="AF209" s="37">
        <v>10</v>
      </c>
      <c r="AG209" s="40" t="s">
        <v>34</v>
      </c>
      <c r="AH209" s="40" t="s">
        <v>1088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M209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09" s="37" t="s">
        <v>1108</v>
      </c>
      <c r="AO209" s="37" t="s">
        <v>1109</v>
      </c>
      <c r="AP209" s="37" t="s">
        <v>1097</v>
      </c>
      <c r="AQ209" s="37" t="s">
        <v>1098</v>
      </c>
      <c r="AR209" s="37" t="s">
        <v>1354</v>
      </c>
      <c r="AS209" s="37">
        <v>1</v>
      </c>
      <c r="AT209" s="42"/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532</v>
      </c>
      <c r="BA209" s="37" t="s">
        <v>530</v>
      </c>
      <c r="BB209" s="37" t="s">
        <v>1359</v>
      </c>
      <c r="BC209" s="37" t="s">
        <v>1076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1807</v>
      </c>
      <c r="B210" s="37" t="s">
        <v>26</v>
      </c>
      <c r="C210" s="37" t="s">
        <v>983</v>
      </c>
      <c r="D210" s="37" t="s">
        <v>149</v>
      </c>
      <c r="E210" s="38" t="s">
        <v>1347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803</v>
      </c>
      <c r="I210" s="37" t="s">
        <v>132</v>
      </c>
      <c r="O210" s="40" t="s">
        <v>960</v>
      </c>
      <c r="P210" s="37" t="s">
        <v>172</v>
      </c>
      <c r="Q210" s="43" t="s">
        <v>931</v>
      </c>
      <c r="R210" s="37" t="str">
        <f>Table2[[#This Row],[entity_domain]]</f>
        <v>Heating &amp; Cooling</v>
      </c>
      <c r="S210" s="37" t="s">
        <v>350</v>
      </c>
      <c r="T210" s="38" t="s">
        <v>1311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0" s="21" t="str">
        <f>IF(ISBLANK(Table2[[#This Row],[device_model]]), "", Table2[[#This Row],[device_suggested_area]])</f>
        <v>Garden</v>
      </c>
      <c r="AZ210" s="37" t="s">
        <v>350</v>
      </c>
      <c r="BA210" s="37" t="s">
        <v>530</v>
      </c>
      <c r="BB210" s="37" t="s">
        <v>1359</v>
      </c>
      <c r="BC210" s="37" t="s">
        <v>1076</v>
      </c>
      <c r="BD210" s="37" t="s">
        <v>672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hidden="1" customHeight="1">
      <c r="A211" s="21">
        <v>1808</v>
      </c>
      <c r="B211" s="37" t="s">
        <v>26</v>
      </c>
      <c r="C211" s="37" t="s">
        <v>853</v>
      </c>
      <c r="D211" s="37" t="s">
        <v>134</v>
      </c>
      <c r="E211" s="37" t="s">
        <v>1348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803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960</v>
      </c>
      <c r="P211" s="37" t="s">
        <v>172</v>
      </c>
      <c r="Q211" s="37" t="s">
        <v>931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1356</v>
      </c>
      <c r="AE211" s="37" t="s">
        <v>1351</v>
      </c>
      <c r="AF211" s="37">
        <v>10</v>
      </c>
      <c r="AG211" s="40" t="s">
        <v>34</v>
      </c>
      <c r="AH211" s="40" t="s">
        <v>1088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1" s="37" t="s">
        <v>1108</v>
      </c>
      <c r="AO211" s="37" t="s">
        <v>1109</v>
      </c>
      <c r="AP211" s="37" t="s">
        <v>1097</v>
      </c>
      <c r="AQ211" s="37" t="s">
        <v>1098</v>
      </c>
      <c r="AR211" s="37" t="s">
        <v>1179</v>
      </c>
      <c r="AS211" s="37">
        <v>1</v>
      </c>
      <c r="AT211" s="42" t="str">
        <f>HYPERLINK(_xlfn.CONCAT("http://", Table2[[#This Row],[connection_ip]], "/?"))</f>
        <v>http://10.0.6.106/?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530</v>
      </c>
      <c r="BB211" s="37" t="s">
        <v>1359</v>
      </c>
      <c r="BC211" s="37" t="s">
        <v>1076</v>
      </c>
      <c r="BD211" s="37" t="s">
        <v>672</v>
      </c>
      <c r="BG211" s="37" t="s">
        <v>472</v>
      </c>
      <c r="BH211" s="37" t="s">
        <v>1276</v>
      </c>
      <c r="BI211" s="37" t="s">
        <v>1275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hidden="1" customHeight="1">
      <c r="A212" s="21">
        <v>1809</v>
      </c>
      <c r="B212" s="37" t="s">
        <v>26</v>
      </c>
      <c r="C212" s="37" t="s">
        <v>853</v>
      </c>
      <c r="D212" s="37" t="s">
        <v>27</v>
      </c>
      <c r="E212" s="37" t="s">
        <v>1349</v>
      </c>
      <c r="F212" s="39" t="str">
        <f>IF(ISBLANK(Table2[[#This Row],[unique_id]]), "", Table2[[#This Row],[unique_id]])</f>
        <v>garden_pool_filter_plug_energy_power</v>
      </c>
      <c r="G212" s="37" t="s">
        <v>1091</v>
      </c>
      <c r="H212" s="37" t="s">
        <v>803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1089</v>
      </c>
      <c r="AF212" s="37">
        <v>10</v>
      </c>
      <c r="AG212" s="40" t="s">
        <v>34</v>
      </c>
      <c r="AH212" s="40" t="s">
        <v>1088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2" s="37" t="s">
        <v>1108</v>
      </c>
      <c r="AO212" s="37" t="s">
        <v>1109</v>
      </c>
      <c r="AP212" s="37" t="s">
        <v>1097</v>
      </c>
      <c r="AQ212" s="37" t="s">
        <v>1098</v>
      </c>
      <c r="AR212" s="37" t="s">
        <v>1353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2" s="21" t="str">
        <f>IF(ISBLANK(Table2[[#This Row],[device_model]]), "", Table2[[#This Row],[device_suggested_area]])</f>
        <v>Garden</v>
      </c>
      <c r="AZ212" s="37" t="s">
        <v>350</v>
      </c>
      <c r="BA212" s="37" t="s">
        <v>530</v>
      </c>
      <c r="BB212" s="37" t="s">
        <v>1359</v>
      </c>
      <c r="BC212" s="37" t="s">
        <v>1076</v>
      </c>
      <c r="BD212" s="37" t="s">
        <v>672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1810</v>
      </c>
      <c r="B213" s="37" t="s">
        <v>26</v>
      </c>
      <c r="C213" s="37" t="s">
        <v>853</v>
      </c>
      <c r="D213" s="37" t="s">
        <v>27</v>
      </c>
      <c r="E213" s="37" t="s">
        <v>1350</v>
      </c>
      <c r="F213" s="39" t="str">
        <f>IF(ISBLANK(Table2[[#This Row],[unique_id]]), "", Table2[[#This Row],[unique_id]])</f>
        <v>garden_pool_filter_plug_energy_total</v>
      </c>
      <c r="G213" s="37" t="s">
        <v>1092</v>
      </c>
      <c r="H213" s="37" t="s">
        <v>803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1090</v>
      </c>
      <c r="AF213" s="37">
        <v>10</v>
      </c>
      <c r="AG213" s="40" t="s">
        <v>34</v>
      </c>
      <c r="AH213" s="40" t="s">
        <v>1088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M213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3" s="37" t="s">
        <v>1108</v>
      </c>
      <c r="AO213" s="37" t="s">
        <v>1109</v>
      </c>
      <c r="AP213" s="37" t="s">
        <v>1097</v>
      </c>
      <c r="AQ213" s="37" t="s">
        <v>1098</v>
      </c>
      <c r="AR213" s="37" t="s">
        <v>1354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350</v>
      </c>
      <c r="BA213" s="37" t="s">
        <v>530</v>
      </c>
      <c r="BB213" s="37" t="s">
        <v>1359</v>
      </c>
      <c r="BC213" s="37" t="s">
        <v>1076</v>
      </c>
      <c r="BD213" s="37" t="s">
        <v>672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hidden="1" customHeight="1">
      <c r="A214" s="21">
        <v>2000</v>
      </c>
      <c r="B214" s="21" t="s">
        <v>26</v>
      </c>
      <c r="C214" s="21" t="s">
        <v>983</v>
      </c>
      <c r="D214" s="21" t="s">
        <v>149</v>
      </c>
      <c r="E214" s="44" t="s">
        <v>981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538</v>
      </c>
      <c r="I214" s="21" t="s">
        <v>132</v>
      </c>
      <c r="O214" s="22" t="s">
        <v>960</v>
      </c>
      <c r="P214" s="21" t="s">
        <v>172</v>
      </c>
      <c r="Q214" s="21" t="s">
        <v>930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984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4" s="21" t="str">
        <f>Table2[[#This Row],[device_suggested_area]]</f>
        <v>Lounge</v>
      </c>
      <c r="AY214" s="21" t="str">
        <f>IF(ISBLANK(Table2[[#This Row],[device_model]]), "", Table2[[#This Row],[device_suggested_area]])</f>
        <v>Lounge</v>
      </c>
      <c r="AZ214" s="21" t="s">
        <v>563</v>
      </c>
      <c r="BA214" s="21" t="s">
        <v>554</v>
      </c>
      <c r="BB214" s="21" t="s">
        <v>537</v>
      </c>
      <c r="BC214" s="21" t="s">
        <v>553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hidden="1" customHeight="1">
      <c r="A215" s="21">
        <v>2001</v>
      </c>
      <c r="B215" s="21" t="s">
        <v>26</v>
      </c>
      <c r="C215" s="21" t="s">
        <v>537</v>
      </c>
      <c r="D215" s="21" t="s">
        <v>129</v>
      </c>
      <c r="E215" s="44" t="s">
        <v>542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538</v>
      </c>
      <c r="I215" s="21" t="s">
        <v>132</v>
      </c>
      <c r="J215" s="21" t="s">
        <v>563</v>
      </c>
      <c r="M215" s="21" t="s">
        <v>136</v>
      </c>
      <c r="T215" s="27"/>
      <c r="V215" s="22"/>
      <c r="W215" s="22" t="s">
        <v>581</v>
      </c>
      <c r="X215" s="22"/>
      <c r="Y215" s="30" t="s">
        <v>926</v>
      </c>
      <c r="Z215" s="30"/>
      <c r="AA215" s="30"/>
      <c r="AE215" s="21" t="s">
        <v>539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563</v>
      </c>
      <c r="BA215" s="21" t="s">
        <v>554</v>
      </c>
      <c r="BB215" s="21" t="s">
        <v>537</v>
      </c>
      <c r="BC215" s="21" t="s">
        <v>553</v>
      </c>
      <c r="BD215" s="21" t="s">
        <v>203</v>
      </c>
      <c r="BH215" s="21" t="s">
        <v>571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hidden="1" customHeight="1">
      <c r="A216" s="21">
        <v>2002</v>
      </c>
      <c r="B216" s="21" t="s">
        <v>26</v>
      </c>
      <c r="C216" s="21" t="s">
        <v>983</v>
      </c>
      <c r="D216" s="21" t="s">
        <v>149</v>
      </c>
      <c r="E216" s="44" t="s">
        <v>982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538</v>
      </c>
      <c r="I216" s="21" t="s">
        <v>132</v>
      </c>
      <c r="O216" s="22" t="s">
        <v>960</v>
      </c>
      <c r="P216" s="21" t="s">
        <v>172</v>
      </c>
      <c r="Q216" s="21" t="s">
        <v>930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984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6" s="21" t="str">
        <f>Table2[[#This Row],[device_suggested_area]]</f>
        <v>Dining</v>
      </c>
      <c r="AY216" s="21" t="str">
        <f>IF(ISBLANK(Table2[[#This Row],[device_model]]), "", Table2[[#This Row],[device_suggested_area]])</f>
        <v>Dining</v>
      </c>
      <c r="AZ216" s="21" t="s">
        <v>563</v>
      </c>
      <c r="BA216" s="21" t="s">
        <v>554</v>
      </c>
      <c r="BB216" s="21" t="s">
        <v>537</v>
      </c>
      <c r="BC216" s="21" t="s">
        <v>553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2003</v>
      </c>
      <c r="B217" s="21" t="s">
        <v>26</v>
      </c>
      <c r="C217" s="21" t="s">
        <v>537</v>
      </c>
      <c r="D217" s="21" t="s">
        <v>129</v>
      </c>
      <c r="E217" s="44" t="s">
        <v>620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538</v>
      </c>
      <c r="I217" s="21" t="s">
        <v>132</v>
      </c>
      <c r="J217" s="21" t="s">
        <v>563</v>
      </c>
      <c r="M217" s="21" t="s">
        <v>136</v>
      </c>
      <c r="T217" s="27"/>
      <c r="V217" s="22"/>
      <c r="W217" s="22" t="s">
        <v>581</v>
      </c>
      <c r="X217" s="22"/>
      <c r="Y217" s="30" t="s">
        <v>926</v>
      </c>
      <c r="Z217" s="30"/>
      <c r="AA217" s="30"/>
      <c r="AE217" s="21" t="s">
        <v>539</v>
      </c>
      <c r="AG217" s="22"/>
      <c r="AH217" s="22"/>
      <c r="AJ217" s="21" t="str">
        <f t="shared" ref="AJ217:AJ239" si="14">IF(ISBLANK(AI217),  "", _xlfn.CONCAT("haas/entity/sensor/", LOWER(C217), "/", E217, "/config"))</f>
        <v/>
      </c>
      <c r="AK217" s="21" t="str">
        <f t="shared" ref="AK217:AK264" si="15"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563</v>
      </c>
      <c r="BA217" s="21" t="s">
        <v>554</v>
      </c>
      <c r="BB217" s="21" t="s">
        <v>537</v>
      </c>
      <c r="BC217" s="21" t="s">
        <v>553</v>
      </c>
      <c r="BD217" s="21" t="s">
        <v>202</v>
      </c>
      <c r="BH217" s="21" t="s">
        <v>621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hidden="1" customHeight="1">
      <c r="A218" s="21">
        <v>2100</v>
      </c>
      <c r="B218" s="21" t="s">
        <v>26</v>
      </c>
      <c r="C218" s="21" t="s">
        <v>949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524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 t="shared" si="14"/>
        <v/>
      </c>
      <c r="AK218" s="21" t="str">
        <f t="shared" si="15"/>
        <v/>
      </c>
      <c r="AS218" s="21"/>
      <c r="AT218" s="23"/>
      <c r="AU218" s="22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8" s="21" t="str">
        <f>IF(ISBLANK(Table2[[#This Row],[device_model]]), "", Table2[[#This Row],[device_suggested_area]])</f>
        <v/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hidden="1" customHeight="1">
      <c r="A219" s="21">
        <v>2101</v>
      </c>
      <c r="B219" s="21" t="s">
        <v>26</v>
      </c>
      <c r="C219" s="21" t="s">
        <v>949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524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 t="shared" si="14"/>
        <v/>
      </c>
      <c r="AK219" s="21" t="str">
        <f t="shared" si="15"/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2102</v>
      </c>
      <c r="B220" s="21" t="s">
        <v>26</v>
      </c>
      <c r="C220" s="21" t="s">
        <v>949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524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 t="shared" si="14"/>
        <v/>
      </c>
      <c r="AK220" s="21" t="str">
        <f t="shared" si="15"/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2103</v>
      </c>
      <c r="B221" s="21" t="s">
        <v>26</v>
      </c>
      <c r="C221" s="21" t="s">
        <v>527</v>
      </c>
      <c r="D221" s="21" t="s">
        <v>364</v>
      </c>
      <c r="E221" s="21" t="s">
        <v>525</v>
      </c>
      <c r="F221" s="25" t="str">
        <f>IF(ISBLANK(Table2[[#This Row],[unique_id]]), "", Table2[[#This Row],[unique_id]])</f>
        <v>graph_break</v>
      </c>
      <c r="G221" s="21" t="s">
        <v>526</v>
      </c>
      <c r="H221" s="21" t="s">
        <v>250</v>
      </c>
      <c r="I221" s="21" t="s">
        <v>141</v>
      </c>
      <c r="T221" s="27"/>
      <c r="U221" s="21" t="s">
        <v>524</v>
      </c>
      <c r="V221" s="22"/>
      <c r="W221" s="22"/>
      <c r="X221" s="22"/>
      <c r="Y221" s="22"/>
      <c r="AG221" s="22"/>
      <c r="AH221" s="22"/>
      <c r="AJ221" s="21" t="str">
        <f t="shared" si="14"/>
        <v/>
      </c>
      <c r="AK221" s="21" t="str">
        <f t="shared" si="15"/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2104</v>
      </c>
      <c r="B222" s="21" t="s">
        <v>26</v>
      </c>
      <c r="C222" s="21" t="s">
        <v>949</v>
      </c>
      <c r="D222" s="21" t="s">
        <v>27</v>
      </c>
      <c r="E222" s="21" t="s">
        <v>933</v>
      </c>
      <c r="F222" s="25" t="str">
        <f>IF(ISBLANK(Table2[[#This Row],[unique_id]]), "", Table2[[#This Row],[unique_id]])</f>
        <v>lights_power</v>
      </c>
      <c r="G222" s="21" t="s">
        <v>962</v>
      </c>
      <c r="H222" s="21" t="s">
        <v>250</v>
      </c>
      <c r="I222" s="21" t="s">
        <v>141</v>
      </c>
      <c r="M222" s="21" t="s">
        <v>136</v>
      </c>
      <c r="T222" s="27"/>
      <c r="U222" s="21" t="s">
        <v>524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 t="shared" si="14"/>
        <v/>
      </c>
      <c r="AK222" s="21" t="str">
        <f t="shared" si="15"/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2105</v>
      </c>
      <c r="B223" s="21" t="s">
        <v>26</v>
      </c>
      <c r="C223" s="21" t="s">
        <v>949</v>
      </c>
      <c r="D223" s="21" t="s">
        <v>27</v>
      </c>
      <c r="E223" s="21" t="s">
        <v>934</v>
      </c>
      <c r="F223" s="25" t="str">
        <f>IF(ISBLANK(Table2[[#This Row],[unique_id]]), "", Table2[[#This Row],[unique_id]])</f>
        <v>fans_power</v>
      </c>
      <c r="G223" s="21" t="s">
        <v>961</v>
      </c>
      <c r="H223" s="21" t="s">
        <v>250</v>
      </c>
      <c r="I223" s="21" t="s">
        <v>141</v>
      </c>
      <c r="M223" s="21" t="s">
        <v>136</v>
      </c>
      <c r="T223" s="27"/>
      <c r="U223" s="21" t="s">
        <v>524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 t="shared" si="14"/>
        <v/>
      </c>
      <c r="AK223" s="21" t="str">
        <f t="shared" si="15"/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2106</v>
      </c>
      <c r="B224" s="21" t="s">
        <v>26</v>
      </c>
      <c r="C224" s="21" t="s">
        <v>949</v>
      </c>
      <c r="D224" s="21" t="s">
        <v>27</v>
      </c>
      <c r="E224" s="21" t="s">
        <v>1004</v>
      </c>
      <c r="F224" s="25" t="str">
        <f>IF(ISBLANK(Table2[[#This Row],[unique_id]]), "", Table2[[#This Row],[unique_id]])</f>
        <v>all_standby_power</v>
      </c>
      <c r="G224" s="21" t="s">
        <v>1028</v>
      </c>
      <c r="H224" s="21" t="s">
        <v>250</v>
      </c>
      <c r="I224" s="21" t="s">
        <v>141</v>
      </c>
      <c r="M224" s="21" t="s">
        <v>136</v>
      </c>
      <c r="T224" s="27"/>
      <c r="U224" s="21" t="s">
        <v>524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 t="shared" si="14"/>
        <v/>
      </c>
      <c r="AK224" s="21" t="str">
        <f t="shared" si="15"/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2107</v>
      </c>
      <c r="B225" s="21" t="s">
        <v>26</v>
      </c>
      <c r="C225" s="21" t="s">
        <v>949</v>
      </c>
      <c r="D225" s="21" t="s">
        <v>27</v>
      </c>
      <c r="E225" s="21" t="s">
        <v>1321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524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 t="shared" si="14"/>
        <v/>
      </c>
      <c r="AK225" s="21" t="str">
        <f t="shared" si="15"/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2108</v>
      </c>
      <c r="B226" s="21" t="s">
        <v>26</v>
      </c>
      <c r="C226" s="21" t="s">
        <v>949</v>
      </c>
      <c r="D226" s="21" t="s">
        <v>27</v>
      </c>
      <c r="E226" s="21" t="s">
        <v>1322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524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 t="shared" si="14"/>
        <v/>
      </c>
      <c r="AK226" s="21" t="str">
        <f t="shared" si="15"/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2109</v>
      </c>
      <c r="B227" s="21" t="s">
        <v>26</v>
      </c>
      <c r="C227" s="21" t="s">
        <v>949</v>
      </c>
      <c r="D227" s="21" t="s">
        <v>27</v>
      </c>
      <c r="E227" s="21" t="s">
        <v>1323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524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 t="shared" si="14"/>
        <v/>
      </c>
      <c r="AK227" s="21" t="str">
        <f t="shared" si="15"/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2110</v>
      </c>
      <c r="B228" s="21" t="s">
        <v>26</v>
      </c>
      <c r="C228" s="21" t="s">
        <v>949</v>
      </c>
      <c r="D228" s="21" t="s">
        <v>27</v>
      </c>
      <c r="E228" s="21" t="s">
        <v>1324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524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 t="shared" si="14"/>
        <v/>
      </c>
      <c r="AK228" s="21" t="str">
        <f t="shared" si="15"/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2111</v>
      </c>
      <c r="B229" s="21" t="s">
        <v>26</v>
      </c>
      <c r="C229" s="21" t="s">
        <v>949</v>
      </c>
      <c r="D229" s="21" t="s">
        <v>27</v>
      </c>
      <c r="E229" s="21" t="s">
        <v>1325</v>
      </c>
      <c r="F229" s="25" t="str">
        <f>IF(ISBLANK(Table2[[#This Row],[unique_id]]), "", Table2[[#This Row],[unique_id]])</f>
        <v>water_booster_power</v>
      </c>
      <c r="G229" s="21" t="s">
        <v>532</v>
      </c>
      <c r="H229" s="21" t="s">
        <v>250</v>
      </c>
      <c r="I229" s="21" t="s">
        <v>141</v>
      </c>
      <c r="M229" s="21" t="s">
        <v>136</v>
      </c>
      <c r="T229" s="27"/>
      <c r="U229" s="21" t="s">
        <v>524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 t="shared" si="14"/>
        <v/>
      </c>
      <c r="AK229" s="21" t="str">
        <f t="shared" si="15"/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2112</v>
      </c>
      <c r="B230" s="21" t="s">
        <v>26</v>
      </c>
      <c r="C230" s="21" t="s">
        <v>949</v>
      </c>
      <c r="D230" s="21" t="s">
        <v>27</v>
      </c>
      <c r="E230" s="21" t="s">
        <v>1326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524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 t="shared" si="14"/>
        <v/>
      </c>
      <c r="AK230" s="21" t="str">
        <f t="shared" si="15"/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2113</v>
      </c>
      <c r="B231" s="21" t="s">
        <v>26</v>
      </c>
      <c r="C231" s="21" t="s">
        <v>949</v>
      </c>
      <c r="D231" s="21" t="s">
        <v>27</v>
      </c>
      <c r="E231" s="21" t="s">
        <v>1327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524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 t="shared" si="14"/>
        <v/>
      </c>
      <c r="AK231" s="21" t="str">
        <f t="shared" si="15"/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2114</v>
      </c>
      <c r="B232" s="21" t="s">
        <v>26</v>
      </c>
      <c r="C232" s="21" t="s">
        <v>949</v>
      </c>
      <c r="D232" s="21" t="s">
        <v>27</v>
      </c>
      <c r="E232" s="21" t="s">
        <v>1328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524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 t="shared" si="14"/>
        <v/>
      </c>
      <c r="AK232" s="21" t="str">
        <f t="shared" si="15"/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2115</v>
      </c>
      <c r="B233" s="21" t="s">
        <v>26</v>
      </c>
      <c r="C233" s="21" t="s">
        <v>949</v>
      </c>
      <c r="D233" s="21" t="s">
        <v>27</v>
      </c>
      <c r="E233" s="21" t="s">
        <v>950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524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 t="shared" si="14"/>
        <v/>
      </c>
      <c r="AK233" s="21" t="str">
        <f t="shared" si="15"/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2116</v>
      </c>
      <c r="B234" s="21" t="s">
        <v>26</v>
      </c>
      <c r="C234" s="21" t="s">
        <v>949</v>
      </c>
      <c r="D234" s="21" t="s">
        <v>27</v>
      </c>
      <c r="E234" s="21" t="s">
        <v>951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524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 t="shared" si="14"/>
        <v/>
      </c>
      <c r="AK234" s="21" t="str">
        <f t="shared" si="15"/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2117</v>
      </c>
      <c r="B235" s="21" t="s">
        <v>26</v>
      </c>
      <c r="C235" s="21" t="s">
        <v>949</v>
      </c>
      <c r="D235" s="21" t="s">
        <v>27</v>
      </c>
      <c r="E235" s="21" t="s">
        <v>1329</v>
      </c>
      <c r="F235" s="25" t="str">
        <f>IF(ISBLANK(Table2[[#This Row],[unique_id]]), "", Table2[[#This Row],[unique_id]])</f>
        <v>towel_rails_power</v>
      </c>
      <c r="G235" s="21" t="s">
        <v>535</v>
      </c>
      <c r="H235" s="21" t="s">
        <v>250</v>
      </c>
      <c r="I235" s="21" t="s">
        <v>141</v>
      </c>
      <c r="M235" s="21" t="s">
        <v>136</v>
      </c>
      <c r="T235" s="27"/>
      <c r="U235" s="21" t="s">
        <v>524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 t="shared" si="14"/>
        <v/>
      </c>
      <c r="AK235" s="21" t="str">
        <f t="shared" si="15"/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2118</v>
      </c>
      <c r="B236" s="21" t="s">
        <v>26</v>
      </c>
      <c r="C236" s="21" t="s">
        <v>949</v>
      </c>
      <c r="D236" s="21" t="s">
        <v>27</v>
      </c>
      <c r="E236" s="21" t="s">
        <v>952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524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 t="shared" si="14"/>
        <v/>
      </c>
      <c r="AK236" s="21" t="str">
        <f t="shared" si="15"/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2119</v>
      </c>
      <c r="B237" s="21" t="s">
        <v>26</v>
      </c>
      <c r="C237" s="21" t="s">
        <v>949</v>
      </c>
      <c r="D237" s="21" t="s">
        <v>27</v>
      </c>
      <c r="E237" s="21" t="s">
        <v>953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524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 t="shared" si="14"/>
        <v/>
      </c>
      <c r="AK237" s="21" t="str">
        <f t="shared" si="15"/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2120</v>
      </c>
      <c r="B238" s="21" t="s">
        <v>26</v>
      </c>
      <c r="C238" s="21" t="s">
        <v>949</v>
      </c>
      <c r="D238" s="21" t="s">
        <v>27</v>
      </c>
      <c r="E238" s="21" t="s">
        <v>966</v>
      </c>
      <c r="F238" s="25" t="str">
        <f>IF(ISBLANK(Table2[[#This Row],[unique_id]]), "", Table2[[#This Row],[unique_id]])</f>
        <v>audio_visual_devices_power</v>
      </c>
      <c r="G238" s="21" t="s">
        <v>967</v>
      </c>
      <c r="H238" s="21" t="s">
        <v>250</v>
      </c>
      <c r="I238" s="21" t="s">
        <v>141</v>
      </c>
      <c r="M238" s="21" t="s">
        <v>136</v>
      </c>
      <c r="T238" s="27"/>
      <c r="U238" s="21" t="s">
        <v>524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 t="shared" si="14"/>
        <v/>
      </c>
      <c r="AK238" s="21" t="str">
        <f t="shared" si="15"/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2121</v>
      </c>
      <c r="B239" s="21" t="s">
        <v>26</v>
      </c>
      <c r="C239" s="21" t="s">
        <v>949</v>
      </c>
      <c r="D239" s="21" t="s">
        <v>27</v>
      </c>
      <c r="E239" s="21" t="s">
        <v>938</v>
      </c>
      <c r="F239" s="25" t="str">
        <f>IF(ISBLANK(Table2[[#This Row],[unique_id]]), "", Table2[[#This Row],[unique_id]])</f>
        <v>servers_network_power</v>
      </c>
      <c r="G239" s="21" t="s">
        <v>932</v>
      </c>
      <c r="H239" s="21" t="s">
        <v>250</v>
      </c>
      <c r="I239" s="21" t="s">
        <v>141</v>
      </c>
      <c r="M239" s="21" t="s">
        <v>136</v>
      </c>
      <c r="T239" s="27"/>
      <c r="U239" s="21" t="s">
        <v>524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 t="shared" si="14"/>
        <v/>
      </c>
      <c r="AK239" s="21" t="str">
        <f t="shared" si="15"/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2122</v>
      </c>
      <c r="B240" s="21" t="s">
        <v>26</v>
      </c>
      <c r="C240" s="21" t="s">
        <v>527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 t="shared" si="15"/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2123</v>
      </c>
      <c r="B241" s="21" t="s">
        <v>26</v>
      </c>
      <c r="C241" s="21" t="s">
        <v>949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523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 t="shared" si="15"/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2124</v>
      </c>
      <c r="B242" s="21" t="s">
        <v>26</v>
      </c>
      <c r="C242" s="21" t="s">
        <v>949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523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 t="shared" si="15"/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2125</v>
      </c>
      <c r="B243" s="21" t="s">
        <v>26</v>
      </c>
      <c r="C243" s="21" t="s">
        <v>949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523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 t="shared" si="15"/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2126</v>
      </c>
      <c r="B244" s="21" t="s">
        <v>26</v>
      </c>
      <c r="C244" s="21" t="s">
        <v>527</v>
      </c>
      <c r="D244" s="21" t="s">
        <v>364</v>
      </c>
      <c r="E244" s="21" t="s">
        <v>525</v>
      </c>
      <c r="F244" s="25" t="str">
        <f>IF(ISBLANK(Table2[[#This Row],[unique_id]]), "", Table2[[#This Row],[unique_id]])</f>
        <v>graph_break</v>
      </c>
      <c r="G244" s="21" t="s">
        <v>526</v>
      </c>
      <c r="H244" s="21" t="s">
        <v>229</v>
      </c>
      <c r="I244" s="21" t="s">
        <v>141</v>
      </c>
      <c r="T244" s="27"/>
      <c r="U244" s="21" t="s">
        <v>523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 t="shared" si="15"/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2127</v>
      </c>
      <c r="B245" s="21" t="s">
        <v>26</v>
      </c>
      <c r="C245" s="21" t="s">
        <v>949</v>
      </c>
      <c r="D245" s="21" t="s">
        <v>27</v>
      </c>
      <c r="E245" s="21" t="s">
        <v>935</v>
      </c>
      <c r="F245" s="25" t="str">
        <f>IF(ISBLANK(Table2[[#This Row],[unique_id]]), "", Table2[[#This Row],[unique_id]])</f>
        <v>lights_energy_daily</v>
      </c>
      <c r="G245" s="21" t="s">
        <v>962</v>
      </c>
      <c r="H245" s="21" t="s">
        <v>229</v>
      </c>
      <c r="I245" s="21" t="s">
        <v>141</v>
      </c>
      <c r="M245" s="21" t="s">
        <v>136</v>
      </c>
      <c r="T245" s="27"/>
      <c r="U245" s="21" t="s">
        <v>523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 t="shared" si="15"/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2128</v>
      </c>
      <c r="B246" s="21" t="s">
        <v>26</v>
      </c>
      <c r="C246" s="21" t="s">
        <v>949</v>
      </c>
      <c r="D246" s="21" t="s">
        <v>27</v>
      </c>
      <c r="E246" s="21" t="s">
        <v>936</v>
      </c>
      <c r="F246" s="25" t="str">
        <f>IF(ISBLANK(Table2[[#This Row],[unique_id]]), "", Table2[[#This Row],[unique_id]])</f>
        <v>fans_energy_daily</v>
      </c>
      <c r="G246" s="21" t="s">
        <v>961</v>
      </c>
      <c r="H246" s="21" t="s">
        <v>229</v>
      </c>
      <c r="I246" s="21" t="s">
        <v>141</v>
      </c>
      <c r="M246" s="21" t="s">
        <v>136</v>
      </c>
      <c r="T246" s="27"/>
      <c r="U246" s="21" t="s">
        <v>523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 t="shared" si="15"/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2129</v>
      </c>
      <c r="B247" s="21" t="s">
        <v>26</v>
      </c>
      <c r="C247" s="21" t="s">
        <v>949</v>
      </c>
      <c r="D247" s="21" t="s">
        <v>27</v>
      </c>
      <c r="E247" s="21" t="s">
        <v>1008</v>
      </c>
      <c r="F247" s="25" t="str">
        <f>IF(ISBLANK(Table2[[#This Row],[unique_id]]), "", Table2[[#This Row],[unique_id]])</f>
        <v>all_standby_energy_daily</v>
      </c>
      <c r="G247" s="21" t="s">
        <v>1028</v>
      </c>
      <c r="H247" s="21" t="s">
        <v>229</v>
      </c>
      <c r="I247" s="21" t="s">
        <v>141</v>
      </c>
      <c r="M247" s="21" t="s">
        <v>136</v>
      </c>
      <c r="T247" s="27"/>
      <c r="U247" s="21" t="s">
        <v>523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 t="shared" si="15"/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2130</v>
      </c>
      <c r="B248" s="21" t="s">
        <v>26</v>
      </c>
      <c r="C248" s="21" t="s">
        <v>949</v>
      </c>
      <c r="D248" s="21" t="s">
        <v>27</v>
      </c>
      <c r="E248" s="21" t="s">
        <v>1330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523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 t="shared" ref="AJ248:AJ262" si="16">IF(ISBLANK(AI248),  "", _xlfn.CONCAT("haas/entity/sensor/", LOWER(C248), "/", E248, "/config"))</f>
        <v/>
      </c>
      <c r="AK248" s="21" t="str">
        <f t="shared" si="15"/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2131</v>
      </c>
      <c r="B249" s="21" t="s">
        <v>26</v>
      </c>
      <c r="C249" s="21" t="s">
        <v>949</v>
      </c>
      <c r="D249" s="21" t="s">
        <v>27</v>
      </c>
      <c r="E249" s="21" t="s">
        <v>1331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523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 t="shared" si="16"/>
        <v/>
      </c>
      <c r="AK249" s="21" t="str">
        <f t="shared" si="15"/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2132</v>
      </c>
      <c r="B250" s="21" t="s">
        <v>26</v>
      </c>
      <c r="C250" s="21" t="s">
        <v>949</v>
      </c>
      <c r="D250" s="21" t="s">
        <v>27</v>
      </c>
      <c r="E250" s="21" t="s">
        <v>1332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523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 t="shared" si="16"/>
        <v/>
      </c>
      <c r="AK250" s="21" t="str">
        <f t="shared" si="15"/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2133</v>
      </c>
      <c r="B251" s="21" t="s">
        <v>26</v>
      </c>
      <c r="C251" s="21" t="s">
        <v>949</v>
      </c>
      <c r="D251" s="21" t="s">
        <v>27</v>
      </c>
      <c r="E251" s="21" t="s">
        <v>1333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523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 t="shared" si="16"/>
        <v/>
      </c>
      <c r="AK251" s="21" t="str">
        <f t="shared" si="15"/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2134</v>
      </c>
      <c r="B252" s="21" t="s">
        <v>26</v>
      </c>
      <c r="C252" s="21" t="s">
        <v>949</v>
      </c>
      <c r="D252" s="21" t="s">
        <v>27</v>
      </c>
      <c r="E252" s="21" t="s">
        <v>1334</v>
      </c>
      <c r="F252" s="25" t="str">
        <f>IF(ISBLANK(Table2[[#This Row],[unique_id]]), "", Table2[[#This Row],[unique_id]])</f>
        <v>water_booster_energy_daily</v>
      </c>
      <c r="G252" s="21" t="s">
        <v>532</v>
      </c>
      <c r="H252" s="21" t="s">
        <v>229</v>
      </c>
      <c r="I252" s="21" t="s">
        <v>141</v>
      </c>
      <c r="M252" s="21" t="s">
        <v>136</v>
      </c>
      <c r="T252" s="27"/>
      <c r="U252" s="21" t="s">
        <v>523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 t="shared" si="16"/>
        <v/>
      </c>
      <c r="AK252" s="21" t="str">
        <f t="shared" si="15"/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2135</v>
      </c>
      <c r="B253" s="21" t="s">
        <v>26</v>
      </c>
      <c r="C253" s="21" t="s">
        <v>949</v>
      </c>
      <c r="D253" s="21" t="s">
        <v>27</v>
      </c>
      <c r="E253" s="21" t="s">
        <v>1335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523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 t="shared" si="16"/>
        <v/>
      </c>
      <c r="AK253" s="21" t="str">
        <f t="shared" si="15"/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2136</v>
      </c>
      <c r="B254" s="21" t="s">
        <v>26</v>
      </c>
      <c r="C254" s="21" t="s">
        <v>949</v>
      </c>
      <c r="D254" s="21" t="s">
        <v>27</v>
      </c>
      <c r="E254" s="21" t="s">
        <v>1336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523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 t="shared" si="16"/>
        <v/>
      </c>
      <c r="AK254" s="21" t="str">
        <f t="shared" si="15"/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2137</v>
      </c>
      <c r="B255" s="21" t="s">
        <v>26</v>
      </c>
      <c r="C255" s="21" t="s">
        <v>949</v>
      </c>
      <c r="D255" s="21" t="s">
        <v>27</v>
      </c>
      <c r="E255" s="21" t="s">
        <v>1337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523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 t="shared" si="16"/>
        <v/>
      </c>
      <c r="AK255" s="21" t="str">
        <f t="shared" si="15"/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2138</v>
      </c>
      <c r="B256" s="21" t="s">
        <v>26</v>
      </c>
      <c r="C256" s="21" t="s">
        <v>949</v>
      </c>
      <c r="D256" s="21" t="s">
        <v>27</v>
      </c>
      <c r="E256" s="21" t="s">
        <v>954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523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 t="shared" si="16"/>
        <v/>
      </c>
      <c r="AK256" s="21" t="str">
        <f t="shared" si="15"/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2139</v>
      </c>
      <c r="B257" s="21" t="s">
        <v>26</v>
      </c>
      <c r="C257" s="21" t="s">
        <v>949</v>
      </c>
      <c r="D257" s="21" t="s">
        <v>27</v>
      </c>
      <c r="E257" s="21" t="s">
        <v>955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523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 t="shared" si="16"/>
        <v/>
      </c>
      <c r="AK257" s="21" t="str">
        <f t="shared" si="15"/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2140</v>
      </c>
      <c r="B258" s="21" t="s">
        <v>26</v>
      </c>
      <c r="C258" s="21" t="s">
        <v>949</v>
      </c>
      <c r="D258" s="21" t="s">
        <v>27</v>
      </c>
      <c r="E258" s="21" t="s">
        <v>1338</v>
      </c>
      <c r="F258" s="25" t="str">
        <f>IF(ISBLANK(Table2[[#This Row],[unique_id]]), "", Table2[[#This Row],[unique_id]])</f>
        <v>towel_rails_energy_daily</v>
      </c>
      <c r="G258" s="21" t="s">
        <v>535</v>
      </c>
      <c r="H258" s="21" t="s">
        <v>229</v>
      </c>
      <c r="I258" s="21" t="s">
        <v>141</v>
      </c>
      <c r="M258" s="21" t="s">
        <v>136</v>
      </c>
      <c r="T258" s="27"/>
      <c r="U258" s="21" t="s">
        <v>523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 t="shared" si="16"/>
        <v/>
      </c>
      <c r="AK258" s="21" t="str">
        <f t="shared" si="15"/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2141</v>
      </c>
      <c r="B259" s="21" t="s">
        <v>26</v>
      </c>
      <c r="C259" s="21" t="s">
        <v>949</v>
      </c>
      <c r="D259" s="21" t="s">
        <v>27</v>
      </c>
      <c r="E259" s="21" t="s">
        <v>956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523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 t="shared" si="16"/>
        <v/>
      </c>
      <c r="AK259" s="21" t="str">
        <f t="shared" si="15"/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2142</v>
      </c>
      <c r="B260" s="21" t="s">
        <v>26</v>
      </c>
      <c r="C260" s="21" t="s">
        <v>949</v>
      </c>
      <c r="D260" s="21" t="s">
        <v>27</v>
      </c>
      <c r="E260" s="21" t="s">
        <v>957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523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 t="shared" si="16"/>
        <v/>
      </c>
      <c r="AK260" s="21" t="str">
        <f t="shared" si="15"/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2143</v>
      </c>
      <c r="B261" s="21" t="s">
        <v>26</v>
      </c>
      <c r="C261" s="21" t="s">
        <v>949</v>
      </c>
      <c r="D261" s="21" t="s">
        <v>27</v>
      </c>
      <c r="E261" s="21" t="s">
        <v>968</v>
      </c>
      <c r="F261" s="25" t="str">
        <f>IF(ISBLANK(Table2[[#This Row],[unique_id]]), "", Table2[[#This Row],[unique_id]])</f>
        <v>audio_visual_devices_energy_daily</v>
      </c>
      <c r="G261" s="21" t="s">
        <v>967</v>
      </c>
      <c r="H261" s="21" t="s">
        <v>229</v>
      </c>
      <c r="I261" s="21" t="s">
        <v>141</v>
      </c>
      <c r="M261" s="21" t="s">
        <v>136</v>
      </c>
      <c r="T261" s="27"/>
      <c r="U261" s="21" t="s">
        <v>523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 t="shared" si="16"/>
        <v/>
      </c>
      <c r="AK261" s="21" t="str">
        <f t="shared" si="15"/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2144</v>
      </c>
      <c r="B262" s="21" t="s">
        <v>26</v>
      </c>
      <c r="C262" s="21" t="s">
        <v>949</v>
      </c>
      <c r="D262" s="21" t="s">
        <v>27</v>
      </c>
      <c r="E262" s="21" t="s">
        <v>939</v>
      </c>
      <c r="F262" s="25" t="str">
        <f>IF(ISBLANK(Table2[[#This Row],[unique_id]]), "", Table2[[#This Row],[unique_id]])</f>
        <v>servers_network_energy_daily</v>
      </c>
      <c r="G262" s="21" t="s">
        <v>932</v>
      </c>
      <c r="H262" s="21" t="s">
        <v>229</v>
      </c>
      <c r="I262" s="21" t="s">
        <v>141</v>
      </c>
      <c r="M262" s="21" t="s">
        <v>136</v>
      </c>
      <c r="T262" s="27"/>
      <c r="U262" s="21" t="s">
        <v>523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 t="shared" si="16"/>
        <v/>
      </c>
      <c r="AK262" s="21" t="str">
        <f t="shared" si="15"/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2145</v>
      </c>
      <c r="B263" s="21" t="s">
        <v>26</v>
      </c>
      <c r="C263" s="21" t="s">
        <v>527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 t="shared" si="15"/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 t="shared" ref="AJ264:AJ277" si="17">IF(ISBLANK(AI264),  "", _xlfn.CONCAT("haas/entity/sensor/", LOWER(C264), "/", E264, "/config"))</f>
        <v/>
      </c>
      <c r="AK264" s="21" t="str">
        <f t="shared" si="15"/>
        <v/>
      </c>
      <c r="AS264" s="21"/>
      <c r="AT264" s="23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4" s="21" t="str">
        <f>IF(ISBLANK(Table2[[#This Row],[device_model]]), "", Table2[[#This Row],[device_suggested_area]])</f>
        <v>Ensuite</v>
      </c>
      <c r="AZ264" s="21" t="s">
        <v>1249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hidden="1" customHeight="1">
      <c r="A265" s="21">
        <v>2500</v>
      </c>
      <c r="B265" s="21" t="s">
        <v>676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887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 t="shared" si="17"/>
        <v>haas/entity/sensor/internet/network_internet_uptime/config</v>
      </c>
      <c r="AK265" s="21" t="s">
        <v>880</v>
      </c>
      <c r="AS265" s="21">
        <v>1</v>
      </c>
      <c r="AT265" s="14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5" s="21" t="s">
        <v>299</v>
      </c>
      <c r="AY265" s="21" t="str">
        <f>IF(ISBLANK(Table2[[#This Row],[device_model]]), "", Table2[[#This Row],[device_suggested_area]])</f>
        <v>Home</v>
      </c>
      <c r="AZ265" s="21" t="s">
        <v>1294</v>
      </c>
      <c r="BA265" s="21" t="s">
        <v>1274</v>
      </c>
      <c r="BB265" s="21" t="s">
        <v>294</v>
      </c>
      <c r="BC265" s="21" t="s">
        <v>1204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887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881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 t="shared" si="17"/>
        <v>haas/entity/sensor/internet/network_internet_ping/config</v>
      </c>
      <c r="AK266" s="21" t="s">
        <v>880</v>
      </c>
      <c r="AR266" s="45" t="s">
        <v>883</v>
      </c>
      <c r="AS266" s="21">
        <v>1</v>
      </c>
      <c r="AT266" s="14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6" s="21" t="s">
        <v>299</v>
      </c>
      <c r="AY266" s="21" t="str">
        <f>IF(ISBLANK(Table2[[#This Row],[device_model]]), "", Table2[[#This Row],[device_suggested_area]])</f>
        <v>Home</v>
      </c>
      <c r="AZ266" s="21" t="s">
        <v>1294</v>
      </c>
      <c r="BA266" s="21" t="s">
        <v>1274</v>
      </c>
      <c r="BB266" s="21" t="s">
        <v>294</v>
      </c>
      <c r="BC266" s="21" t="s">
        <v>1204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887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882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 t="shared" si="17"/>
        <v>haas/entity/sensor/internet/network_internet_upload/config</v>
      </c>
      <c r="AK267" s="21" t="s">
        <v>880</v>
      </c>
      <c r="AR267" s="45" t="s">
        <v>884</v>
      </c>
      <c r="AS267" s="21">
        <v>1</v>
      </c>
      <c r="AT267" s="14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7" s="21" t="s">
        <v>299</v>
      </c>
      <c r="AY267" s="21" t="str">
        <f>IF(ISBLANK(Table2[[#This Row],[device_model]]), "", Table2[[#This Row],[device_suggested_area]])</f>
        <v>Home</v>
      </c>
      <c r="AZ267" s="21" t="s">
        <v>1294</v>
      </c>
      <c r="BA267" s="21" t="s">
        <v>1274</v>
      </c>
      <c r="BB267" s="21" t="s">
        <v>294</v>
      </c>
      <c r="BC267" s="21" t="s">
        <v>1204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hidden="1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887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882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 t="shared" si="17"/>
        <v>haas/entity/sensor/internet/network_internet_download/config</v>
      </c>
      <c r="AK268" s="21" t="s">
        <v>880</v>
      </c>
      <c r="AR268" s="45" t="s">
        <v>885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8" s="21" t="s">
        <v>299</v>
      </c>
      <c r="AY268" s="21" t="str">
        <f>IF(ISBLANK(Table2[[#This Row],[device_model]]), "", Table2[[#This Row],[device_suggested_area]])</f>
        <v>Home</v>
      </c>
      <c r="AZ268" s="21" t="s">
        <v>1294</v>
      </c>
      <c r="BA268" s="21" t="s">
        <v>1274</v>
      </c>
      <c r="BB268" s="21" t="s">
        <v>294</v>
      </c>
      <c r="BC268" s="21" t="s">
        <v>1204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876</v>
      </c>
      <c r="F269" s="25" t="str">
        <f>IF(ISBLANK(Table2[[#This Row],[unique_id]]), "", Table2[[#This Row],[unique_id]])</f>
        <v>network_certifcate_expiry</v>
      </c>
      <c r="G269" s="21" t="s">
        <v>877</v>
      </c>
      <c r="H269" s="21" t="s">
        <v>887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878</v>
      </c>
      <c r="AF269" s="21">
        <v>200</v>
      </c>
      <c r="AG269" s="22" t="s">
        <v>34</v>
      </c>
      <c r="AH269" s="22"/>
      <c r="AI269" s="21" t="s">
        <v>879</v>
      </c>
      <c r="AJ269" s="21" t="str">
        <f t="shared" si="17"/>
        <v>haas/entity/sensor/internet/network_certifcate_expiry/config</v>
      </c>
      <c r="AK269" s="21" t="s">
        <v>880</v>
      </c>
      <c r="AR269" s="45" t="s">
        <v>886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9" s="21" t="s">
        <v>299</v>
      </c>
      <c r="AY269" s="21" t="str">
        <f>IF(ISBLANK(Table2[[#This Row],[device_model]]), "", Table2[[#This Row],[device_suggested_area]])</f>
        <v>Home</v>
      </c>
      <c r="AZ269" s="21" t="s">
        <v>1294</v>
      </c>
      <c r="BA269" s="21" t="s">
        <v>1274</v>
      </c>
      <c r="BB269" s="21" t="s">
        <v>294</v>
      </c>
      <c r="BC269" s="21" t="s">
        <v>1204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2505</v>
      </c>
      <c r="B270" s="21" t="s">
        <v>676</v>
      </c>
      <c r="C270" s="21" t="s">
        <v>151</v>
      </c>
      <c r="D270" s="21" t="s">
        <v>330</v>
      </c>
      <c r="E270" s="21" t="s">
        <v>873</v>
      </c>
      <c r="F270" s="25" t="str">
        <f>IF(ISBLANK(Table2[[#This Row],[unique_id]]), "", Table2[[#This Row],[unique_id]])</f>
        <v>network_refresh_zigbee_router_lqi</v>
      </c>
      <c r="G270" s="21" t="s">
        <v>874</v>
      </c>
      <c r="H270" s="21" t="s">
        <v>871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875</v>
      </c>
      <c r="AG270" s="22"/>
      <c r="AH270" s="22"/>
      <c r="AJ270" s="21" t="str">
        <f t="shared" si="17"/>
        <v/>
      </c>
      <c r="AK270" s="21" t="str">
        <f t="shared" ref="AK270:AK277" si="18">IF(ISBLANK(AI270),  "", _xlfn.CONCAT(LOWER(C270), "/", E270))</f>
        <v/>
      </c>
      <c r="AR270" s="24"/>
      <c r="AS270" s="21"/>
      <c r="AT270" s="15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2506</v>
      </c>
      <c r="B271" s="21" t="s">
        <v>26</v>
      </c>
      <c r="C271" s="21" t="s">
        <v>537</v>
      </c>
      <c r="D271" s="21" t="s">
        <v>27</v>
      </c>
      <c r="E271" s="21" t="s">
        <v>865</v>
      </c>
      <c r="F271" s="25" t="str">
        <f>IF(ISBLANK(Table2[[#This Row],[unique_id]]), "", Table2[[#This Row],[unique_id]])</f>
        <v>template_driveway_repeater_linkquality_percentage</v>
      </c>
      <c r="G271" s="21" t="s">
        <v>858</v>
      </c>
      <c r="H271" s="21" t="s">
        <v>871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 t="shared" si="17"/>
        <v/>
      </c>
      <c r="AK271" s="21" t="str">
        <f t="shared" si="18"/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2507</v>
      </c>
      <c r="B272" s="21" t="s">
        <v>26</v>
      </c>
      <c r="C272" s="21" t="s">
        <v>537</v>
      </c>
      <c r="D272" s="21" t="s">
        <v>27</v>
      </c>
      <c r="E272" s="21" t="s">
        <v>866</v>
      </c>
      <c r="F272" s="25" t="str">
        <f>IF(ISBLANK(Table2[[#This Row],[unique_id]]), "", Table2[[#This Row],[unique_id]])</f>
        <v>template_landing_repeater_linkquality_percentage</v>
      </c>
      <c r="G272" s="21" t="s">
        <v>859</v>
      </c>
      <c r="H272" s="21" t="s">
        <v>871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 t="shared" si="17"/>
        <v/>
      </c>
      <c r="AK272" s="21" t="str">
        <f t="shared" si="18"/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2508</v>
      </c>
      <c r="B273" s="21" t="s">
        <v>26</v>
      </c>
      <c r="C273" s="21" t="s">
        <v>537</v>
      </c>
      <c r="D273" s="21" t="s">
        <v>27</v>
      </c>
      <c r="E273" s="21" t="s">
        <v>867</v>
      </c>
      <c r="F273" s="25" t="str">
        <f>IF(ISBLANK(Table2[[#This Row],[unique_id]]), "", Table2[[#This Row],[unique_id]])</f>
        <v>template_garden_repeater_linkquality_percentage</v>
      </c>
      <c r="G273" s="21" t="s">
        <v>857</v>
      </c>
      <c r="H273" s="21" t="s">
        <v>871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 t="shared" si="17"/>
        <v/>
      </c>
      <c r="AK273" s="21" t="str">
        <f t="shared" si="18"/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869</v>
      </c>
      <c r="F274" s="25" t="str">
        <f>IF(ISBLANK(Table2[[#This Row],[unique_id]]), "", Table2[[#This Row],[unique_id]])</f>
        <v>template_kitchen_fan_outlet_linkquality_percentage</v>
      </c>
      <c r="G274" s="21" t="s">
        <v>761</v>
      </c>
      <c r="H274" s="21" t="s">
        <v>871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 t="shared" si="17"/>
        <v/>
      </c>
      <c r="AK274" s="21" t="str">
        <f t="shared" si="18"/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868</v>
      </c>
      <c r="F275" s="25" t="str">
        <f>IF(ISBLANK(Table2[[#This Row],[unique_id]]), "", Table2[[#This Row],[unique_id]])</f>
        <v>template_deck_fans_outlet_linkquality_percentage</v>
      </c>
      <c r="G275" s="21" t="s">
        <v>762</v>
      </c>
      <c r="H275" s="21" t="s">
        <v>871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 t="shared" si="17"/>
        <v/>
      </c>
      <c r="AK275" s="21" t="str">
        <f t="shared" si="18"/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870</v>
      </c>
      <c r="F276" s="25" t="str">
        <f>IF(ISBLANK(Table2[[#This Row],[unique_id]]), "", Table2[[#This Row],[unique_id]])</f>
        <v>template_edwin_wardrobe_outlet_linkquality_percentage</v>
      </c>
      <c r="G276" s="21" t="s">
        <v>863</v>
      </c>
      <c r="H276" s="21" t="s">
        <v>871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 t="shared" si="17"/>
        <v/>
      </c>
      <c r="AK276" s="21" t="str">
        <f t="shared" si="18"/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806</v>
      </c>
      <c r="H277" s="21" t="s">
        <v>872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 t="shared" si="17"/>
        <v>haas/entity/sensor/weewx/weatherstation_coms_signal_quality/config</v>
      </c>
      <c r="AK277" s="21" t="str">
        <f t="shared" si="18"/>
        <v>weewx/weatherstation_coms_signal_quality</v>
      </c>
      <c r="AR277" s="24" t="s">
        <v>312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7" s="21" t="str">
        <f>IF(ISBLANK(Table2[[#This Row],[device_model]]), "", Table2[[#This Row],[device_suggested_area]])</f>
        <v>Rack</v>
      </c>
      <c r="AZ277" s="21" t="s">
        <v>500</v>
      </c>
      <c r="BA277" s="21" t="s">
        <v>36</v>
      </c>
      <c r="BB277" s="21" t="s">
        <v>37</v>
      </c>
      <c r="BC277" s="21" t="s">
        <v>1307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864</v>
      </c>
      <c r="F278" s="25" t="str">
        <f>IF(ISBLANK(Table2[[#This Row],[unique_id]]), "", Table2[[#This Row],[unique_id]])</f>
        <v>template_weatherstation_coms_signal_quality_percentage</v>
      </c>
      <c r="G278" s="21" t="s">
        <v>806</v>
      </c>
      <c r="H278" s="21" t="s">
        <v>872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2514</v>
      </c>
      <c r="B279" s="21" t="s">
        <v>26</v>
      </c>
      <c r="C279" s="21" t="s">
        <v>527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872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 t="shared" ref="AK279:AK284" si="19"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2520</v>
      </c>
      <c r="B280" s="21" t="s">
        <v>26</v>
      </c>
      <c r="C280" s="21" t="s">
        <v>770</v>
      </c>
      <c r="D280" s="21" t="s">
        <v>27</v>
      </c>
      <c r="E280" s="21" t="s">
        <v>811</v>
      </c>
      <c r="F280" s="25" t="str">
        <f>IF(ISBLANK(Table2[[#This Row],[unique_id]]), "", Table2[[#This Row],[unique_id]])</f>
        <v>back_door_lock_battery</v>
      </c>
      <c r="G280" s="21" t="s">
        <v>797</v>
      </c>
      <c r="H280" s="21" t="s">
        <v>618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 t="shared" si="19"/>
        <v/>
      </c>
      <c r="AS280" s="21"/>
      <c r="AT280" s="23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2521</v>
      </c>
      <c r="B281" s="21" t="s">
        <v>26</v>
      </c>
      <c r="C281" s="21" t="s">
        <v>770</v>
      </c>
      <c r="D281" s="21" t="s">
        <v>27</v>
      </c>
      <c r="E281" s="21" t="s">
        <v>812</v>
      </c>
      <c r="F281" s="25" t="str">
        <f>IF(ISBLANK(Table2[[#This Row],[unique_id]]), "", Table2[[#This Row],[unique_id]])</f>
        <v>front_door_lock_battery</v>
      </c>
      <c r="G281" s="21" t="s">
        <v>796</v>
      </c>
      <c r="H281" s="21" t="s">
        <v>618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 t="shared" si="19"/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814</v>
      </c>
      <c r="F282" s="25" t="str">
        <f>IF(ISBLANK(Table2[[#This Row],[unique_id]]), "", Table2[[#This Row],[unique_id]])</f>
        <v>template_back_door_sensor_battery_last</v>
      </c>
      <c r="G282" s="21" t="s">
        <v>799</v>
      </c>
      <c r="H282" s="21" t="s">
        <v>618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 t="shared" si="19"/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813</v>
      </c>
      <c r="F283" s="25" t="str">
        <f>IF(ISBLANK(Table2[[#This Row],[unique_id]]), "", Table2[[#This Row],[unique_id]])</f>
        <v>template_front_door_sensor_battery_last</v>
      </c>
      <c r="G283" s="21" t="s">
        <v>798</v>
      </c>
      <c r="H283" s="21" t="s">
        <v>618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 t="shared" si="19"/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2524</v>
      </c>
      <c r="B284" s="21" t="s">
        <v>676</v>
      </c>
      <c r="C284" s="21" t="s">
        <v>544</v>
      </c>
      <c r="D284" s="21" t="s">
        <v>27</v>
      </c>
      <c r="E284" s="21" t="s">
        <v>577</v>
      </c>
      <c r="F284" s="25" t="str">
        <f>IF(ISBLANK(Table2[[#This Row],[unique_id]]), "", Table2[[#This Row],[unique_id]])</f>
        <v>home_cube_remote_battery</v>
      </c>
      <c r="G284" s="21" t="s">
        <v>552</v>
      </c>
      <c r="H284" s="21" t="s">
        <v>618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 t="shared" si="19"/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808</v>
      </c>
      <c r="F285" s="25" t="str">
        <f>IF(ISBLANK(Table2[[#This Row],[unique_id]]), "", Table2[[#This Row],[unique_id]])</f>
        <v>template_weatherstation_console_battery_percent_int</v>
      </c>
      <c r="G285" s="21" t="s">
        <v>806</v>
      </c>
      <c r="H285" s="21" t="s">
        <v>618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807</v>
      </c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551</v>
      </c>
      <c r="H286" s="21" t="s">
        <v>618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 t="shared" ref="AJ286:AJ292" si="20">IF(ISBLANK(AI286),  "", _xlfn.CONCAT("haas/entity/sensor/", LOWER(C286), "/", E286, "/config"))</f>
        <v>haas/entity/sensor/weewx/weatherstation_console_battery_voltage/config</v>
      </c>
      <c r="AK286" s="21" t="str">
        <f t="shared" ref="AK286:AK306" si="21"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500</v>
      </c>
      <c r="BA286" s="21" t="s">
        <v>36</v>
      </c>
      <c r="BB286" s="21" t="s">
        <v>37</v>
      </c>
      <c r="BC286" s="21" t="s">
        <v>1307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730</v>
      </c>
      <c r="F287" s="25" t="str">
        <f>IF(ISBLANK(Table2[[#This Row],[unique_id]]), "", Table2[[#This Row],[unique_id]])</f>
        <v>bertram_2_office_pantry_battery_percent</v>
      </c>
      <c r="G287" s="21" t="s">
        <v>545</v>
      </c>
      <c r="H287" s="21" t="s">
        <v>618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 t="shared" si="20"/>
        <v/>
      </c>
      <c r="AK287" s="21" t="str">
        <f t="shared" si="21"/>
        <v/>
      </c>
      <c r="AS287" s="21"/>
      <c r="AT287" s="23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7" s="21" t="str">
        <f>IF(ISBLANK(Table2[[#This Row],[device_model]]), "", Table2[[#This Row],[device_suggested_area]])</f>
        <v>Pantry</v>
      </c>
      <c r="AZ287" s="21" t="s">
        <v>1206</v>
      </c>
      <c r="BA287" s="21" t="s">
        <v>1208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731</v>
      </c>
      <c r="F288" s="25" t="str">
        <f>IF(ISBLANK(Table2[[#This Row],[unique_id]]), "", Table2[[#This Row],[unique_id]])</f>
        <v>bertram_2_office_lounge_battery_percent</v>
      </c>
      <c r="G288" s="21" t="s">
        <v>546</v>
      </c>
      <c r="H288" s="21" t="s">
        <v>618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 t="shared" si="20"/>
        <v/>
      </c>
      <c r="AK288" s="21" t="str">
        <f t="shared" si="21"/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8" s="21" t="str">
        <f>IF(ISBLANK(Table2[[#This Row],[device_model]]), "", Table2[[#This Row],[device_suggested_area]])</f>
        <v>Lounge</v>
      </c>
      <c r="AZ288" s="21" t="s">
        <v>1206</v>
      </c>
      <c r="BA288" s="21" t="s">
        <v>1208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732</v>
      </c>
      <c r="F289" s="25" t="str">
        <f>IF(ISBLANK(Table2[[#This Row],[unique_id]]), "", Table2[[#This Row],[unique_id]])</f>
        <v>bertram_2_office_dining_battery_percent</v>
      </c>
      <c r="G289" s="21" t="s">
        <v>547</v>
      </c>
      <c r="H289" s="21" t="s">
        <v>618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 t="shared" si="20"/>
        <v/>
      </c>
      <c r="AK289" s="21" t="str">
        <f t="shared" si="21"/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89" s="21" t="str">
        <f>IF(ISBLANK(Table2[[#This Row],[device_model]]), "", Table2[[#This Row],[device_suggested_area]])</f>
        <v>Dining</v>
      </c>
      <c r="AZ289" s="21" t="s">
        <v>1206</v>
      </c>
      <c r="BA289" s="21" t="s">
        <v>1208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733</v>
      </c>
      <c r="F290" s="25" t="str">
        <f>IF(ISBLANK(Table2[[#This Row],[unique_id]]), "", Table2[[#This Row],[unique_id]])</f>
        <v>bertram_2_office_basement_battery_percent</v>
      </c>
      <c r="G290" s="21" t="s">
        <v>548</v>
      </c>
      <c r="H290" s="21" t="s">
        <v>618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 t="shared" si="20"/>
        <v/>
      </c>
      <c r="AK290" s="21" t="str">
        <f t="shared" si="21"/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0" s="21" t="str">
        <f>IF(ISBLANK(Table2[[#This Row],[device_model]]), "", Table2[[#This Row],[device_suggested_area]])</f>
        <v>Basement</v>
      </c>
      <c r="AZ290" s="21" t="s">
        <v>1206</v>
      </c>
      <c r="BA290" s="21" t="s">
        <v>1208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906</v>
      </c>
      <c r="F291" s="25" t="str">
        <f>IF(ISBLANK(Table2[[#This Row],[unique_id]]), "", Table2[[#This Row],[unique_id]])</f>
        <v>parents_move_battery</v>
      </c>
      <c r="G291" s="21" t="s">
        <v>549</v>
      </c>
      <c r="H291" s="21" t="s">
        <v>618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 t="shared" si="20"/>
        <v/>
      </c>
      <c r="AK291" s="21" t="str">
        <f t="shared" si="21"/>
        <v/>
      </c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905</v>
      </c>
      <c r="F292" s="25" t="str">
        <f>IF(ISBLANK(Table2[[#This Row],[unique_id]]), "", Table2[[#This Row],[unique_id]])</f>
        <v>kitchen_move_battery</v>
      </c>
      <c r="G292" s="21" t="s">
        <v>550</v>
      </c>
      <c r="H292" s="21" t="s">
        <v>618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 t="shared" si="20"/>
        <v/>
      </c>
      <c r="AK292" s="21" t="str">
        <f t="shared" si="21"/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2533</v>
      </c>
      <c r="B293" s="21" t="s">
        <v>26</v>
      </c>
      <c r="C293" s="21" t="s">
        <v>527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618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 t="shared" si="21"/>
        <v/>
      </c>
      <c r="AR293" s="24"/>
      <c r="AS293" s="21"/>
      <c r="AT293" s="15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2550</v>
      </c>
      <c r="B294" s="21" t="s">
        <v>26</v>
      </c>
      <c r="C294" s="21" t="s">
        <v>949</v>
      </c>
      <c r="D294" s="21" t="s">
        <v>27</v>
      </c>
      <c r="E294" s="21" t="s">
        <v>1006</v>
      </c>
      <c r="F294" s="25" t="str">
        <f>IF(ISBLANK(Table2[[#This Row],[unique_id]]), "", Table2[[#This Row],[unique_id]])</f>
        <v>all_standby</v>
      </c>
      <c r="G294" s="21" t="s">
        <v>1007</v>
      </c>
      <c r="H294" s="21" t="s">
        <v>619</v>
      </c>
      <c r="I294" s="21" t="s">
        <v>307</v>
      </c>
      <c r="O294" s="22" t="s">
        <v>960</v>
      </c>
      <c r="R294" s="46"/>
      <c r="T294" s="27" t="s">
        <v>1005</v>
      </c>
      <c r="V294" s="22"/>
      <c r="W294" s="22"/>
      <c r="X294" s="22"/>
      <c r="Y294" s="22"/>
      <c r="AG294" s="22"/>
      <c r="AH294" s="22"/>
      <c r="AJ294" s="21" t="str">
        <f t="shared" ref="AJ294:AJ306" si="22">IF(ISBLANK(AI294),  "", _xlfn.CONCAT("haas/entity/sensor/", LOWER(C294), "/", E294, "/config"))</f>
        <v/>
      </c>
      <c r="AK294" s="21" t="str">
        <f t="shared" si="21"/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2551</v>
      </c>
      <c r="B295" s="21" t="s">
        <v>26</v>
      </c>
      <c r="C295" s="21" t="s">
        <v>983</v>
      </c>
      <c r="D295" s="21" t="s">
        <v>149</v>
      </c>
      <c r="E295" s="27" t="s">
        <v>1314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619</v>
      </c>
      <c r="I295" s="21" t="s">
        <v>307</v>
      </c>
      <c r="O295" s="22" t="s">
        <v>960</v>
      </c>
      <c r="P295" s="21" t="s">
        <v>172</v>
      </c>
      <c r="Q295" s="21" t="s">
        <v>930</v>
      </c>
      <c r="R295" s="46" t="s">
        <v>915</v>
      </c>
      <c r="S295" s="21" t="str">
        <f>Table2[[#This Row],[friendly_name]]</f>
        <v>Lounge TV</v>
      </c>
      <c r="T295" s="27" t="s">
        <v>1311</v>
      </c>
      <c r="V295" s="22"/>
      <c r="W295" s="22"/>
      <c r="X295" s="22"/>
      <c r="Y295" s="22"/>
      <c r="AG295" s="22"/>
      <c r="AH295" s="22"/>
      <c r="AJ295" s="21" t="str">
        <f t="shared" si="22"/>
        <v/>
      </c>
      <c r="AK295" s="21" t="str">
        <f t="shared" si="21"/>
        <v/>
      </c>
      <c r="AR295" s="24"/>
      <c r="AS295" s="21"/>
      <c r="AT295" s="15"/>
      <c r="AU295" s="21" t="s">
        <v>134</v>
      </c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5" s="21" t="str">
        <f>IF(ISBLANK(Table2[[#This Row],[device_model]]), "", Table2[[#This Row],[device_suggested_area]])</f>
        <v>Lounge</v>
      </c>
      <c r="AZ295" s="21" t="s">
        <v>1194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1313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619</v>
      </c>
      <c r="I296" s="21" t="s">
        <v>307</v>
      </c>
      <c r="M296" s="21" t="s">
        <v>268</v>
      </c>
      <c r="O296" s="22" t="s">
        <v>960</v>
      </c>
      <c r="P296" s="21" t="s">
        <v>172</v>
      </c>
      <c r="Q296" s="21" t="s">
        <v>930</v>
      </c>
      <c r="R296" s="46" t="s">
        <v>915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 t="shared" si="22"/>
        <v/>
      </c>
      <c r="AK296" s="21" t="str">
        <f t="shared" si="21"/>
        <v/>
      </c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1194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1187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hidden="1" customHeight="1">
      <c r="A297" s="21">
        <v>2553</v>
      </c>
      <c r="B297" s="21" t="s">
        <v>26</v>
      </c>
      <c r="C297" s="21" t="s">
        <v>983</v>
      </c>
      <c r="D297" s="21" t="s">
        <v>149</v>
      </c>
      <c r="E297" s="27" t="s">
        <v>1164</v>
      </c>
      <c r="F297" s="25" t="str">
        <f>IF(ISBLANK(Table2[[#This Row],[unique_id]]), "", Table2[[#This Row],[unique_id]])</f>
        <v>template_lounge_sub_plug_proxy</v>
      </c>
      <c r="G297" s="21" t="s">
        <v>964</v>
      </c>
      <c r="H297" s="21" t="s">
        <v>619</v>
      </c>
      <c r="I297" s="21" t="s">
        <v>307</v>
      </c>
      <c r="O297" s="22" t="s">
        <v>960</v>
      </c>
      <c r="P297" s="21" t="s">
        <v>172</v>
      </c>
      <c r="Q297" s="21" t="s">
        <v>930</v>
      </c>
      <c r="R297" s="46" t="s">
        <v>915</v>
      </c>
      <c r="S297" s="21" t="str">
        <f>Table2[[#This Row],[friendly_name]]</f>
        <v>Lounge Sub</v>
      </c>
      <c r="T297" s="27" t="s">
        <v>1311</v>
      </c>
      <c r="V297" s="22"/>
      <c r="W297" s="22"/>
      <c r="X297" s="22"/>
      <c r="Y297" s="22"/>
      <c r="AG297" s="22"/>
      <c r="AH297" s="22"/>
      <c r="AJ297" s="21" t="str">
        <f t="shared" si="22"/>
        <v/>
      </c>
      <c r="AK297" s="21" t="str">
        <f t="shared" si="21"/>
        <v/>
      </c>
      <c r="AR297" s="24"/>
      <c r="AS297" s="21"/>
      <c r="AT297" s="15"/>
      <c r="AU297" s="21" t="s">
        <v>134</v>
      </c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7" s="21" t="str">
        <f>IF(ISBLANK(Table2[[#This Row],[device_model]]), "", Table2[[#This Row],[device_suggested_area]])</f>
        <v>Lounge</v>
      </c>
      <c r="AZ297" s="21" t="s">
        <v>1237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1015</v>
      </c>
      <c r="F298" s="25" t="str">
        <f>IF(ISBLANK(Table2[[#This Row],[unique_id]]), "", Table2[[#This Row],[unique_id]])</f>
        <v>lounge_sub_plug</v>
      </c>
      <c r="G298" s="21" t="s">
        <v>964</v>
      </c>
      <c r="H298" s="21" t="s">
        <v>619</v>
      </c>
      <c r="I298" s="21" t="s">
        <v>307</v>
      </c>
      <c r="M298" s="21" t="s">
        <v>268</v>
      </c>
      <c r="O298" s="22" t="s">
        <v>960</v>
      </c>
      <c r="P298" s="21" t="s">
        <v>172</v>
      </c>
      <c r="Q298" s="21" t="s">
        <v>930</v>
      </c>
      <c r="R298" s="46" t="s">
        <v>915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965</v>
      </c>
      <c r="AG298" s="22"/>
      <c r="AH298" s="22"/>
      <c r="AJ298" s="21" t="str">
        <f t="shared" si="22"/>
        <v/>
      </c>
      <c r="AK298" s="21" t="str">
        <f t="shared" si="21"/>
        <v/>
      </c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1237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1187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hidden="1" customHeight="1">
      <c r="A299" s="21">
        <v>2555</v>
      </c>
      <c r="B299" s="21" t="s">
        <v>26</v>
      </c>
      <c r="C299" s="21" t="s">
        <v>983</v>
      </c>
      <c r="D299" s="21" t="s">
        <v>149</v>
      </c>
      <c r="E299" s="27" t="s">
        <v>1165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619</v>
      </c>
      <c r="I299" s="21" t="s">
        <v>307</v>
      </c>
      <c r="O299" s="22" t="s">
        <v>960</v>
      </c>
      <c r="P299" s="21" t="s">
        <v>172</v>
      </c>
      <c r="Q299" s="21" t="s">
        <v>930</v>
      </c>
      <c r="R299" s="21" t="s">
        <v>619</v>
      </c>
      <c r="S299" s="21" t="str">
        <f>Table2[[#This Row],[friendly_name]]</f>
        <v>Study Outlet</v>
      </c>
      <c r="T299" s="27" t="s">
        <v>1310</v>
      </c>
      <c r="V299" s="22"/>
      <c r="W299" s="22"/>
      <c r="X299" s="22"/>
      <c r="Y299" s="22"/>
      <c r="AG299" s="22"/>
      <c r="AH299" s="22"/>
      <c r="AJ299" s="21" t="str">
        <f t="shared" si="22"/>
        <v/>
      </c>
      <c r="AK299" s="21" t="str">
        <f t="shared" si="21"/>
        <v/>
      </c>
      <c r="AS299" s="21"/>
      <c r="AT299" s="23"/>
      <c r="AU299" s="21" t="s">
        <v>134</v>
      </c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299" s="21" t="str">
        <f>IF(ISBLANK(Table2[[#This Row],[device_model]]), "", Table2[[#This Row],[device_suggested_area]])</f>
        <v>Study</v>
      </c>
      <c r="AZ299" s="21" t="s">
        <v>1234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hidden="1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1016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619</v>
      </c>
      <c r="I300" s="21" t="s">
        <v>307</v>
      </c>
      <c r="M300" s="21" t="s">
        <v>268</v>
      </c>
      <c r="O300" s="22" t="s">
        <v>960</v>
      </c>
      <c r="P300" s="21" t="s">
        <v>172</v>
      </c>
      <c r="Q300" s="21" t="s">
        <v>930</v>
      </c>
      <c r="R300" s="21" t="s">
        <v>619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 t="shared" si="22"/>
        <v/>
      </c>
      <c r="AK300" s="21" t="str">
        <f t="shared" si="21"/>
        <v/>
      </c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1234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1187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hidden="1" customHeight="1">
      <c r="A301" s="21">
        <v>2557</v>
      </c>
      <c r="B301" s="21" t="s">
        <v>26</v>
      </c>
      <c r="C301" s="21" t="s">
        <v>983</v>
      </c>
      <c r="D301" s="21" t="s">
        <v>149</v>
      </c>
      <c r="E301" s="27" t="s">
        <v>1166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619</v>
      </c>
      <c r="I301" s="21" t="s">
        <v>307</v>
      </c>
      <c r="O301" s="22" t="s">
        <v>960</v>
      </c>
      <c r="P301" s="21" t="s">
        <v>172</v>
      </c>
      <c r="Q301" s="21" t="s">
        <v>930</v>
      </c>
      <c r="R301" s="21" t="s">
        <v>619</v>
      </c>
      <c r="S301" s="21" t="str">
        <f>Table2[[#This Row],[friendly_name]]</f>
        <v>Office Outlet</v>
      </c>
      <c r="T301" s="27" t="s">
        <v>1310</v>
      </c>
      <c r="V301" s="22"/>
      <c r="W301" s="22"/>
      <c r="X301" s="22"/>
      <c r="Y301" s="22"/>
      <c r="AG301" s="22"/>
      <c r="AH301" s="22"/>
      <c r="AJ301" s="21" t="str">
        <f t="shared" si="22"/>
        <v/>
      </c>
      <c r="AK301" s="21" t="str">
        <f t="shared" si="21"/>
        <v/>
      </c>
      <c r="AS301" s="21"/>
      <c r="AT301" s="23"/>
      <c r="AU301" s="21" t="s">
        <v>134</v>
      </c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1" s="21" t="str">
        <f>IF(ISBLANK(Table2[[#This Row],[device_model]]), "", Table2[[#This Row],[device_suggested_area]])</f>
        <v>Office</v>
      </c>
      <c r="AZ301" s="21" t="s">
        <v>1234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hidden="1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1017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619</v>
      </c>
      <c r="I302" s="21" t="s">
        <v>307</v>
      </c>
      <c r="M302" s="21" t="s">
        <v>268</v>
      </c>
      <c r="O302" s="22" t="s">
        <v>960</v>
      </c>
      <c r="P302" s="21" t="s">
        <v>172</v>
      </c>
      <c r="Q302" s="21" t="s">
        <v>930</v>
      </c>
      <c r="R302" s="21" t="s">
        <v>619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 t="shared" si="22"/>
        <v/>
      </c>
      <c r="AK302" s="21" t="str">
        <f t="shared" si="21"/>
        <v/>
      </c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1234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1188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hidden="1" customHeight="1">
      <c r="A303" s="21">
        <v>2559</v>
      </c>
      <c r="B303" s="21" t="s">
        <v>26</v>
      </c>
      <c r="C303" s="21" t="s">
        <v>983</v>
      </c>
      <c r="D303" s="21" t="s">
        <v>149</v>
      </c>
      <c r="E303" s="27" t="s">
        <v>1167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619</v>
      </c>
      <c r="I303" s="21" t="s">
        <v>307</v>
      </c>
      <c r="O303" s="22" t="s">
        <v>960</v>
      </c>
      <c r="P303" s="21" t="s">
        <v>172</v>
      </c>
      <c r="Q303" s="21" t="s">
        <v>931</v>
      </c>
      <c r="R303" s="21" t="s">
        <v>941</v>
      </c>
      <c r="S303" s="21" t="str">
        <f>Table2[[#This Row],[friendly_name]]</f>
        <v>Dish Washer</v>
      </c>
      <c r="T303" s="27" t="s">
        <v>1310</v>
      </c>
      <c r="V303" s="22"/>
      <c r="W303" s="22"/>
      <c r="X303" s="22"/>
      <c r="Y303" s="22"/>
      <c r="AG303" s="22"/>
      <c r="AH303" s="22"/>
      <c r="AJ303" s="21" t="str">
        <f t="shared" si="22"/>
        <v/>
      </c>
      <c r="AK303" s="21" t="str">
        <f t="shared" si="21"/>
        <v/>
      </c>
      <c r="AS303" s="21"/>
      <c r="AT303" s="23"/>
      <c r="AU303" s="21" t="s">
        <v>134</v>
      </c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3" s="21" t="str">
        <f>IF(ISBLANK(Table2[[#This Row],[device_model]]), "", Table2[[#This Row],[device_suggested_area]])</f>
        <v>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hidden="1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1018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619</v>
      </c>
      <c r="I304" s="21" t="s">
        <v>307</v>
      </c>
      <c r="M304" s="21" t="s">
        <v>268</v>
      </c>
      <c r="O304" s="22" t="s">
        <v>960</v>
      </c>
      <c r="P304" s="21" t="s">
        <v>172</v>
      </c>
      <c r="Q304" s="21" t="s">
        <v>931</v>
      </c>
      <c r="R304" s="21" t="s">
        <v>941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 t="shared" si="22"/>
        <v/>
      </c>
      <c r="AK304" s="21" t="str">
        <f t="shared" si="21"/>
        <v/>
      </c>
      <c r="AS304" s="21"/>
      <c r="AT304" s="23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1187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hidden="1" customHeight="1">
      <c r="A305" s="21">
        <v>2561</v>
      </c>
      <c r="B305" s="21" t="s">
        <v>26</v>
      </c>
      <c r="C305" s="21" t="s">
        <v>983</v>
      </c>
      <c r="D305" s="21" t="s">
        <v>149</v>
      </c>
      <c r="E305" s="27" t="s">
        <v>1168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619</v>
      </c>
      <c r="I305" s="21" t="s">
        <v>307</v>
      </c>
      <c r="O305" s="22" t="s">
        <v>960</v>
      </c>
      <c r="P305" s="21" t="s">
        <v>172</v>
      </c>
      <c r="Q305" s="21" t="s">
        <v>931</v>
      </c>
      <c r="R305" s="21" t="s">
        <v>941</v>
      </c>
      <c r="S305" s="21" t="str">
        <f>Table2[[#This Row],[friendly_name]]</f>
        <v>Clothes Dryer</v>
      </c>
      <c r="T305" s="27" t="s">
        <v>1310</v>
      </c>
      <c r="V305" s="22"/>
      <c r="W305" s="22"/>
      <c r="X305" s="22"/>
      <c r="Y305" s="22"/>
      <c r="AG305" s="22"/>
      <c r="AH305" s="22"/>
      <c r="AJ305" s="21" t="str">
        <f t="shared" si="22"/>
        <v/>
      </c>
      <c r="AK305" s="21" t="str">
        <f t="shared" si="21"/>
        <v/>
      </c>
      <c r="AS305" s="21"/>
      <c r="AT305" s="23"/>
      <c r="AU305" s="21" t="s">
        <v>134</v>
      </c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5" s="21" t="str">
        <f>IF(ISBLANK(Table2[[#This Row],[device_model]]), "", Table2[[#This Row],[device_suggested_area]])</f>
        <v>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hidden="1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1019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619</v>
      </c>
      <c r="I306" s="21" t="s">
        <v>307</v>
      </c>
      <c r="M306" s="21" t="s">
        <v>268</v>
      </c>
      <c r="O306" s="22" t="s">
        <v>960</v>
      </c>
      <c r="P306" s="21" t="s">
        <v>172</v>
      </c>
      <c r="Q306" s="21" t="s">
        <v>931</v>
      </c>
      <c r="R306" s="21" t="s">
        <v>941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 t="shared" si="22"/>
        <v/>
      </c>
      <c r="AK306" s="21" t="str">
        <f t="shared" si="21"/>
        <v/>
      </c>
      <c r="AS306" s="21"/>
      <c r="AT306" s="23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1187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hidden="1" customHeight="1">
      <c r="A307" s="21">
        <v>2563</v>
      </c>
      <c r="B307" s="21" t="s">
        <v>26</v>
      </c>
      <c r="C307" s="21" t="s">
        <v>983</v>
      </c>
      <c r="D307" s="21" t="s">
        <v>149</v>
      </c>
      <c r="E307" s="27" t="s">
        <v>1169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619</v>
      </c>
      <c r="I307" s="21" t="s">
        <v>307</v>
      </c>
      <c r="O307" s="22" t="s">
        <v>960</v>
      </c>
      <c r="P307" s="21" t="s">
        <v>172</v>
      </c>
      <c r="Q307" s="21" t="s">
        <v>931</v>
      </c>
      <c r="R307" s="21" t="s">
        <v>941</v>
      </c>
      <c r="S307" s="21" t="str">
        <f>Table2[[#This Row],[friendly_name]]</f>
        <v>Washing Machine</v>
      </c>
      <c r="T307" s="27" t="s">
        <v>1310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7" s="21" t="str">
        <f>IF(ISBLANK(Table2[[#This Row],[device_model]]), "", Table2[[#This Row],[device_suggested_area]])</f>
        <v>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hidden="1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1020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619</v>
      </c>
      <c r="I308" s="21" t="s">
        <v>307</v>
      </c>
      <c r="M308" s="21" t="s">
        <v>268</v>
      </c>
      <c r="O308" s="22" t="s">
        <v>960</v>
      </c>
      <c r="P308" s="21" t="s">
        <v>172</v>
      </c>
      <c r="Q308" s="21" t="s">
        <v>931</v>
      </c>
      <c r="R308" s="21" t="s">
        <v>941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 t="shared" ref="AJ308:AJ327" si="23">IF(ISBLANK(AI308),  "", _xlfn.CONCAT("haas/entity/sensor/", LOWER(C308), "/", E308, "/config"))</f>
        <v/>
      </c>
      <c r="AK308" s="21" t="str">
        <f t="shared" ref="AK308:AK327" si="24">IF(ISBLANK(AI308),  "", _xlfn.CONCAT(LOWER(C308), "/", E308))</f>
        <v/>
      </c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1187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hidden="1" customHeight="1">
      <c r="A309" s="21">
        <v>2565</v>
      </c>
      <c r="B309" s="21" t="s">
        <v>26</v>
      </c>
      <c r="C309" s="21" t="s">
        <v>983</v>
      </c>
      <c r="D309" s="21" t="s">
        <v>149</v>
      </c>
      <c r="E309" s="27" t="s">
        <v>1170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619</v>
      </c>
      <c r="I309" s="21" t="s">
        <v>307</v>
      </c>
      <c r="O309" s="22" t="s">
        <v>960</v>
      </c>
      <c r="P309" s="21" t="s">
        <v>172</v>
      </c>
      <c r="Q309" s="21" t="s">
        <v>931</v>
      </c>
      <c r="R309" s="21" t="s">
        <v>941</v>
      </c>
      <c r="S309" s="21" t="str">
        <f>Table2[[#This Row],[friendly_name]]</f>
        <v>Coffee Machine</v>
      </c>
      <c r="T309" s="27" t="s">
        <v>1310</v>
      </c>
      <c r="V309" s="22"/>
      <c r="W309" s="22"/>
      <c r="X309" s="22"/>
      <c r="Y309" s="22"/>
      <c r="AG309" s="22"/>
      <c r="AH309" s="22"/>
      <c r="AJ309" s="21" t="str">
        <f t="shared" si="23"/>
        <v/>
      </c>
      <c r="AK309" s="21" t="str">
        <f t="shared" si="24"/>
        <v/>
      </c>
      <c r="AS309" s="21"/>
      <c r="AT309" s="23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09" s="21" t="str">
        <f>IF(ISBLANK(Table2[[#This Row],[device_model]]), "", Table2[[#This Row],[device_suggested_area]])</f>
        <v>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hidden="1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1021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619</v>
      </c>
      <c r="I310" s="21" t="s">
        <v>307</v>
      </c>
      <c r="M310" s="21" t="s">
        <v>268</v>
      </c>
      <c r="O310" s="22" t="s">
        <v>960</v>
      </c>
      <c r="P310" s="21" t="s">
        <v>172</v>
      </c>
      <c r="Q310" s="21" t="s">
        <v>931</v>
      </c>
      <c r="R310" s="21" t="s">
        <v>941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 t="shared" si="23"/>
        <v/>
      </c>
      <c r="AK310" s="21" t="str">
        <f t="shared" si="24"/>
        <v/>
      </c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1187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hidden="1" customHeight="1">
      <c r="A311" s="21">
        <v>2567</v>
      </c>
      <c r="B311" s="21" t="s">
        <v>26</v>
      </c>
      <c r="C311" s="21" t="s">
        <v>983</v>
      </c>
      <c r="D311" s="21" t="s">
        <v>149</v>
      </c>
      <c r="E311" s="27" t="s">
        <v>1171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619</v>
      </c>
      <c r="I311" s="21" t="s">
        <v>307</v>
      </c>
      <c r="O311" s="22" t="s">
        <v>960</v>
      </c>
      <c r="P311" s="21" t="s">
        <v>172</v>
      </c>
      <c r="Q311" s="21" t="s">
        <v>930</v>
      </c>
      <c r="R311" s="21" t="s">
        <v>942</v>
      </c>
      <c r="S311" s="21" t="str">
        <f>Table2[[#This Row],[friendly_name]]</f>
        <v>Kitchen Fridge</v>
      </c>
      <c r="T311" s="27" t="s">
        <v>1311</v>
      </c>
      <c r="V311" s="22"/>
      <c r="W311" s="22"/>
      <c r="X311" s="22"/>
      <c r="Y311" s="22"/>
      <c r="AG311" s="22"/>
      <c r="AH311" s="22"/>
      <c r="AJ311" s="21" t="str">
        <f t="shared" si="23"/>
        <v/>
      </c>
      <c r="AK311" s="21" t="str">
        <f t="shared" si="24"/>
        <v/>
      </c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1" s="21" t="str">
        <f>IF(ISBLANK(Table2[[#This Row],[device_model]]), "", Table2[[#This Row],[device_suggested_area]])</f>
        <v>Kitchen</v>
      </c>
      <c r="AZ311" s="21" t="s">
        <v>1238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hidden="1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1022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619</v>
      </c>
      <c r="I312" s="21" t="s">
        <v>307</v>
      </c>
      <c r="M312" s="21" t="s">
        <v>268</v>
      </c>
      <c r="O312" s="22" t="s">
        <v>960</v>
      </c>
      <c r="P312" s="21" t="s">
        <v>172</v>
      </c>
      <c r="Q312" s="21" t="s">
        <v>930</v>
      </c>
      <c r="R312" s="21" t="s">
        <v>942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 t="shared" si="23"/>
        <v/>
      </c>
      <c r="AK312" s="21" t="str">
        <f t="shared" si="24"/>
        <v/>
      </c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1238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1187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hidden="1" customHeight="1">
      <c r="A313" s="21">
        <v>2569</v>
      </c>
      <c r="B313" s="21" t="s">
        <v>26</v>
      </c>
      <c r="C313" s="21" t="s">
        <v>983</v>
      </c>
      <c r="D313" s="21" t="s">
        <v>149</v>
      </c>
      <c r="E313" s="27" t="s">
        <v>1172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619</v>
      </c>
      <c r="I313" s="21" t="s">
        <v>307</v>
      </c>
      <c r="O313" s="22" t="s">
        <v>960</v>
      </c>
      <c r="P313" s="21" t="s">
        <v>172</v>
      </c>
      <c r="Q313" s="21" t="s">
        <v>930</v>
      </c>
      <c r="R313" s="21" t="s">
        <v>942</v>
      </c>
      <c r="S313" s="21" t="str">
        <f>Table2[[#This Row],[friendly_name]]</f>
        <v>Deck Freezer</v>
      </c>
      <c r="T313" s="27" t="s">
        <v>1311</v>
      </c>
      <c r="V313" s="22"/>
      <c r="W313" s="22"/>
      <c r="X313" s="22"/>
      <c r="Y313" s="22"/>
      <c r="AG313" s="22"/>
      <c r="AH313" s="22"/>
      <c r="AJ313" s="21" t="str">
        <f t="shared" si="23"/>
        <v/>
      </c>
      <c r="AK313" s="21" t="str">
        <f t="shared" si="24"/>
        <v/>
      </c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3" s="21" t="str">
        <f>IF(ISBLANK(Table2[[#This Row],[device_model]]), "", Table2[[#This Row],[device_suggested_area]])</f>
        <v>Deck</v>
      </c>
      <c r="AZ313" s="21" t="s">
        <v>1239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hidden="1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1023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619</v>
      </c>
      <c r="I314" s="21" t="s">
        <v>307</v>
      </c>
      <c r="M314" s="21" t="s">
        <v>268</v>
      </c>
      <c r="O314" s="22" t="s">
        <v>960</v>
      </c>
      <c r="P314" s="21" t="s">
        <v>172</v>
      </c>
      <c r="Q314" s="21" t="s">
        <v>930</v>
      </c>
      <c r="R314" s="21" t="s">
        <v>942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 t="shared" si="23"/>
        <v/>
      </c>
      <c r="AK314" s="21" t="str">
        <f t="shared" si="24"/>
        <v/>
      </c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1239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1187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hidden="1" customHeight="1">
      <c r="A315" s="21">
        <v>2571</v>
      </c>
      <c r="B315" s="21" t="s">
        <v>26</v>
      </c>
      <c r="C315" s="21" t="s">
        <v>983</v>
      </c>
      <c r="D315" s="21" t="s">
        <v>149</v>
      </c>
      <c r="E315" s="27" t="s">
        <v>1173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619</v>
      </c>
      <c r="I315" s="21" t="s">
        <v>307</v>
      </c>
      <c r="O315" s="22" t="s">
        <v>960</v>
      </c>
      <c r="P315" s="21" t="s">
        <v>172</v>
      </c>
      <c r="Q315" s="21" t="s">
        <v>930</v>
      </c>
      <c r="R315" s="21" t="s">
        <v>619</v>
      </c>
      <c r="S315" s="21" t="str">
        <f>Table2[[#This Row],[friendly_name]]</f>
        <v>Battery Charger</v>
      </c>
      <c r="T315" s="27" t="s">
        <v>1310</v>
      </c>
      <c r="V315" s="22"/>
      <c r="W315" s="22"/>
      <c r="X315" s="22"/>
      <c r="Y315" s="22"/>
      <c r="AG315" s="22"/>
      <c r="AH315" s="22"/>
      <c r="AJ315" s="21" t="str">
        <f t="shared" si="23"/>
        <v/>
      </c>
      <c r="AK315" s="21" t="str">
        <f t="shared" si="24"/>
        <v/>
      </c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5" s="21" t="str">
        <f>IF(ISBLANK(Table2[[#This Row],[device_model]]), "", Table2[[#This Row],[device_suggested_area]])</f>
        <v>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hidden="1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1024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619</v>
      </c>
      <c r="I316" s="21" t="s">
        <v>307</v>
      </c>
      <c r="M316" s="21" t="s">
        <v>268</v>
      </c>
      <c r="O316" s="22" t="s">
        <v>960</v>
      </c>
      <c r="P316" s="21" t="s">
        <v>172</v>
      </c>
      <c r="Q316" s="21" t="s">
        <v>930</v>
      </c>
      <c r="R316" s="21" t="s">
        <v>619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 t="shared" si="23"/>
        <v/>
      </c>
      <c r="AK316" s="21" t="str">
        <f t="shared" si="24"/>
        <v/>
      </c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1187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hidden="1" customHeight="1">
      <c r="A317" s="21">
        <v>2573</v>
      </c>
      <c r="B317" s="21" t="s">
        <v>26</v>
      </c>
      <c r="C317" s="21" t="s">
        <v>983</v>
      </c>
      <c r="D317" s="21" t="s">
        <v>149</v>
      </c>
      <c r="E317" s="27" t="s">
        <v>1174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619</v>
      </c>
      <c r="I317" s="21" t="s">
        <v>307</v>
      </c>
      <c r="O317" s="22" t="s">
        <v>960</v>
      </c>
      <c r="P317" s="21" t="s">
        <v>172</v>
      </c>
      <c r="Q317" s="21" t="s">
        <v>930</v>
      </c>
      <c r="R317" s="21" t="s">
        <v>619</v>
      </c>
      <c r="S317" s="21" t="str">
        <f>Table2[[#This Row],[friendly_name]]</f>
        <v>Vacuum Charger</v>
      </c>
      <c r="T317" s="27" t="s">
        <v>1310</v>
      </c>
      <c r="V317" s="22"/>
      <c r="W317" s="22"/>
      <c r="X317" s="22"/>
      <c r="Y317" s="22"/>
      <c r="AG317" s="22"/>
      <c r="AH317" s="22"/>
      <c r="AJ317" s="21" t="str">
        <f t="shared" si="23"/>
        <v/>
      </c>
      <c r="AK317" s="21" t="str">
        <f t="shared" si="24"/>
        <v/>
      </c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7" s="21" t="str">
        <f>IF(ISBLANK(Table2[[#This Row],[device_model]]), "", Table2[[#This Row],[device_suggested_area]])</f>
        <v>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hidden="1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1025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619</v>
      </c>
      <c r="I318" s="21" t="s">
        <v>307</v>
      </c>
      <c r="M318" s="21" t="s">
        <v>268</v>
      </c>
      <c r="O318" s="22" t="s">
        <v>960</v>
      </c>
      <c r="P318" s="21" t="s">
        <v>172</v>
      </c>
      <c r="Q318" s="21" t="s">
        <v>930</v>
      </c>
      <c r="R318" s="21" t="s">
        <v>619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 t="shared" si="23"/>
        <v/>
      </c>
      <c r="AK318" s="21" t="str">
        <f t="shared" si="24"/>
        <v/>
      </c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1188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hidden="1" customHeight="1">
      <c r="A319" s="21">
        <v>2575</v>
      </c>
      <c r="B319" s="21" t="s">
        <v>26</v>
      </c>
      <c r="C319" s="21" t="s">
        <v>983</v>
      </c>
      <c r="D319" s="21" t="s">
        <v>149</v>
      </c>
      <c r="E319" s="27" t="s">
        <v>1315</v>
      </c>
      <c r="F319" s="25" t="str">
        <f>IF(ISBLANK(Table2[[#This Row],[unique_id]]), "", Table2[[#This Row],[unique_id]])</f>
        <v>template_ada_tablet_plug_proxy</v>
      </c>
      <c r="G319" s="21" t="s">
        <v>996</v>
      </c>
      <c r="H319" s="21" t="s">
        <v>619</v>
      </c>
      <c r="I319" s="21" t="s">
        <v>307</v>
      </c>
      <c r="O319" s="22" t="s">
        <v>960</v>
      </c>
      <c r="P319" s="21" t="s">
        <v>172</v>
      </c>
      <c r="Q319" s="21" t="s">
        <v>930</v>
      </c>
      <c r="R319" s="46" t="s">
        <v>915</v>
      </c>
      <c r="S319" s="21" t="str">
        <f>Table2[[#This Row],[friendly_name]]</f>
        <v>Ada Tablet</v>
      </c>
      <c r="T319" s="27" t="s">
        <v>1310</v>
      </c>
      <c r="V319" s="22"/>
      <c r="W319" s="22"/>
      <c r="X319" s="22"/>
      <c r="Y319" s="22"/>
      <c r="AG319" s="22"/>
      <c r="AH319" s="22"/>
      <c r="AJ319" s="21" t="str">
        <f t="shared" si="23"/>
        <v/>
      </c>
      <c r="AK319" s="21" t="str">
        <f t="shared" si="24"/>
        <v/>
      </c>
      <c r="AR319" s="24"/>
      <c r="AS319" s="21"/>
      <c r="AT319" s="15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19" s="21" t="str">
        <f>IF(ISBLANK(Table2[[#This Row],[device_model]]), "", Table2[[#This Row],[device_suggested_area]])</f>
        <v>Lounge</v>
      </c>
      <c r="AZ319" s="21" t="s">
        <v>996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hidden="1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1316</v>
      </c>
      <c r="F320" s="25" t="str">
        <f>IF(ISBLANK(Table2[[#This Row],[unique_id]]), "", Table2[[#This Row],[unique_id]])</f>
        <v>ada_tablet_plug</v>
      </c>
      <c r="G320" s="21" t="s">
        <v>996</v>
      </c>
      <c r="H320" s="21" t="s">
        <v>619</v>
      </c>
      <c r="I320" s="21" t="s">
        <v>307</v>
      </c>
      <c r="M320" s="21" t="s">
        <v>268</v>
      </c>
      <c r="O320" s="22" t="s">
        <v>960</v>
      </c>
      <c r="P320" s="21" t="s">
        <v>172</v>
      </c>
      <c r="Q320" s="21" t="s">
        <v>930</v>
      </c>
      <c r="R320" s="46" t="s">
        <v>915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997</v>
      </c>
      <c r="AG320" s="22"/>
      <c r="AH320" s="22"/>
      <c r="AJ320" s="21" t="str">
        <f t="shared" si="23"/>
        <v/>
      </c>
      <c r="AK320" s="21" t="str">
        <f t="shared" si="24"/>
        <v/>
      </c>
      <c r="AR320" s="24"/>
      <c r="AS320" s="21"/>
      <c r="AT320" s="15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996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1187</v>
      </c>
      <c r="BG320" s="21" t="s">
        <v>472</v>
      </c>
      <c r="BH320" s="21" t="s">
        <v>972</v>
      </c>
      <c r="BI320" s="21" t="s">
        <v>691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hidden="1" customHeight="1">
      <c r="A321" s="21">
        <v>2577</v>
      </c>
      <c r="B321" s="21" t="s">
        <v>26</v>
      </c>
      <c r="C321" s="21" t="s">
        <v>983</v>
      </c>
      <c r="D321" s="21" t="s">
        <v>149</v>
      </c>
      <c r="E321" s="27" t="s">
        <v>1317</v>
      </c>
      <c r="F321" s="25" t="str">
        <f>IF(ISBLANK(Table2[[#This Row],[unique_id]]), "", Table2[[#This Row],[unique_id]])</f>
        <v>template_server_flo_plug_proxy</v>
      </c>
      <c r="G321" s="21" t="s">
        <v>980</v>
      </c>
      <c r="H321" s="21" t="s">
        <v>619</v>
      </c>
      <c r="I321" s="21" t="s">
        <v>307</v>
      </c>
      <c r="O321" s="22" t="s">
        <v>960</v>
      </c>
      <c r="R321" s="21" t="s">
        <v>975</v>
      </c>
      <c r="S321" s="21" t="str">
        <f>Table2[[#This Row],[friendly_name]]</f>
        <v>Server Flo</v>
      </c>
      <c r="T321" s="27" t="s">
        <v>1310</v>
      </c>
      <c r="V321" s="22"/>
      <c r="W321" s="22"/>
      <c r="X321" s="22"/>
      <c r="Y321" s="22"/>
      <c r="AG321" s="22"/>
      <c r="AH321" s="22"/>
      <c r="AJ321" s="21" t="str">
        <f t="shared" si="23"/>
        <v/>
      </c>
      <c r="AK321" s="21" t="str">
        <f t="shared" si="24"/>
        <v/>
      </c>
      <c r="AR321" s="24"/>
      <c r="AS321" s="21"/>
      <c r="AT321" s="15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1" s="21" t="str">
        <f>IF(ISBLANK(Table2[[#This Row],[device_model]]), "", Table2[[#This Row],[device_suggested_area]])</f>
        <v>Rack</v>
      </c>
      <c r="AZ321" s="21" t="s">
        <v>1298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hidden="1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1318</v>
      </c>
      <c r="F322" s="25" t="str">
        <f>IF(ISBLANK(Table2[[#This Row],[unique_id]]), "", Table2[[#This Row],[unique_id]])</f>
        <v>server_flo_plug</v>
      </c>
      <c r="G322" s="21" t="s">
        <v>980</v>
      </c>
      <c r="H322" s="21" t="s">
        <v>619</v>
      </c>
      <c r="I322" s="21" t="s">
        <v>307</v>
      </c>
      <c r="M322" s="21" t="s">
        <v>268</v>
      </c>
      <c r="O322" s="22" t="s">
        <v>960</v>
      </c>
      <c r="R322" s="21" t="s">
        <v>975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 t="shared" si="23"/>
        <v/>
      </c>
      <c r="AK322" s="21" t="str">
        <f t="shared" si="24"/>
        <v/>
      </c>
      <c r="AR322" s="24"/>
      <c r="AS322" s="21"/>
      <c r="AT322" s="15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1298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1188</v>
      </c>
      <c r="BG322" s="21" t="s">
        <v>472</v>
      </c>
      <c r="BH322" s="21" t="s">
        <v>978</v>
      </c>
      <c r="BI322" s="21" t="s">
        <v>973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hidden="1" customHeight="1">
      <c r="A323" s="21">
        <v>2579</v>
      </c>
      <c r="B323" s="21" t="s">
        <v>26</v>
      </c>
      <c r="C323" s="21" t="s">
        <v>983</v>
      </c>
      <c r="D323" s="21" t="s">
        <v>149</v>
      </c>
      <c r="E323" s="27" t="s">
        <v>1319</v>
      </c>
      <c r="F323" s="25" t="str">
        <f>IF(ISBLANK(Table2[[#This Row],[unique_id]]), "", Table2[[#This Row],[unique_id]])</f>
        <v>template_server_meg_plug_proxy</v>
      </c>
      <c r="G323" s="24" t="s">
        <v>979</v>
      </c>
      <c r="H323" s="21" t="s">
        <v>619</v>
      </c>
      <c r="I323" s="21" t="s">
        <v>307</v>
      </c>
      <c r="O323" s="22" t="s">
        <v>960</v>
      </c>
      <c r="R323" s="21" t="s">
        <v>975</v>
      </c>
      <c r="S323" s="21" t="str">
        <f>Table2[[#This Row],[friendly_name]]</f>
        <v>Server Meg</v>
      </c>
      <c r="T323" s="27" t="s">
        <v>1310</v>
      </c>
      <c r="V323" s="22"/>
      <c r="W323" s="22"/>
      <c r="X323" s="22"/>
      <c r="Y323" s="22"/>
      <c r="AG323" s="22"/>
      <c r="AH323" s="22"/>
      <c r="AJ323" s="21" t="str">
        <f t="shared" si="23"/>
        <v/>
      </c>
      <c r="AK323" s="21" t="str">
        <f t="shared" si="24"/>
        <v/>
      </c>
      <c r="AR323" s="24"/>
      <c r="AS323" s="21"/>
      <c r="AT323" s="15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3" s="21" t="str">
        <f>IF(ISBLANK(Table2[[#This Row],[device_model]]), "", Table2[[#This Row],[device_suggested_area]])</f>
        <v>Rack</v>
      </c>
      <c r="AZ323" s="21" t="s">
        <v>1299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hidden="1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1320</v>
      </c>
      <c r="F324" s="25" t="str">
        <f>IF(ISBLANK(Table2[[#This Row],[unique_id]]), "", Table2[[#This Row],[unique_id]])</f>
        <v>server_meg_plug</v>
      </c>
      <c r="G324" s="24" t="s">
        <v>979</v>
      </c>
      <c r="H324" s="21" t="s">
        <v>619</v>
      </c>
      <c r="I324" s="21" t="s">
        <v>307</v>
      </c>
      <c r="M324" s="21" t="s">
        <v>268</v>
      </c>
      <c r="O324" s="22" t="s">
        <v>960</v>
      </c>
      <c r="R324" s="21" t="s">
        <v>975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 t="shared" si="23"/>
        <v/>
      </c>
      <c r="AK324" s="21" t="str">
        <f t="shared" si="24"/>
        <v/>
      </c>
      <c r="AR324" s="24"/>
      <c r="AS324" s="21"/>
      <c r="AT324" s="15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1299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1188</v>
      </c>
      <c r="BG324" s="21" t="s">
        <v>472</v>
      </c>
      <c r="BH324" s="21" t="s">
        <v>977</v>
      </c>
      <c r="BI324" s="21" t="s">
        <v>974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hidden="1" customHeight="1">
      <c r="A325" s="21">
        <v>2581</v>
      </c>
      <c r="B325" s="32" t="s">
        <v>26</v>
      </c>
      <c r="C325" s="32" t="s">
        <v>983</v>
      </c>
      <c r="D325" s="32" t="s">
        <v>149</v>
      </c>
      <c r="E325" s="33" t="s">
        <v>1116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619</v>
      </c>
      <c r="I325" s="32" t="s">
        <v>307</v>
      </c>
      <c r="O325" s="35" t="s">
        <v>960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 t="shared" si="23"/>
        <v/>
      </c>
      <c r="AK325" s="32" t="str">
        <f t="shared" si="24"/>
        <v/>
      </c>
      <c r="AT325" s="36"/>
      <c r="AU325" s="32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5" s="21" t="str">
        <f>IF(ISBLANK(Table2[[#This Row],[device_model]]), "", Table2[[#This Row],[device_suggested_area]])</f>
        <v>Rack</v>
      </c>
      <c r="AZ325" s="32" t="s">
        <v>1234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hidden="1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1114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619</v>
      </c>
      <c r="I326" s="32" t="s">
        <v>307</v>
      </c>
      <c r="O326" s="35" t="s">
        <v>960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 t="shared" si="23"/>
        <v/>
      </c>
      <c r="AK326" s="32" t="str">
        <f t="shared" si="24"/>
        <v/>
      </c>
      <c r="AT326" s="36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1234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1188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hidden="1" customHeight="1">
      <c r="A327" s="21">
        <v>2583</v>
      </c>
      <c r="B327" s="37" t="s">
        <v>26</v>
      </c>
      <c r="C327" s="37" t="s">
        <v>983</v>
      </c>
      <c r="D327" s="37" t="s">
        <v>149</v>
      </c>
      <c r="E327" s="38" t="s">
        <v>1175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619</v>
      </c>
      <c r="I327" s="37" t="s">
        <v>307</v>
      </c>
      <c r="O327" s="40" t="s">
        <v>960</v>
      </c>
      <c r="P327" s="37" t="s">
        <v>172</v>
      </c>
      <c r="Q327" s="37" t="s">
        <v>930</v>
      </c>
      <c r="R327" s="37" t="s">
        <v>932</v>
      </c>
      <c r="S327" s="37" t="str">
        <f>Table2[[#This Row],[friendly_name]]</f>
        <v>Server Rack</v>
      </c>
      <c r="T327" s="38" t="s">
        <v>1312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 t="shared" si="23"/>
        <v/>
      </c>
      <c r="AK327" s="37" t="str">
        <f t="shared" si="24"/>
        <v/>
      </c>
      <c r="AT327" s="41"/>
      <c r="AU327" s="37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7" t="s">
        <v>1234</v>
      </c>
      <c r="BA327" s="37" t="s">
        <v>1107</v>
      </c>
      <c r="BB327" s="37" t="s">
        <v>1359</v>
      </c>
      <c r="BC327" s="37" t="s">
        <v>1076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hidden="1" customHeight="1">
      <c r="A328" s="21">
        <v>2584</v>
      </c>
      <c r="B328" s="37" t="s">
        <v>26</v>
      </c>
      <c r="C328" s="37" t="s">
        <v>853</v>
      </c>
      <c r="D328" s="37" t="s">
        <v>134</v>
      </c>
      <c r="E328" s="37" t="s">
        <v>1026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619</v>
      </c>
      <c r="I328" s="37" t="s">
        <v>307</v>
      </c>
      <c r="M328" s="37" t="s">
        <v>268</v>
      </c>
      <c r="O328" s="40" t="s">
        <v>960</v>
      </c>
      <c r="P328" s="37" t="s">
        <v>172</v>
      </c>
      <c r="Q328" s="37" t="s">
        <v>930</v>
      </c>
      <c r="R328" s="37" t="s">
        <v>932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1357</v>
      </c>
      <c r="AE328" s="37" t="s">
        <v>263</v>
      </c>
      <c r="AF328" s="37">
        <v>10</v>
      </c>
      <c r="AG328" s="40" t="s">
        <v>34</v>
      </c>
      <c r="AH328" s="40" t="s">
        <v>1088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28" s="37" t="s">
        <v>1108</v>
      </c>
      <c r="AO328" s="37" t="s">
        <v>1109</v>
      </c>
      <c r="AP328" s="37" t="s">
        <v>1097</v>
      </c>
      <c r="AQ328" s="37" t="s">
        <v>1098</v>
      </c>
      <c r="AR328" s="37" t="s">
        <v>1179</v>
      </c>
      <c r="AS328" s="37">
        <v>1</v>
      </c>
      <c r="AT328" s="42" t="str">
        <f>HYPERLINK(_xlfn.CONCAT("http://", Table2[[#This Row],[connection_ip]], "/?"))</f>
        <v>http://10.0.6.102/?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1234</v>
      </c>
      <c r="BA328" s="37" t="s">
        <v>1107</v>
      </c>
      <c r="BB328" s="37" t="s">
        <v>1359</v>
      </c>
      <c r="BC328" s="37" t="s">
        <v>1076</v>
      </c>
      <c r="BD328" s="37" t="s">
        <v>28</v>
      </c>
      <c r="BG328" s="37" t="s">
        <v>472</v>
      </c>
      <c r="BH328" s="37" t="s">
        <v>1106</v>
      </c>
      <c r="BI328" s="37" t="s">
        <v>1105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hidden="1" customHeight="1">
      <c r="A329" s="21">
        <v>2585</v>
      </c>
      <c r="B329" s="37" t="s">
        <v>26</v>
      </c>
      <c r="C329" s="37" t="s">
        <v>853</v>
      </c>
      <c r="D329" s="37" t="s">
        <v>27</v>
      </c>
      <c r="E329" s="37" t="s">
        <v>1176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619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1089</v>
      </c>
      <c r="AF329" s="37">
        <v>10</v>
      </c>
      <c r="AG329" s="40" t="s">
        <v>34</v>
      </c>
      <c r="AH329" s="40" t="s">
        <v>1088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M329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29" s="37" t="s">
        <v>1108</v>
      </c>
      <c r="AO329" s="37" t="s">
        <v>1109</v>
      </c>
      <c r="AP329" s="37" t="s">
        <v>1097</v>
      </c>
      <c r="AQ329" s="37" t="s">
        <v>1098</v>
      </c>
      <c r="AR329" s="37" t="s">
        <v>1353</v>
      </c>
      <c r="AS329" s="37">
        <v>1</v>
      </c>
      <c r="AT329" s="4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1234</v>
      </c>
      <c r="BA329" s="37" t="s">
        <v>1107</v>
      </c>
      <c r="BB329" s="37" t="s">
        <v>1359</v>
      </c>
      <c r="BC329" s="37" t="s">
        <v>1076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hidden="1" customHeight="1">
      <c r="A330" s="21">
        <v>2586</v>
      </c>
      <c r="B330" s="37" t="s">
        <v>26</v>
      </c>
      <c r="C330" s="37" t="s">
        <v>853</v>
      </c>
      <c r="D330" s="37" t="s">
        <v>27</v>
      </c>
      <c r="E330" s="37" t="s">
        <v>1177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619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1090</v>
      </c>
      <c r="AF330" s="37">
        <v>10</v>
      </c>
      <c r="AG330" s="40" t="s">
        <v>34</v>
      </c>
      <c r="AH330" s="40" t="s">
        <v>1088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M330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0" s="37" t="s">
        <v>1108</v>
      </c>
      <c r="AO330" s="37" t="s">
        <v>1109</v>
      </c>
      <c r="AP330" s="37" t="s">
        <v>1097</v>
      </c>
      <c r="AQ330" s="37" t="s">
        <v>1098</v>
      </c>
      <c r="AR330" s="37" t="s">
        <v>1354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1234</v>
      </c>
      <c r="BA330" s="37" t="s">
        <v>1107</v>
      </c>
      <c r="BB330" s="37" t="s">
        <v>1359</v>
      </c>
      <c r="BC330" s="37" t="s">
        <v>1076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hidden="1" customHeight="1">
      <c r="A331" s="21">
        <v>2587</v>
      </c>
      <c r="B331" s="32" t="s">
        <v>26</v>
      </c>
      <c r="C331" s="32" t="s">
        <v>983</v>
      </c>
      <c r="D331" s="32" t="s">
        <v>149</v>
      </c>
      <c r="E331" s="33" t="s">
        <v>1190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619</v>
      </c>
      <c r="I331" s="32" t="s">
        <v>307</v>
      </c>
      <c r="O331" s="35" t="s">
        <v>960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1" s="21" t="str">
        <f>IF(ISBLANK(Table2[[#This Row],[device_model]]), "", Table2[[#This Row],[device_suggested_area]])</f>
        <v>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1191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619</v>
      </c>
      <c r="I332" s="32" t="s">
        <v>307</v>
      </c>
      <c r="O332" s="35" t="s">
        <v>960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1187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hidden="1" customHeight="1">
      <c r="A333" s="21">
        <v>2589</v>
      </c>
      <c r="B333" s="37" t="s">
        <v>26</v>
      </c>
      <c r="C333" s="37" t="s">
        <v>983</v>
      </c>
      <c r="D333" s="37" t="s">
        <v>149</v>
      </c>
      <c r="E333" s="38" t="s">
        <v>1343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619</v>
      </c>
      <c r="I333" s="37" t="s">
        <v>307</v>
      </c>
      <c r="O333" s="40" t="s">
        <v>960</v>
      </c>
      <c r="P333" s="37" t="s">
        <v>172</v>
      </c>
      <c r="Q333" s="37" t="s">
        <v>930</v>
      </c>
      <c r="R333" s="37" t="s">
        <v>932</v>
      </c>
      <c r="S333" s="37" t="str">
        <f>Table2[[#This Row],[friendly_name]]</f>
        <v>Network Switch</v>
      </c>
      <c r="T333" s="38" t="s">
        <v>1312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7" t="s">
        <v>230</v>
      </c>
      <c r="BA333" s="37" t="s">
        <v>1107</v>
      </c>
      <c r="BB333" s="37" t="s">
        <v>1359</v>
      </c>
      <c r="BC333" s="37" t="s">
        <v>1076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hidden="1" customHeight="1">
      <c r="A334" s="21">
        <v>2590</v>
      </c>
      <c r="B334" s="37" t="s">
        <v>26</v>
      </c>
      <c r="C334" s="37" t="s">
        <v>853</v>
      </c>
      <c r="D334" s="37" t="s">
        <v>134</v>
      </c>
      <c r="E334" s="37" t="s">
        <v>1344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619</v>
      </c>
      <c r="I334" s="37" t="s">
        <v>307</v>
      </c>
      <c r="M334" s="37" t="s">
        <v>268</v>
      </c>
      <c r="O334" s="40" t="s">
        <v>960</v>
      </c>
      <c r="P334" s="37" t="s">
        <v>172</v>
      </c>
      <c r="Q334" s="37" t="s">
        <v>930</v>
      </c>
      <c r="R334" s="37" t="s">
        <v>932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1357</v>
      </c>
      <c r="AE334" s="37" t="s">
        <v>264</v>
      </c>
      <c r="AF334" s="37">
        <v>10</v>
      </c>
      <c r="AG334" s="40" t="s">
        <v>34</v>
      </c>
      <c r="AH334" s="40" t="s">
        <v>1088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4" s="37" t="s">
        <v>1108</v>
      </c>
      <c r="AO334" s="37" t="s">
        <v>1109</v>
      </c>
      <c r="AP334" s="37" t="s">
        <v>1097</v>
      </c>
      <c r="AQ334" s="37" t="s">
        <v>1098</v>
      </c>
      <c r="AR334" s="37" t="s">
        <v>1179</v>
      </c>
      <c r="AS334" s="37">
        <v>1</v>
      </c>
      <c r="AT334" s="42" t="str">
        <f>HYPERLINK(_xlfn.CONCAT("http://", Table2[[#This Row],[connection_ip]], "/?"))</f>
        <v>http://10.0.6.105/?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1107</v>
      </c>
      <c r="BB334" s="37" t="s">
        <v>1359</v>
      </c>
      <c r="BC334" s="37" t="s">
        <v>1076</v>
      </c>
      <c r="BD334" s="37" t="s">
        <v>442</v>
      </c>
      <c r="BG334" s="37" t="s">
        <v>472</v>
      </c>
      <c r="BH334" s="57" t="s">
        <v>1193</v>
      </c>
      <c r="BI334" s="37" t="s">
        <v>1192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hidden="1" customHeight="1">
      <c r="A335" s="21">
        <v>2591</v>
      </c>
      <c r="B335" s="37" t="s">
        <v>26</v>
      </c>
      <c r="C335" s="37" t="s">
        <v>853</v>
      </c>
      <c r="D335" s="37" t="s">
        <v>27</v>
      </c>
      <c r="E335" s="37" t="s">
        <v>1345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619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1089</v>
      </c>
      <c r="AF335" s="37">
        <v>10</v>
      </c>
      <c r="AG335" s="40" t="s">
        <v>34</v>
      </c>
      <c r="AH335" s="40" t="s">
        <v>1088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M335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5" s="37" t="s">
        <v>1108</v>
      </c>
      <c r="AO335" s="37" t="s">
        <v>1109</v>
      </c>
      <c r="AP335" s="37" t="s">
        <v>1097</v>
      </c>
      <c r="AQ335" s="37" t="s">
        <v>1098</v>
      </c>
      <c r="AR335" s="37" t="s">
        <v>1353</v>
      </c>
      <c r="AS335" s="37">
        <v>1</v>
      </c>
      <c r="AT335" s="4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1107</v>
      </c>
      <c r="BB335" s="37" t="s">
        <v>1359</v>
      </c>
      <c r="BC335" s="37" t="s">
        <v>1076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hidden="1" customHeight="1">
      <c r="A336" s="21">
        <v>2592</v>
      </c>
      <c r="B336" s="37" t="s">
        <v>26</v>
      </c>
      <c r="C336" s="37" t="s">
        <v>853</v>
      </c>
      <c r="D336" s="37" t="s">
        <v>27</v>
      </c>
      <c r="E336" s="37" t="s">
        <v>1346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619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1090</v>
      </c>
      <c r="AF336" s="37">
        <v>10</v>
      </c>
      <c r="AG336" s="40" t="s">
        <v>34</v>
      </c>
      <c r="AH336" s="40" t="s">
        <v>1088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M336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6" s="37" t="s">
        <v>1108</v>
      </c>
      <c r="AO336" s="37" t="s">
        <v>1109</v>
      </c>
      <c r="AP336" s="37" t="s">
        <v>1097</v>
      </c>
      <c r="AQ336" s="37" t="s">
        <v>1098</v>
      </c>
      <c r="AR336" s="37" t="s">
        <v>1354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1107</v>
      </c>
      <c r="BB336" s="37" t="s">
        <v>1359</v>
      </c>
      <c r="BC336" s="37" t="s">
        <v>1076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hidden="1" customHeight="1">
      <c r="A337" s="21">
        <v>2593</v>
      </c>
      <c r="B337" s="21" t="s">
        <v>26</v>
      </c>
      <c r="C337" s="21" t="s">
        <v>983</v>
      </c>
      <c r="D337" s="21" t="s">
        <v>149</v>
      </c>
      <c r="E337" s="27" t="s">
        <v>1178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619</v>
      </c>
      <c r="I337" s="21" t="s">
        <v>307</v>
      </c>
      <c r="O337" s="22" t="s">
        <v>960</v>
      </c>
      <c r="R337" s="21" t="s">
        <v>976</v>
      </c>
      <c r="S337" s="21" t="str">
        <f>Table2[[#This Row],[friendly_name]]</f>
        <v>Internet Modem</v>
      </c>
      <c r="T337" s="27" t="s">
        <v>1310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7" s="21" t="str">
        <f>IF(ISBLANK(Table2[[#This Row],[device_model]]), "", Table2[[#This Row],[device_suggested_area]])</f>
        <v>Rack</v>
      </c>
      <c r="AZ337" s="21" t="s">
        <v>1240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hidden="1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1027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619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960</v>
      </c>
      <c r="P338" s="21"/>
      <c r="Q338" s="21"/>
      <c r="R338" s="21" t="s">
        <v>976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8" s="21"/>
      <c r="AY338" s="21" t="str">
        <f>IF(ISBLANK(Table2[[#This Row],[device_model]]), "", Table2[[#This Row],[device_suggested_area]])</f>
        <v>Rack</v>
      </c>
      <c r="AZ338" s="21" t="s">
        <v>1240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1187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hidden="1" customHeight="1">
      <c r="A339" s="21">
        <v>2595</v>
      </c>
      <c r="B339" s="37" t="s">
        <v>26</v>
      </c>
      <c r="C339" s="37" t="s">
        <v>853</v>
      </c>
      <c r="D339" s="37" t="s">
        <v>129</v>
      </c>
      <c r="E339" s="37" t="s">
        <v>1078</v>
      </c>
      <c r="F339" s="39" t="str">
        <f>IF(ISBLANK(Table2[[#This Row],[unique_id]]), "", Table2[[#This Row],[unique_id]])</f>
        <v>rack_fans_plug</v>
      </c>
      <c r="G339" s="37" t="s">
        <v>688</v>
      </c>
      <c r="H339" s="37" t="s">
        <v>619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960</v>
      </c>
      <c r="P339" s="37"/>
      <c r="Q339" s="37"/>
      <c r="R339" s="37"/>
      <c r="S339" s="37"/>
      <c r="T339" s="38" t="s">
        <v>1180</v>
      </c>
      <c r="U339" s="37"/>
      <c r="V339" s="40"/>
      <c r="W339" s="40"/>
      <c r="X339" s="40"/>
      <c r="Y339" s="40"/>
      <c r="Z339" s="40"/>
      <c r="AA339" s="40" t="s">
        <v>1358</v>
      </c>
      <c r="AB339" s="37"/>
      <c r="AC339" s="37"/>
      <c r="AD339" s="37"/>
      <c r="AE339" s="37" t="s">
        <v>690</v>
      </c>
      <c r="AF339" s="37">
        <v>10</v>
      </c>
      <c r="AG339" s="40" t="s">
        <v>34</v>
      </c>
      <c r="AH339" s="40" t="s">
        <v>1088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39" s="37" t="s">
        <v>1108</v>
      </c>
      <c r="AO339" s="37" t="s">
        <v>1109</v>
      </c>
      <c r="AP339" s="37" t="s">
        <v>1097</v>
      </c>
      <c r="AQ339" s="37" t="s">
        <v>1098</v>
      </c>
      <c r="AR339" s="37" t="s">
        <v>1179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39" s="37"/>
      <c r="AY339" s="21" t="str">
        <f>IF(ISBLANK(Table2[[#This Row],[device_model]]), "", Table2[[#This Row],[device_suggested_area]])</f>
        <v>Rack</v>
      </c>
      <c r="AZ339" s="37" t="s">
        <v>131</v>
      </c>
      <c r="BA339" s="43" t="s">
        <v>937</v>
      </c>
      <c r="BB339" s="37" t="s">
        <v>1359</v>
      </c>
      <c r="BC339" s="37" t="s">
        <v>1076</v>
      </c>
      <c r="BD339" s="37" t="s">
        <v>28</v>
      </c>
      <c r="BE339" s="37"/>
      <c r="BF339" s="37"/>
      <c r="BG339" s="37" t="s">
        <v>472</v>
      </c>
      <c r="BH339" s="37" t="s">
        <v>689</v>
      </c>
      <c r="BI339" s="37" t="s">
        <v>1079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hidden="1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759</v>
      </c>
      <c r="F340" s="25" t="str">
        <f>IF(ISBLANK(Table2[[#This Row],[unique_id]]), "", Table2[[#This Row],[unique_id]])</f>
        <v>deck_fans_outlet</v>
      </c>
      <c r="G340" s="21" t="s">
        <v>762</v>
      </c>
      <c r="H340" s="21" t="s">
        <v>619</v>
      </c>
      <c r="I340" s="21" t="s">
        <v>307</v>
      </c>
      <c r="M340" s="21" t="s">
        <v>268</v>
      </c>
      <c r="O340" s="22" t="s">
        <v>960</v>
      </c>
      <c r="P340" s="21" t="s">
        <v>172</v>
      </c>
      <c r="Q340" s="21" t="s">
        <v>930</v>
      </c>
      <c r="R340" s="21" t="s">
        <v>932</v>
      </c>
      <c r="S340" s="21" t="s">
        <v>994</v>
      </c>
      <c r="T340" s="27" t="s">
        <v>993</v>
      </c>
      <c r="V340" s="22"/>
      <c r="W340" s="22" t="s">
        <v>581</v>
      </c>
      <c r="X340" s="22"/>
      <c r="Y340" s="30" t="s">
        <v>927</v>
      </c>
      <c r="AE340" s="21" t="s">
        <v>262</v>
      </c>
      <c r="AG340" s="22"/>
      <c r="AH340" s="22"/>
      <c r="AJ340" s="21" t="str">
        <f t="shared" ref="AJ340:AJ345" si="25">IF(ISBLANK(AI340),  "", _xlfn.CONCAT("haas/entity/sensor/", LOWER(C340), "/", E340, "/config"))</f>
        <v/>
      </c>
      <c r="AK340" s="21" t="str">
        <f t="shared" ref="AK340:AK371" si="26"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0" s="21" t="str">
        <f>Table2[[#This Row],[device_suggested_area]]</f>
        <v>Deck</v>
      </c>
      <c r="AY340" s="21" t="str">
        <f>IF(ISBLANK(Table2[[#This Row],[device_model]]), "", Table2[[#This Row],[device_suggested_area]])</f>
        <v>Deck</v>
      </c>
      <c r="AZ340" s="27" t="s">
        <v>1229</v>
      </c>
      <c r="BA340" s="27" t="s">
        <v>764</v>
      </c>
      <c r="BB340" s="21" t="s">
        <v>409</v>
      </c>
      <c r="BC340" s="27" t="s">
        <v>765</v>
      </c>
      <c r="BD340" s="21" t="s">
        <v>389</v>
      </c>
      <c r="BH340" s="21" t="s">
        <v>766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hidden="1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760</v>
      </c>
      <c r="F341" s="25" t="str">
        <f>IF(ISBLANK(Table2[[#This Row],[unique_id]]), "", Table2[[#This Row],[unique_id]])</f>
        <v>kitchen_fan_outlet</v>
      </c>
      <c r="G341" s="21" t="s">
        <v>761</v>
      </c>
      <c r="H341" s="21" t="s">
        <v>619</v>
      </c>
      <c r="I341" s="21" t="s">
        <v>307</v>
      </c>
      <c r="M341" s="21" t="s">
        <v>268</v>
      </c>
      <c r="O341" s="22" t="s">
        <v>960</v>
      </c>
      <c r="P341" s="21" t="s">
        <v>172</v>
      </c>
      <c r="Q341" s="21" t="s">
        <v>930</v>
      </c>
      <c r="R341" s="21" t="s">
        <v>932</v>
      </c>
      <c r="S341" s="21" t="s">
        <v>994</v>
      </c>
      <c r="T341" s="27" t="s">
        <v>993</v>
      </c>
      <c r="V341" s="22"/>
      <c r="W341" s="22" t="s">
        <v>581</v>
      </c>
      <c r="X341" s="22"/>
      <c r="Y341" s="30" t="s">
        <v>927</v>
      </c>
      <c r="AE341" s="21" t="s">
        <v>262</v>
      </c>
      <c r="AG341" s="22"/>
      <c r="AH341" s="22"/>
      <c r="AJ341" s="21" t="str">
        <f t="shared" si="25"/>
        <v/>
      </c>
      <c r="AK341" s="21" t="str">
        <f t="shared" si="26"/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1" s="21" t="str">
        <f>Table2[[#This Row],[device_suggested_area]]</f>
        <v>Kitchen</v>
      </c>
      <c r="AY341" s="21" t="str">
        <f>IF(ISBLANK(Table2[[#This Row],[device_model]]), "", Table2[[#This Row],[device_suggested_area]])</f>
        <v>Kitchen</v>
      </c>
      <c r="AZ341" s="27" t="s">
        <v>1230</v>
      </c>
      <c r="BA341" s="27" t="s">
        <v>764</v>
      </c>
      <c r="BB341" s="21" t="s">
        <v>409</v>
      </c>
      <c r="BC341" s="27" t="s">
        <v>765</v>
      </c>
      <c r="BD341" s="21" t="s">
        <v>215</v>
      </c>
      <c r="BH341" s="21" t="s">
        <v>767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hidden="1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758</v>
      </c>
      <c r="F342" s="25" t="str">
        <f>IF(ISBLANK(Table2[[#This Row],[unique_id]]), "", Table2[[#This Row],[unique_id]])</f>
        <v>edwin_wardrobe_outlet</v>
      </c>
      <c r="G342" s="21" t="s">
        <v>768</v>
      </c>
      <c r="H342" s="21" t="s">
        <v>619</v>
      </c>
      <c r="I342" s="21" t="s">
        <v>307</v>
      </c>
      <c r="M342" s="21" t="s">
        <v>268</v>
      </c>
      <c r="O342" s="22" t="s">
        <v>960</v>
      </c>
      <c r="P342" s="21" t="s">
        <v>172</v>
      </c>
      <c r="Q342" s="21" t="s">
        <v>930</v>
      </c>
      <c r="R342" s="21" t="s">
        <v>932</v>
      </c>
      <c r="S342" s="21" t="s">
        <v>994</v>
      </c>
      <c r="T342" s="27" t="s">
        <v>993</v>
      </c>
      <c r="V342" s="22"/>
      <c r="W342" s="22" t="s">
        <v>581</v>
      </c>
      <c r="X342" s="22"/>
      <c r="Y342" s="30" t="s">
        <v>927</v>
      </c>
      <c r="Z342" s="30"/>
      <c r="AA342" s="30"/>
      <c r="AE342" s="21" t="s">
        <v>262</v>
      </c>
      <c r="AG342" s="22"/>
      <c r="AH342" s="22"/>
      <c r="AJ342" s="21" t="str">
        <f t="shared" si="25"/>
        <v/>
      </c>
      <c r="AK342" s="21" t="str">
        <f t="shared" si="26"/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2" s="21" t="str">
        <f>Table2[[#This Row],[device_suggested_area]]</f>
        <v>Edwin</v>
      </c>
      <c r="AY342" s="21" t="str">
        <f>IF(ISBLANK(Table2[[#This Row],[device_model]]), "", Table2[[#This Row],[device_suggested_area]])</f>
        <v>Edwin</v>
      </c>
      <c r="AZ342" s="27" t="s">
        <v>1231</v>
      </c>
      <c r="BA342" s="27" t="s">
        <v>764</v>
      </c>
      <c r="BB342" s="21" t="s">
        <v>409</v>
      </c>
      <c r="BC342" s="27" t="s">
        <v>765</v>
      </c>
      <c r="BD342" s="21" t="s">
        <v>127</v>
      </c>
      <c r="BH342" s="21" t="s">
        <v>763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hidden="1" customHeight="1">
      <c r="A343" s="21">
        <v>2599</v>
      </c>
      <c r="B343" s="21" t="s">
        <v>26</v>
      </c>
      <c r="C343" s="21" t="s">
        <v>537</v>
      </c>
      <c r="D343" s="21" t="s">
        <v>27</v>
      </c>
      <c r="E343" s="21" t="s">
        <v>989</v>
      </c>
      <c r="F343" s="25" t="str">
        <f>IF(ISBLANK(Table2[[#This Row],[unique_id]]), "", Table2[[#This Row],[unique_id]])</f>
        <v>garden_repeater_linkquality</v>
      </c>
      <c r="G343" s="21" t="s">
        <v>857</v>
      </c>
      <c r="H343" s="21" t="s">
        <v>619</v>
      </c>
      <c r="I343" s="21" t="s">
        <v>307</v>
      </c>
      <c r="O343" s="22" t="s">
        <v>960</v>
      </c>
      <c r="P343" s="21" t="s">
        <v>172</v>
      </c>
      <c r="Q343" s="21" t="s">
        <v>930</v>
      </c>
      <c r="R343" s="21" t="s">
        <v>932</v>
      </c>
      <c r="S343" s="21" t="s">
        <v>994</v>
      </c>
      <c r="T343" s="27" t="s">
        <v>992</v>
      </c>
      <c r="V343" s="22"/>
      <c r="W343" s="22" t="s">
        <v>581</v>
      </c>
      <c r="X343" s="22"/>
      <c r="Y343" s="30" t="s">
        <v>927</v>
      </c>
      <c r="AG343" s="22"/>
      <c r="AH343" s="22"/>
      <c r="AJ343" s="21" t="str">
        <f t="shared" si="25"/>
        <v/>
      </c>
      <c r="AK343" s="21" t="str">
        <f t="shared" si="26"/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3" s="21" t="str">
        <f>Table2[[#This Row],[device_suggested_area]]</f>
        <v>Garden</v>
      </c>
      <c r="AY343" s="21" t="str">
        <f>IF(ISBLANK(Table2[[#This Row],[device_model]]), "", Table2[[#This Row],[device_suggested_area]])</f>
        <v>Garden</v>
      </c>
      <c r="AZ343" s="21" t="s">
        <v>1203</v>
      </c>
      <c r="BA343" s="24" t="s">
        <v>855</v>
      </c>
      <c r="BB343" s="21" t="s">
        <v>537</v>
      </c>
      <c r="BC343" s="21" t="s">
        <v>854</v>
      </c>
      <c r="BD343" s="21" t="s">
        <v>672</v>
      </c>
      <c r="BH343" s="21" t="s">
        <v>856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hidden="1" customHeight="1">
      <c r="A344" s="21">
        <v>2600</v>
      </c>
      <c r="B344" s="21" t="s">
        <v>26</v>
      </c>
      <c r="C344" s="21" t="s">
        <v>537</v>
      </c>
      <c r="D344" s="21" t="s">
        <v>27</v>
      </c>
      <c r="E344" s="21" t="s">
        <v>990</v>
      </c>
      <c r="F344" s="25" t="str">
        <f>IF(ISBLANK(Table2[[#This Row],[unique_id]]), "", Table2[[#This Row],[unique_id]])</f>
        <v>landing_repeater_linkquality</v>
      </c>
      <c r="G344" s="21" t="s">
        <v>859</v>
      </c>
      <c r="H344" s="21" t="s">
        <v>619</v>
      </c>
      <c r="I344" s="21" t="s">
        <v>307</v>
      </c>
      <c r="O344" s="22" t="s">
        <v>960</v>
      </c>
      <c r="P344" s="21" t="s">
        <v>172</v>
      </c>
      <c r="Q344" s="21" t="s">
        <v>930</v>
      </c>
      <c r="R344" s="21" t="s">
        <v>932</v>
      </c>
      <c r="S344" s="21" t="s">
        <v>994</v>
      </c>
      <c r="T344" s="27" t="s">
        <v>992</v>
      </c>
      <c r="V344" s="22"/>
      <c r="W344" s="22" t="s">
        <v>581</v>
      </c>
      <c r="X344" s="22"/>
      <c r="Y344" s="30" t="s">
        <v>927</v>
      </c>
      <c r="AG344" s="22"/>
      <c r="AH344" s="22"/>
      <c r="AJ344" s="21" t="str">
        <f t="shared" si="25"/>
        <v/>
      </c>
      <c r="AK344" s="21" t="str">
        <f t="shared" si="26"/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4" s="21" t="str">
        <f>Table2[[#This Row],[device_suggested_area]]</f>
        <v>Landing</v>
      </c>
      <c r="AY344" s="21" t="str">
        <f>IF(ISBLANK(Table2[[#This Row],[device_model]]), "", Table2[[#This Row],[device_suggested_area]])</f>
        <v>Landing</v>
      </c>
      <c r="AZ344" s="21" t="s">
        <v>1203</v>
      </c>
      <c r="BA344" s="24" t="s">
        <v>855</v>
      </c>
      <c r="BB344" s="21" t="s">
        <v>537</v>
      </c>
      <c r="BC344" s="21" t="s">
        <v>854</v>
      </c>
      <c r="BD344" s="21" t="s">
        <v>653</v>
      </c>
      <c r="BH344" s="21" t="s">
        <v>861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hidden="1" customHeight="1">
      <c r="A345" s="21">
        <v>2601</v>
      </c>
      <c r="B345" s="21" t="s">
        <v>26</v>
      </c>
      <c r="C345" s="21" t="s">
        <v>537</v>
      </c>
      <c r="D345" s="21" t="s">
        <v>27</v>
      </c>
      <c r="E345" s="21" t="s">
        <v>991</v>
      </c>
      <c r="F345" s="25" t="str">
        <f>IF(ISBLANK(Table2[[#This Row],[unique_id]]), "", Table2[[#This Row],[unique_id]])</f>
        <v>driveway_repeater_linkquality</v>
      </c>
      <c r="G345" s="21" t="s">
        <v>858</v>
      </c>
      <c r="H345" s="21" t="s">
        <v>619</v>
      </c>
      <c r="I345" s="21" t="s">
        <v>307</v>
      </c>
      <c r="O345" s="22" t="s">
        <v>960</v>
      </c>
      <c r="P345" s="21" t="s">
        <v>172</v>
      </c>
      <c r="Q345" s="21" t="s">
        <v>930</v>
      </c>
      <c r="R345" s="21" t="s">
        <v>932</v>
      </c>
      <c r="S345" s="21" t="s">
        <v>994</v>
      </c>
      <c r="T345" s="27" t="s">
        <v>992</v>
      </c>
      <c r="V345" s="22"/>
      <c r="W345" s="22" t="s">
        <v>581</v>
      </c>
      <c r="X345" s="22"/>
      <c r="Y345" s="30" t="s">
        <v>927</v>
      </c>
      <c r="AG345" s="22"/>
      <c r="AH345" s="22"/>
      <c r="AJ345" s="21" t="str">
        <f t="shared" si="25"/>
        <v/>
      </c>
      <c r="AK345" s="21" t="str">
        <f t="shared" si="26"/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5" s="21" t="str">
        <f>Table2[[#This Row],[device_suggested_area]]</f>
        <v>Driveway</v>
      </c>
      <c r="AY345" s="21" t="str">
        <f>IF(ISBLANK(Table2[[#This Row],[device_model]]), "", Table2[[#This Row],[device_suggested_area]])</f>
        <v>Driveway</v>
      </c>
      <c r="AZ345" s="21" t="s">
        <v>1203</v>
      </c>
      <c r="BA345" s="24" t="s">
        <v>855</v>
      </c>
      <c r="BB345" s="21" t="s">
        <v>537</v>
      </c>
      <c r="BC345" s="21" t="s">
        <v>854</v>
      </c>
      <c r="BD345" s="21" t="s">
        <v>860</v>
      </c>
      <c r="BH345" s="21" t="s">
        <v>862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hidden="1" customHeight="1">
      <c r="A346" s="21">
        <v>2602</v>
      </c>
      <c r="B346" s="21" t="s">
        <v>26</v>
      </c>
      <c r="C346" s="21" t="s">
        <v>527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619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 t="shared" si="26"/>
        <v/>
      </c>
      <c r="AS346" s="21"/>
      <c r="AT346" s="23"/>
      <c r="AU346" s="22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6" s="21" t="str">
        <f>IF(ISBLANK(Table2[[#This Row],[device_model]]), "", Table2[[#This Row],[device_suggested_area]])</f>
        <v/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hidden="1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1075</v>
      </c>
      <c r="F347" s="25" t="str">
        <f>IF(ISBLANK(Table2[[#This Row],[unique_id]]), "", Table2[[#This Row],[unique_id]])</f>
        <v>lighting_reset_adaptive_lighting_all</v>
      </c>
      <c r="G347" s="21" t="s">
        <v>962</v>
      </c>
      <c r="H347" s="21" t="s">
        <v>638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 t="shared" ref="AJ347:AJ368" si="27">IF(ISBLANK(AI347),  "", _xlfn.CONCAT("haas/entity/sensor/", LOWER(C347), "/", E347, "/config"))</f>
        <v/>
      </c>
      <c r="AK347" s="21" t="str">
        <f t="shared" si="26"/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624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638</v>
      </c>
      <c r="I348" s="21" t="s">
        <v>307</v>
      </c>
      <c r="J348" s="21" t="s">
        <v>623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 t="shared" si="27"/>
        <v/>
      </c>
      <c r="AK348" s="21" t="str">
        <f t="shared" si="26"/>
        <v/>
      </c>
      <c r="AS348" s="21"/>
      <c r="AT348" s="15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130</v>
      </c>
      <c r="BE348" s="21" t="s">
        <v>840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617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638</v>
      </c>
      <c r="I349" s="21" t="s">
        <v>307</v>
      </c>
      <c r="J349" s="21" t="s">
        <v>623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 t="shared" si="27"/>
        <v/>
      </c>
      <c r="AK349" s="21" t="str">
        <f t="shared" si="26"/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127</v>
      </c>
      <c r="BE349" s="21" t="s">
        <v>840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625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638</v>
      </c>
      <c r="I350" s="21" t="s">
        <v>307</v>
      </c>
      <c r="J350" s="21" t="s">
        <v>636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 t="shared" si="27"/>
        <v/>
      </c>
      <c r="AK350" s="21" t="str">
        <f t="shared" si="26"/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840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626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638</v>
      </c>
      <c r="I351" s="21" t="s">
        <v>307</v>
      </c>
      <c r="J351" s="21" t="s">
        <v>645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 t="shared" si="27"/>
        <v/>
      </c>
      <c r="AK351" s="21" t="str">
        <f t="shared" si="26"/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1059</v>
      </c>
      <c r="F352" s="25" t="str">
        <f>IF(ISBLANK(Table2[[#This Row],[unique_id]]), "", Table2[[#This Row],[unique_id]])</f>
        <v>lighting_reset_adaptive_lighting_hallway_sconces</v>
      </c>
      <c r="G352" t="s">
        <v>1044</v>
      </c>
      <c r="H352" s="21" t="s">
        <v>638</v>
      </c>
      <c r="I352" s="21" t="s">
        <v>307</v>
      </c>
      <c r="J352" s="21" t="s">
        <v>1060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 t="shared" si="27"/>
        <v/>
      </c>
      <c r="AK352" s="21" t="str">
        <f t="shared" si="26"/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627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638</v>
      </c>
      <c r="I353" s="21" t="s">
        <v>307</v>
      </c>
      <c r="J353" s="21" t="s">
        <v>645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 t="shared" si="27"/>
        <v/>
      </c>
      <c r="AK353" s="21" t="str">
        <f t="shared" si="26"/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628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638</v>
      </c>
      <c r="I354" s="21" t="s">
        <v>307</v>
      </c>
      <c r="J354" s="21" t="s">
        <v>645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 t="shared" si="27"/>
        <v/>
      </c>
      <c r="AK354" s="21" t="str">
        <f t="shared" si="26"/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685</v>
      </c>
      <c r="F355" s="25" t="str">
        <f>IF(ISBLANK(Table2[[#This Row],[unique_id]]), "", Table2[[#This Row],[unique_id]])</f>
        <v>lighting_reset_adaptive_lighting_lounge_lamp</v>
      </c>
      <c r="G355" t="s">
        <v>650</v>
      </c>
      <c r="H355" s="21" t="s">
        <v>638</v>
      </c>
      <c r="I355" s="21" t="s">
        <v>307</v>
      </c>
      <c r="J355" s="21" t="s">
        <v>623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 t="shared" si="27"/>
        <v/>
      </c>
      <c r="AK355" s="21" t="str">
        <f t="shared" si="26"/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172</v>
      </c>
      <c r="BE355" s="21" t="s">
        <v>840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629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638</v>
      </c>
      <c r="I356" s="21" t="s">
        <v>307</v>
      </c>
      <c r="J356" s="21" t="s">
        <v>645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 t="shared" si="27"/>
        <v/>
      </c>
      <c r="AK356" s="21" t="str">
        <f t="shared" si="26"/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1061</v>
      </c>
      <c r="F357" s="25" t="str">
        <f>IF(ISBLANK(Table2[[#This Row],[unique_id]]), "", Table2[[#This Row],[unique_id]])</f>
        <v>lighting_reset_adaptive_lighting_parents_jane_bedside</v>
      </c>
      <c r="G357" t="s">
        <v>1053</v>
      </c>
      <c r="H357" s="21" t="s">
        <v>638</v>
      </c>
      <c r="I357" s="21" t="s">
        <v>307</v>
      </c>
      <c r="J357" s="21" t="s">
        <v>1063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 t="shared" si="27"/>
        <v/>
      </c>
      <c r="AK357" s="21" t="str">
        <f t="shared" si="26"/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1062</v>
      </c>
      <c r="F358" s="25" t="str">
        <f>IF(ISBLANK(Table2[[#This Row],[unique_id]]), "", Table2[[#This Row],[unique_id]])</f>
        <v>lighting_reset_adaptive_lighting_parents_graham_bedside</v>
      </c>
      <c r="G358" t="s">
        <v>1054</v>
      </c>
      <c r="H358" s="21" t="s">
        <v>638</v>
      </c>
      <c r="I358" s="21" t="s">
        <v>307</v>
      </c>
      <c r="J358" s="21" t="s">
        <v>1064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 t="shared" si="27"/>
        <v/>
      </c>
      <c r="AK358" s="21" t="str">
        <f t="shared" si="26"/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1065</v>
      </c>
      <c r="F359" s="25" t="str">
        <f>IF(ISBLANK(Table2[[#This Row],[unique_id]]), "", Table2[[#This Row],[unique_id]])</f>
        <v>lighting_reset_adaptive_lighting_study_lamp</v>
      </c>
      <c r="G359" t="s">
        <v>912</v>
      </c>
      <c r="H359" s="21" t="s">
        <v>638</v>
      </c>
      <c r="I359" s="21" t="s">
        <v>307</v>
      </c>
      <c r="J359" s="21" t="s">
        <v>623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 t="shared" si="27"/>
        <v/>
      </c>
      <c r="AK359" s="21" t="str">
        <f t="shared" si="26"/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630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638</v>
      </c>
      <c r="I360" s="21" t="s">
        <v>307</v>
      </c>
      <c r="J360" s="21" t="s">
        <v>645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 t="shared" si="27"/>
        <v/>
      </c>
      <c r="AK360" s="21" t="str">
        <f t="shared" si="26"/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631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638</v>
      </c>
      <c r="I361" s="21" t="s">
        <v>307</v>
      </c>
      <c r="J361" s="21" t="s">
        <v>645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 t="shared" si="27"/>
        <v/>
      </c>
      <c r="AK361" s="21" t="str">
        <f t="shared" si="26"/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632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638</v>
      </c>
      <c r="I362" s="21" t="s">
        <v>307</v>
      </c>
      <c r="J362" s="21" t="s">
        <v>645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 t="shared" si="27"/>
        <v/>
      </c>
      <c r="AK362" s="21" t="str">
        <f t="shared" si="26"/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646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638</v>
      </c>
      <c r="I363" s="21" t="s">
        <v>307</v>
      </c>
      <c r="J363" s="21" t="s">
        <v>645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 t="shared" si="27"/>
        <v/>
      </c>
      <c r="AK363" s="21" t="str">
        <f t="shared" si="26"/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633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638</v>
      </c>
      <c r="I364" s="21" t="s">
        <v>307</v>
      </c>
      <c r="J364" s="21" t="s">
        <v>645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 t="shared" si="27"/>
        <v/>
      </c>
      <c r="AK364" s="21" t="str">
        <f t="shared" si="26"/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1066</v>
      </c>
      <c r="F365" s="25" t="str">
        <f>IF(ISBLANK(Table2[[#This Row],[unique_id]]), "", Table2[[#This Row],[unique_id]])</f>
        <v>lighting_reset_adaptive_lighting_bathroom_sconces</v>
      </c>
      <c r="G365" t="s">
        <v>1050</v>
      </c>
      <c r="H365" s="21" t="s">
        <v>638</v>
      </c>
      <c r="I365" s="21" t="s">
        <v>307</v>
      </c>
      <c r="J365" s="21" t="s">
        <v>1060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 t="shared" si="27"/>
        <v/>
      </c>
      <c r="AK365" s="21" t="str">
        <f t="shared" si="26"/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634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638</v>
      </c>
      <c r="I366" s="21" t="s">
        <v>307</v>
      </c>
      <c r="J366" s="21" t="s">
        <v>645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 t="shared" si="27"/>
        <v/>
      </c>
      <c r="AK366" s="21" t="str">
        <f t="shared" si="26"/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1067</v>
      </c>
      <c r="F367" s="25" t="str">
        <f>IF(ISBLANK(Table2[[#This Row],[unique_id]]), "", Table2[[#This Row],[unique_id]])</f>
        <v>lighting_reset_adaptive_lighting_ensuite_sconces</v>
      </c>
      <c r="G367" t="s">
        <v>1033</v>
      </c>
      <c r="H367" s="21" t="s">
        <v>638</v>
      </c>
      <c r="I367" s="21" t="s">
        <v>307</v>
      </c>
      <c r="J367" s="21" t="s">
        <v>1060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 t="shared" si="27"/>
        <v/>
      </c>
      <c r="AK367" s="21" t="str">
        <f t="shared" si="26"/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635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638</v>
      </c>
      <c r="I368" s="21" t="s">
        <v>307</v>
      </c>
      <c r="J368" s="21" t="s">
        <v>645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 t="shared" si="27"/>
        <v/>
      </c>
      <c r="AK368" s="21" t="str">
        <f t="shared" si="26"/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587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2642</v>
      </c>
      <c r="B369" s="21" t="s">
        <v>26</v>
      </c>
      <c r="C369" s="21" t="s">
        <v>527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638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 t="shared" si="26"/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2643</v>
      </c>
      <c r="B370" s="21" t="s">
        <v>26</v>
      </c>
      <c r="C370" s="21" t="s">
        <v>151</v>
      </c>
      <c r="D370" s="21" t="s">
        <v>749</v>
      </c>
      <c r="E370" s="21" t="s">
        <v>750</v>
      </c>
      <c r="F370" s="25" t="str">
        <f>IF(ISBLANK(Table2[[#This Row],[unique_id]]), "", Table2[[#This Row],[unique_id]])</f>
        <v>synchronize_devices</v>
      </c>
      <c r="G370" s="21" t="s">
        <v>752</v>
      </c>
      <c r="H370" s="21" t="s">
        <v>751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 t="shared" ref="AJ370:AJ377" si="28">IF(ISBLANK(AI370),  "", _xlfn.CONCAT("haas/entity/sensor/", LOWER(C370), "/", E370, "/config"))</f>
        <v/>
      </c>
      <c r="AK370" s="21" t="str">
        <f t="shared" si="26"/>
        <v/>
      </c>
      <c r="AR370" s="24"/>
      <c r="AS370" s="21"/>
      <c r="AT370" s="15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915</v>
      </c>
      <c r="I371" s="21" t="s">
        <v>144</v>
      </c>
      <c r="M371" s="21" t="s">
        <v>136</v>
      </c>
      <c r="N371" s="21" t="s">
        <v>281</v>
      </c>
      <c r="O371" s="22" t="s">
        <v>960</v>
      </c>
      <c r="P371" s="21" t="s">
        <v>172</v>
      </c>
      <c r="Q371" s="21" t="s">
        <v>930</v>
      </c>
      <c r="R371" s="46" t="s">
        <v>915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 t="shared" si="28"/>
        <v/>
      </c>
      <c r="AK371" s="21" t="str">
        <f t="shared" si="26"/>
        <v/>
      </c>
      <c r="AS371" s="21"/>
      <c r="AT371" s="23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1" s="21" t="str">
        <f>IF(ISBLANK(Table2[[#This Row],[device_model]]), "", Table2[[#This Row],[device_suggested_area]])</f>
        <v>Ada</v>
      </c>
      <c r="AZ371" s="21" t="s">
        <v>172</v>
      </c>
      <c r="BA371" s="21" t="s">
        <v>425</v>
      </c>
      <c r="BB371" s="21" t="s">
        <v>245</v>
      </c>
      <c r="BC371" s="21" t="s">
        <v>1271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hidden="1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915</v>
      </c>
      <c r="I372" s="21" t="s">
        <v>144</v>
      </c>
      <c r="M372" s="21" t="s">
        <v>136</v>
      </c>
      <c r="N372" s="21" t="s">
        <v>281</v>
      </c>
      <c r="O372" s="22" t="s">
        <v>960</v>
      </c>
      <c r="P372" s="21" t="s">
        <v>172</v>
      </c>
      <c r="Q372" s="21" t="s">
        <v>930</v>
      </c>
      <c r="R372" s="46" t="s">
        <v>915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 t="shared" si="28"/>
        <v/>
      </c>
      <c r="AK372" s="21" t="str">
        <f t="shared" ref="AK372:AK403" si="29"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2" s="21" t="str">
        <f>IF(ISBLANK(Table2[[#This Row],[device_model]]), "", Table2[[#This Row],[device_suggested_area]])</f>
        <v>Edwin</v>
      </c>
      <c r="AZ372" s="21" t="s">
        <v>172</v>
      </c>
      <c r="BA372" s="21" t="s">
        <v>425</v>
      </c>
      <c r="BB372" s="21" t="s">
        <v>245</v>
      </c>
      <c r="BC372" s="21" t="s">
        <v>1271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hidden="1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915</v>
      </c>
      <c r="I373" s="21" t="s">
        <v>144</v>
      </c>
      <c r="M373" s="21" t="s">
        <v>136</v>
      </c>
      <c r="N373" s="21" t="s">
        <v>281</v>
      </c>
      <c r="O373" s="22" t="s">
        <v>960</v>
      </c>
      <c r="P373" s="21" t="s">
        <v>172</v>
      </c>
      <c r="Q373" s="21" t="s">
        <v>930</v>
      </c>
      <c r="R373" s="46" t="s">
        <v>915</v>
      </c>
      <c r="S373" s="21" t="str">
        <f>_xlfn.CONCAT( Table2[[#This Row],[friendly_name]], " Devices")</f>
        <v>Parents Home Devices</v>
      </c>
      <c r="T373" s="27" t="s">
        <v>940</v>
      </c>
      <c r="V373" s="22"/>
      <c r="W373" s="22"/>
      <c r="X373" s="22"/>
      <c r="Y373" s="22"/>
      <c r="AG373" s="22"/>
      <c r="AH373" s="22"/>
      <c r="AJ373" s="21" t="str">
        <f t="shared" si="28"/>
        <v/>
      </c>
      <c r="AK373" s="21" t="str">
        <f t="shared" si="29"/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3" s="21" t="str">
        <f>IF(ISBLANK(Table2[[#This Row],[device_model]]), "", Table2[[#This Row],[device_suggested_area]])</f>
        <v>Parents</v>
      </c>
      <c r="AZ373" s="21" t="s">
        <v>172</v>
      </c>
      <c r="BA373" s="21" t="s">
        <v>1265</v>
      </c>
      <c r="BB373" s="21" t="s">
        <v>245</v>
      </c>
      <c r="BC373" s="21" t="s">
        <v>1272</v>
      </c>
      <c r="BD373" s="21" t="s">
        <v>201</v>
      </c>
      <c r="BG373" s="21" t="s">
        <v>452</v>
      </c>
      <c r="BH373" s="28" t="s">
        <v>786</v>
      </c>
      <c r="BI373" s="24" t="s">
        <v>785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hidden="1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915</v>
      </c>
      <c r="I374" s="21" t="s">
        <v>144</v>
      </c>
      <c r="M374" s="21" t="s">
        <v>136</v>
      </c>
      <c r="N374" s="21" t="s">
        <v>281</v>
      </c>
      <c r="O374" s="22" t="s">
        <v>960</v>
      </c>
      <c r="P374" s="21" t="s">
        <v>172</v>
      </c>
      <c r="Q374" s="21" t="s">
        <v>930</v>
      </c>
      <c r="R374" s="46" t="s">
        <v>915</v>
      </c>
      <c r="S374" s="21" t="str">
        <f>_xlfn.CONCAT( Table2[[#This Row],[friendly_name]], " Devices")</f>
        <v>Kitchen Home Devices</v>
      </c>
      <c r="T374" s="27" t="s">
        <v>940</v>
      </c>
      <c r="V374" s="22"/>
      <c r="W374" s="22"/>
      <c r="X374" s="22"/>
      <c r="Y374" s="22"/>
      <c r="AG374" s="22"/>
      <c r="AH374" s="22"/>
      <c r="AJ374" s="21" t="str">
        <f t="shared" si="28"/>
        <v/>
      </c>
      <c r="AK374" s="21" t="str">
        <f t="shared" si="29"/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4" s="21" t="str">
        <f>IF(ISBLANK(Table2[[#This Row],[device_model]]), "", Table2[[#This Row],[device_suggested_area]])</f>
        <v>Kitchen</v>
      </c>
      <c r="AZ374" s="21" t="s">
        <v>172</v>
      </c>
      <c r="BA374" s="21" t="s">
        <v>1265</v>
      </c>
      <c r="BB374" s="21" t="s">
        <v>245</v>
      </c>
      <c r="BC374" s="21" t="s">
        <v>1272</v>
      </c>
      <c r="BD374" s="21" t="s">
        <v>215</v>
      </c>
      <c r="BG374" s="21" t="s">
        <v>452</v>
      </c>
      <c r="BH374" s="28" t="s">
        <v>900</v>
      </c>
      <c r="BI374" s="24" t="s">
        <v>899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hidden="1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753</v>
      </c>
      <c r="F375" s="25" t="str">
        <f>IF(ISBLANK(Table2[[#This Row],[unique_id]]), "", Table2[[#This Row],[unique_id]])</f>
        <v>office_home</v>
      </c>
      <c r="G375" s="21" t="s">
        <v>754</v>
      </c>
      <c r="H375" s="21" t="s">
        <v>915</v>
      </c>
      <c r="I375" s="21" t="s">
        <v>144</v>
      </c>
      <c r="M375" s="21" t="s">
        <v>136</v>
      </c>
      <c r="N375" s="21" t="s">
        <v>281</v>
      </c>
      <c r="O375" s="22" t="s">
        <v>960</v>
      </c>
      <c r="P375" s="21" t="s">
        <v>172</v>
      </c>
      <c r="Q375" s="21" t="s">
        <v>930</v>
      </c>
      <c r="R375" s="46" t="s">
        <v>915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 t="shared" si="28"/>
        <v/>
      </c>
      <c r="AK375" s="21" t="str">
        <f t="shared" si="29"/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5" s="21" t="str">
        <f>IF(ISBLANK(Table2[[#This Row],[device_model]]), "", Table2[[#This Row],[device_suggested_area]])</f>
        <v>Office</v>
      </c>
      <c r="AZ375" s="21" t="s">
        <v>172</v>
      </c>
      <c r="BA375" s="21" t="s">
        <v>425</v>
      </c>
      <c r="BB375" s="21" t="s">
        <v>245</v>
      </c>
      <c r="BC375" s="21" t="s">
        <v>1271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hidden="1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791</v>
      </c>
      <c r="F376" s="25" t="str">
        <f>IF(ISBLANK(Table2[[#This Row],[unique_id]]), "", Table2[[#This Row],[unique_id]])</f>
        <v>lounge_home</v>
      </c>
      <c r="G376" s="21" t="s">
        <v>792</v>
      </c>
      <c r="H376" s="21" t="s">
        <v>915</v>
      </c>
      <c r="I376" s="21" t="s">
        <v>144</v>
      </c>
      <c r="M376" s="21" t="s">
        <v>136</v>
      </c>
      <c r="N376" s="21" t="s">
        <v>281</v>
      </c>
      <c r="O376" s="22" t="s">
        <v>960</v>
      </c>
      <c r="P376" s="21" t="s">
        <v>172</v>
      </c>
      <c r="Q376" s="21" t="s">
        <v>930</v>
      </c>
      <c r="R376" s="46" t="s">
        <v>915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 t="shared" si="28"/>
        <v/>
      </c>
      <c r="AK376" s="21" t="str">
        <f t="shared" si="29"/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6" s="21" t="str">
        <f>IF(ISBLANK(Table2[[#This Row],[device_model]]), "", Table2[[#This Row],[device_suggested_area]])</f>
        <v>Lounge</v>
      </c>
      <c r="AZ376" s="21" t="s">
        <v>172</v>
      </c>
      <c r="BA376" s="21" t="s">
        <v>425</v>
      </c>
      <c r="BB376" s="21" t="s">
        <v>245</v>
      </c>
      <c r="BC376" s="21" t="s">
        <v>1271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hidden="1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995</v>
      </c>
      <c r="F377" s="25" t="str">
        <f>IF(ISBLANK(Table2[[#This Row],[unique_id]]), "", Table2[[#This Row],[unique_id]])</f>
        <v>ada_tablet</v>
      </c>
      <c r="G377" s="21" t="s">
        <v>996</v>
      </c>
      <c r="H377" s="21" t="s">
        <v>915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 t="shared" si="28"/>
        <v/>
      </c>
      <c r="AK377" s="21" t="str">
        <f t="shared" si="29"/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7" s="21" t="str">
        <f>IF(ISBLANK(Table2[[#This Row],[device_model]]), "", Table2[[#This Row],[device_suggested_area]])</f>
        <v>Lounge</v>
      </c>
      <c r="AZ377" s="21" t="s">
        <v>996</v>
      </c>
      <c r="BA377" s="21" t="s">
        <v>1273</v>
      </c>
      <c r="BB377" s="21" t="s">
        <v>245</v>
      </c>
      <c r="BC377" s="21" t="s">
        <v>1001</v>
      </c>
      <c r="BD377" s="21" t="s">
        <v>203</v>
      </c>
      <c r="BG377" s="21" t="s">
        <v>452</v>
      </c>
      <c r="BH377" s="28" t="s">
        <v>998</v>
      </c>
      <c r="BI377" s="24" t="s">
        <v>999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hidden="1" customHeight="1">
      <c r="A378" s="21">
        <v>2657</v>
      </c>
      <c r="B378" s="21" t="s">
        <v>26</v>
      </c>
      <c r="C378" s="21" t="s">
        <v>527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915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 t="shared" si="29"/>
        <v/>
      </c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hidden="1" customHeight="1">
      <c r="A379" s="21">
        <v>2658</v>
      </c>
      <c r="B379" s="21" t="s">
        <v>26</v>
      </c>
      <c r="C379" s="21" t="s">
        <v>677</v>
      </c>
      <c r="D379" s="21" t="s">
        <v>145</v>
      </c>
      <c r="E379" s="21" t="s">
        <v>748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915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 t="shared" si="29"/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79" s="21" t="str">
        <f>IF(ISBLANK(Table2[[#This Row],[device_model]]), "", Table2[[#This Row],[device_suggested_area]])</f>
        <v>Lounge</v>
      </c>
      <c r="AZ379" s="21" t="s">
        <v>1194</v>
      </c>
      <c r="BA379" s="21" t="s">
        <v>681</v>
      </c>
      <c r="BB379" s="21" t="s">
        <v>677</v>
      </c>
      <c r="BC379" s="21" t="s">
        <v>680</v>
      </c>
      <c r="BD379" s="21" t="s">
        <v>203</v>
      </c>
      <c r="BG379" s="21" t="s">
        <v>452</v>
      </c>
      <c r="BH379" s="28" t="s">
        <v>678</v>
      </c>
      <c r="BI379" s="24" t="s">
        <v>679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hidden="1" customHeight="1">
      <c r="A380" s="21">
        <v>2659</v>
      </c>
      <c r="B380" s="21" t="s">
        <v>676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915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 t="shared" si="29"/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0" s="21" t="str">
        <f>IF(ISBLANK(Table2[[#This Row],[device_model]]), "", Table2[[#This Row],[device_suggested_area]])</f>
        <v>Parents</v>
      </c>
      <c r="AZ380" s="21" t="s">
        <v>1194</v>
      </c>
      <c r="BA380" s="21" t="s">
        <v>1266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hidden="1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1002</v>
      </c>
      <c r="F381" s="25" t="str">
        <f>IF(ISBLANK(Table2[[#This Row],[unique_id]]), "", Table2[[#This Row],[unique_id]])</f>
        <v>edwin_tablet</v>
      </c>
      <c r="G381" s="21" t="s">
        <v>1003</v>
      </c>
      <c r="H381" s="21" t="s">
        <v>915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 t="shared" si="29"/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1" s="21" t="str">
        <f>IF(ISBLANK(Table2[[#This Row],[device_model]]), "", Table2[[#This Row],[device_suggested_area]])</f>
        <v>Kitchen</v>
      </c>
      <c r="AZ381" s="21" t="s">
        <v>1003</v>
      </c>
      <c r="BA381" s="21" t="s">
        <v>1273</v>
      </c>
      <c r="BB381" s="21" t="s">
        <v>245</v>
      </c>
      <c r="BC381" s="21" t="s">
        <v>1001</v>
      </c>
      <c r="BD381" s="21" t="s">
        <v>215</v>
      </c>
      <c r="BG381" s="21" t="s">
        <v>452</v>
      </c>
      <c r="BH381" s="28" t="s">
        <v>1009</v>
      </c>
      <c r="BI381" s="24" t="s">
        <v>1000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hidden="1" customHeight="1">
      <c r="A382" s="21">
        <v>2661</v>
      </c>
      <c r="B382" s="21" t="s">
        <v>676</v>
      </c>
      <c r="C382" s="21" t="s">
        <v>245</v>
      </c>
      <c r="D382" s="21" t="s">
        <v>145</v>
      </c>
      <c r="E382" s="21" t="s">
        <v>838</v>
      </c>
      <c r="F382" s="25" t="str">
        <f>IF(ISBLANK(Table2[[#This Row],[unique_id]]), "", Table2[[#This Row],[unique_id]])</f>
        <v>office_tv</v>
      </c>
      <c r="G382" s="21" t="s">
        <v>839</v>
      </c>
      <c r="H382" s="21" t="s">
        <v>915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 t="shared" si="29"/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2" s="21" t="str">
        <f>IF(ISBLANK(Table2[[#This Row],[device_model]]), "", Table2[[#This Row],[device_suggested_area]])</f>
        <v>Office</v>
      </c>
      <c r="AZ382" s="21" t="s">
        <v>1194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hidden="1" customHeight="1">
      <c r="A383" s="21">
        <v>2662</v>
      </c>
      <c r="B383" s="21" t="s">
        <v>26</v>
      </c>
      <c r="C383" s="21" t="s">
        <v>527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915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 t="shared" si="29"/>
        <v/>
      </c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hidden="1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904</v>
      </c>
      <c r="F384" s="25" t="str">
        <f>IF(ISBLANK(Table2[[#This Row],[unique_id]]), "", Table2[[#This Row],[unique_id]])</f>
        <v>lounge_arc</v>
      </c>
      <c r="G384" s="21" t="s">
        <v>907</v>
      </c>
      <c r="H384" s="21" t="s">
        <v>915</v>
      </c>
      <c r="I384" s="21" t="s">
        <v>144</v>
      </c>
      <c r="M384" s="21" t="s">
        <v>136</v>
      </c>
      <c r="N384" s="21" t="s">
        <v>281</v>
      </c>
      <c r="O384" s="22" t="s">
        <v>960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 t="shared" ref="AJ384:AJ400" si="30">IF(ISBLANK(AI384),  "", _xlfn.CONCAT("haas/entity/sensor/", LOWER(C384), "/", E384, "/config"))</f>
        <v/>
      </c>
      <c r="AK384" s="21" t="str">
        <f t="shared" si="29"/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4" s="21" t="str">
        <f>IF(ISBLANK(Table2[[#This Row],[device_model]]), "", Table2[[#This Row],[device_suggested_area]])</f>
        <v>Lounge</v>
      </c>
      <c r="AZ384" s="21" t="s">
        <v>682</v>
      </c>
      <c r="BA384" s="21" t="s">
        <v>1269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683</v>
      </c>
      <c r="BI384" s="24" t="s">
        <v>684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hidden="1" customHeight="1">
      <c r="A385" s="21">
        <v>2664</v>
      </c>
      <c r="B385" s="21" t="s">
        <v>676</v>
      </c>
      <c r="C385" s="21" t="s">
        <v>983</v>
      </c>
      <c r="D385" s="21" t="s">
        <v>149</v>
      </c>
      <c r="E385" s="21" t="s">
        <v>985</v>
      </c>
      <c r="F385" s="25" t="str">
        <f>IF(ISBLANK(Table2[[#This Row],[unique_id]]), "", Table2[[#This Row],[unique_id]])</f>
        <v>template_kitchen_move_proxy</v>
      </c>
      <c r="G385" s="21" t="s">
        <v>908</v>
      </c>
      <c r="H385" s="21" t="s">
        <v>915</v>
      </c>
      <c r="I385" s="21" t="s">
        <v>144</v>
      </c>
      <c r="O385" s="22" t="s">
        <v>960</v>
      </c>
      <c r="P385" s="21" t="s">
        <v>172</v>
      </c>
      <c r="Q385" s="21" t="s">
        <v>930</v>
      </c>
      <c r="R385" s="46" t="s">
        <v>915</v>
      </c>
      <c r="S385" s="21" t="str">
        <f>_xlfn.CONCAT( Table2[[#This Row],[friendly_name]], " Devices")</f>
        <v>Kitchen Move Devices</v>
      </c>
      <c r="T385" s="27" t="s">
        <v>988</v>
      </c>
      <c r="V385" s="22"/>
      <c r="W385" s="22"/>
      <c r="X385" s="22"/>
      <c r="Y385" s="22"/>
      <c r="AG385" s="22"/>
      <c r="AH385" s="22"/>
      <c r="AJ385" s="21" t="str">
        <f t="shared" si="30"/>
        <v/>
      </c>
      <c r="AK385" s="21" t="str">
        <f t="shared" si="29"/>
        <v/>
      </c>
      <c r="AS385" s="21"/>
      <c r="AT385" s="23"/>
      <c r="AU385" s="21" t="s">
        <v>145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5" s="21" t="str">
        <f>IF(ISBLANK(Table2[[#This Row],[device_model]]), "", Table2[[#This Row],[device_suggested_area]])</f>
        <v>Kitchen</v>
      </c>
      <c r="AZ385" s="21" t="s">
        <v>397</v>
      </c>
      <c r="BA385" s="21" t="s">
        <v>1267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hidden="1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903</v>
      </c>
      <c r="F386" s="25" t="str">
        <f>IF(ISBLANK(Table2[[#This Row],[unique_id]]), "", Table2[[#This Row],[unique_id]])</f>
        <v>kitchen_move</v>
      </c>
      <c r="G386" s="21" t="s">
        <v>908</v>
      </c>
      <c r="H386" s="21" t="s">
        <v>915</v>
      </c>
      <c r="I386" s="21" t="s">
        <v>144</v>
      </c>
      <c r="M386" s="21" t="s">
        <v>136</v>
      </c>
      <c r="N386" s="21" t="s">
        <v>281</v>
      </c>
      <c r="O386" s="22" t="s">
        <v>960</v>
      </c>
      <c r="P386" s="21" t="s">
        <v>172</v>
      </c>
      <c r="Q386" s="21" t="s">
        <v>930</v>
      </c>
      <c r="R386" s="46" t="s">
        <v>915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 t="shared" si="30"/>
        <v/>
      </c>
      <c r="AK386" s="21" t="str">
        <f t="shared" si="29"/>
        <v/>
      </c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1267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521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hidden="1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902</v>
      </c>
      <c r="F387" s="25" t="str">
        <f>IF(ISBLANK(Table2[[#This Row],[unique_id]]), "", Table2[[#This Row],[unique_id]])</f>
        <v>kitchen_five</v>
      </c>
      <c r="G387" s="21" t="s">
        <v>909</v>
      </c>
      <c r="H387" s="21" t="s">
        <v>915</v>
      </c>
      <c r="I387" s="21" t="s">
        <v>144</v>
      </c>
      <c r="M387" s="21" t="s">
        <v>136</v>
      </c>
      <c r="N387" s="21" t="s">
        <v>281</v>
      </c>
      <c r="O387" s="22" t="s">
        <v>960</v>
      </c>
      <c r="P387" s="21" t="s">
        <v>172</v>
      </c>
      <c r="Q387" s="21" t="s">
        <v>930</v>
      </c>
      <c r="R387" s="46" t="s">
        <v>915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 t="shared" si="30"/>
        <v/>
      </c>
      <c r="AK387" s="21" t="str">
        <f t="shared" si="29"/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7" s="21" t="str">
        <f>IF(ISBLANK(Table2[[#This Row],[device_model]]), "", Table2[[#This Row],[device_suggested_area]])</f>
        <v>Kitchen</v>
      </c>
      <c r="AZ387" s="21" t="s">
        <v>987</v>
      </c>
      <c r="BA387" s="21" t="s">
        <v>1268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522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hidden="1" customHeight="1">
      <c r="A388" s="21">
        <v>2667</v>
      </c>
      <c r="B388" s="21" t="s">
        <v>676</v>
      </c>
      <c r="C388" s="21" t="s">
        <v>983</v>
      </c>
      <c r="D388" s="21" t="s">
        <v>149</v>
      </c>
      <c r="E388" s="21" t="s">
        <v>986</v>
      </c>
      <c r="F388" s="25" t="str">
        <f>IF(ISBLANK(Table2[[#This Row],[unique_id]]), "", Table2[[#This Row],[unique_id]])</f>
        <v>template_parents_move_proxy</v>
      </c>
      <c r="G388" s="21" t="s">
        <v>910</v>
      </c>
      <c r="H388" s="21" t="s">
        <v>915</v>
      </c>
      <c r="I388" s="21" t="s">
        <v>144</v>
      </c>
      <c r="O388" s="22" t="s">
        <v>960</v>
      </c>
      <c r="P388" s="21" t="s">
        <v>172</v>
      </c>
      <c r="Q388" s="21" t="s">
        <v>930</v>
      </c>
      <c r="R388" s="46" t="s">
        <v>915</v>
      </c>
      <c r="S388" s="21" t="str">
        <f>_xlfn.CONCAT( Table2[[#This Row],[friendly_name]], " Devices")</f>
        <v>Parents Move Devices</v>
      </c>
      <c r="T388" s="27" t="s">
        <v>988</v>
      </c>
      <c r="V388" s="22"/>
      <c r="W388" s="22"/>
      <c r="X388" s="22"/>
      <c r="Y388" s="22"/>
      <c r="AG388" s="22"/>
      <c r="AH388" s="22"/>
      <c r="AJ388" s="21" t="str">
        <f t="shared" si="30"/>
        <v/>
      </c>
      <c r="AK388" s="21" t="str">
        <f t="shared" si="29"/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8" s="21" t="str">
        <f>IF(ISBLANK(Table2[[#This Row],[device_model]]), "", Table2[[#This Row],[device_suggested_area]])</f>
        <v>Parents</v>
      </c>
      <c r="AZ388" s="21" t="s">
        <v>397</v>
      </c>
      <c r="BA388" s="21" t="s">
        <v>1267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901</v>
      </c>
      <c r="F389" s="25" t="str">
        <f>IF(ISBLANK(Table2[[#This Row],[unique_id]]), "", Table2[[#This Row],[unique_id]])</f>
        <v>parents_move</v>
      </c>
      <c r="G389" s="21" t="s">
        <v>910</v>
      </c>
      <c r="H389" s="21" t="s">
        <v>915</v>
      </c>
      <c r="I389" s="21" t="s">
        <v>144</v>
      </c>
      <c r="M389" s="21" t="s">
        <v>136</v>
      </c>
      <c r="N389" s="21" t="s">
        <v>281</v>
      </c>
      <c r="O389" s="22" t="s">
        <v>960</v>
      </c>
      <c r="P389" s="21" t="s">
        <v>172</v>
      </c>
      <c r="Q389" s="21" t="s">
        <v>930</v>
      </c>
      <c r="R389" s="46" t="s">
        <v>915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 t="shared" si="30"/>
        <v/>
      </c>
      <c r="AK389" s="21" t="str">
        <f t="shared" si="29"/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1267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520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hidden="1" customHeight="1">
      <c r="A390" s="21">
        <v>2669</v>
      </c>
      <c r="B390" s="21" t="s">
        <v>676</v>
      </c>
      <c r="C390" s="21" t="s">
        <v>275</v>
      </c>
      <c r="D390" s="21" t="s">
        <v>145</v>
      </c>
      <c r="E390" s="21" t="s">
        <v>787</v>
      </c>
      <c r="F390" s="25" t="str">
        <f>IF(ISBLANK(Table2[[#This Row],[unique_id]]), "", Table2[[#This Row],[unique_id]])</f>
        <v>parents_tv_speaker</v>
      </c>
      <c r="G390" s="21" t="s">
        <v>788</v>
      </c>
      <c r="H390" s="21" t="s">
        <v>915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 t="shared" si="30"/>
        <v/>
      </c>
      <c r="AK390" s="21" t="str">
        <f t="shared" si="29"/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0" s="21" t="str">
        <f>IF(ISBLANK(Table2[[#This Row],[device_model]]), "", Table2[[#This Row],[device_suggested_area]])</f>
        <v>Parents</v>
      </c>
      <c r="AZ390" s="21" t="s">
        <v>1197</v>
      </c>
      <c r="BA390" s="21" t="s">
        <v>1270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hidden="1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804</v>
      </c>
      <c r="F391" s="25" t="str">
        <f>IF(ISBLANK(Table2[[#This Row],[unique_id]]), "", Table2[[#This Row],[unique_id]])</f>
        <v>back_door_lock_security</v>
      </c>
      <c r="G391" s="21" t="s">
        <v>800</v>
      </c>
      <c r="H391" s="21" t="s">
        <v>779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815</v>
      </c>
      <c r="AG391" s="22"/>
      <c r="AH391" s="22"/>
      <c r="AJ391" s="21" t="str">
        <f t="shared" si="30"/>
        <v/>
      </c>
      <c r="AK391" s="21" t="str">
        <f t="shared" si="29"/>
        <v/>
      </c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817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779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 t="shared" si="30"/>
        <v/>
      </c>
      <c r="AK392" s="21" t="str">
        <f t="shared" si="29"/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2702</v>
      </c>
      <c r="B393" s="21" t="s">
        <v>26</v>
      </c>
      <c r="C393" s="21" t="s">
        <v>770</v>
      </c>
      <c r="D393" s="21" t="s">
        <v>773</v>
      </c>
      <c r="E393" s="21" t="s">
        <v>774</v>
      </c>
      <c r="F393" s="25" t="str">
        <f>IF(ISBLANK(Table2[[#This Row],[unique_id]]), "", Table2[[#This Row],[unique_id]])</f>
        <v>back_door_lock</v>
      </c>
      <c r="G393" s="21" t="s">
        <v>819</v>
      </c>
      <c r="H393" s="21" t="s">
        <v>779</v>
      </c>
      <c r="I393" s="21" t="s">
        <v>219</v>
      </c>
      <c r="M393" s="21" t="s">
        <v>136</v>
      </c>
      <c r="T393" s="27"/>
      <c r="V393" s="22"/>
      <c r="W393" s="22" t="s">
        <v>581</v>
      </c>
      <c r="X393" s="22"/>
      <c r="Y393" s="30" t="s">
        <v>926</v>
      </c>
      <c r="AG393" s="22"/>
      <c r="AH393" s="22"/>
      <c r="AJ393" s="21" t="str">
        <f t="shared" si="30"/>
        <v/>
      </c>
      <c r="AK393" s="21" t="str">
        <f t="shared" si="29"/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3" s="21" t="str">
        <f>Table2[[#This Row],[device_suggested_area]]</f>
        <v>Back Door</v>
      </c>
      <c r="AY393" s="21" t="str">
        <f>IF(ISBLANK(Table2[[#This Row],[device_model]]), "", Table2[[#This Row],[device_suggested_area]])</f>
        <v>Back Door</v>
      </c>
      <c r="AZ393" s="21" t="s">
        <v>1251</v>
      </c>
      <c r="BA393" s="21" t="s">
        <v>771</v>
      </c>
      <c r="BB393" s="21" t="s">
        <v>770</v>
      </c>
      <c r="BC393" s="21" t="s">
        <v>772</v>
      </c>
      <c r="BD393" s="21" t="s">
        <v>779</v>
      </c>
      <c r="BH393" s="21" t="s">
        <v>769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hidden="1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810</v>
      </c>
      <c r="F394" s="25" t="str">
        <f>IF(ISBLANK(Table2[[#This Row],[unique_id]]), "", Table2[[#This Row],[unique_id]])</f>
        <v>template_back_door_sensor_contact_last</v>
      </c>
      <c r="G394" s="21" t="s">
        <v>818</v>
      </c>
      <c r="H394" s="21" t="s">
        <v>779</v>
      </c>
      <c r="I394" s="21" t="s">
        <v>219</v>
      </c>
      <c r="M394" s="21" t="s">
        <v>136</v>
      </c>
      <c r="T394" s="27"/>
      <c r="V394" s="22"/>
      <c r="W394" s="22" t="s">
        <v>581</v>
      </c>
      <c r="X394" s="22"/>
      <c r="Y394" s="30" t="s">
        <v>926</v>
      </c>
      <c r="AG394" s="22"/>
      <c r="AH394" s="22"/>
      <c r="AJ394" s="21" t="str">
        <f t="shared" si="30"/>
        <v/>
      </c>
      <c r="AK394" s="21" t="str">
        <f t="shared" si="29"/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4" s="27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7" t="s">
        <v>1264</v>
      </c>
      <c r="BA394" s="27" t="s">
        <v>793</v>
      </c>
      <c r="BB394" s="21" t="s">
        <v>1359</v>
      </c>
      <c r="BC394" s="21" t="s">
        <v>772</v>
      </c>
      <c r="BD394" s="21" t="s">
        <v>779</v>
      </c>
      <c r="BH394" s="21" t="s">
        <v>795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hidden="1" customHeight="1">
      <c r="A395" s="21">
        <v>2704</v>
      </c>
      <c r="B395" s="21" t="s">
        <v>676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779</v>
      </c>
      <c r="H395" s="21" t="s">
        <v>790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 t="shared" si="30"/>
        <v/>
      </c>
      <c r="AK395" s="21" t="str">
        <f t="shared" si="29"/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805</v>
      </c>
      <c r="F396" s="25" t="str">
        <f>IF(ISBLANK(Table2[[#This Row],[unique_id]]), "", Table2[[#This Row],[unique_id]])</f>
        <v>front_door_lock_security</v>
      </c>
      <c r="G396" s="21" t="s">
        <v>800</v>
      </c>
      <c r="H396" s="21" t="s">
        <v>778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815</v>
      </c>
      <c r="AG396" s="22"/>
      <c r="AH396" s="22"/>
      <c r="AJ396" s="21" t="str">
        <f t="shared" si="30"/>
        <v/>
      </c>
      <c r="AK396" s="21" t="str">
        <f t="shared" si="29"/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816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778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 t="shared" si="30"/>
        <v/>
      </c>
      <c r="AK397" s="21" t="str">
        <f t="shared" si="29"/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2707</v>
      </c>
      <c r="B398" s="21" t="s">
        <v>26</v>
      </c>
      <c r="C398" s="21" t="s">
        <v>770</v>
      </c>
      <c r="D398" s="21" t="s">
        <v>773</v>
      </c>
      <c r="E398" s="21" t="s">
        <v>775</v>
      </c>
      <c r="F398" s="25" t="str">
        <f>IF(ISBLANK(Table2[[#This Row],[unique_id]]), "", Table2[[#This Row],[unique_id]])</f>
        <v>front_door_lock</v>
      </c>
      <c r="G398" s="21" t="s">
        <v>819</v>
      </c>
      <c r="H398" s="21" t="s">
        <v>778</v>
      </c>
      <c r="I398" s="21" t="s">
        <v>219</v>
      </c>
      <c r="M398" s="21" t="s">
        <v>136</v>
      </c>
      <c r="T398" s="27"/>
      <c r="V398" s="22"/>
      <c r="W398" s="22" t="s">
        <v>581</v>
      </c>
      <c r="X398" s="22"/>
      <c r="Y398" s="30" t="s">
        <v>926</v>
      </c>
      <c r="AG398" s="22"/>
      <c r="AH398" s="22"/>
      <c r="AJ398" s="21" t="str">
        <f t="shared" si="30"/>
        <v/>
      </c>
      <c r="AK398" s="21" t="str">
        <f t="shared" si="29"/>
        <v/>
      </c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8" s="21" t="str">
        <f>Table2[[#This Row],[device_suggested_area]]</f>
        <v>Front Door</v>
      </c>
      <c r="AY398" s="21" t="str">
        <f>IF(ISBLANK(Table2[[#This Row],[device_model]]), "", Table2[[#This Row],[device_suggested_area]])</f>
        <v>Front Door</v>
      </c>
      <c r="AZ398" s="21" t="s">
        <v>1251</v>
      </c>
      <c r="BA398" s="21" t="s">
        <v>771</v>
      </c>
      <c r="BB398" s="21" t="s">
        <v>770</v>
      </c>
      <c r="BC398" s="21" t="s">
        <v>772</v>
      </c>
      <c r="BD398" s="21" t="s">
        <v>778</v>
      </c>
      <c r="BH398" s="21" t="s">
        <v>776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hidden="1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809</v>
      </c>
      <c r="F399" s="25" t="str">
        <f>IF(ISBLANK(Table2[[#This Row],[unique_id]]), "", Table2[[#This Row],[unique_id]])</f>
        <v>template_front_door_sensor_contact_last</v>
      </c>
      <c r="G399" s="21" t="s">
        <v>818</v>
      </c>
      <c r="H399" s="21" t="s">
        <v>778</v>
      </c>
      <c r="I399" s="21" t="s">
        <v>219</v>
      </c>
      <c r="M399" s="21" t="s">
        <v>136</v>
      </c>
      <c r="T399" s="27"/>
      <c r="V399" s="22"/>
      <c r="W399" s="22" t="s">
        <v>581</v>
      </c>
      <c r="X399" s="22"/>
      <c r="Y399" s="30" t="s">
        <v>926</v>
      </c>
      <c r="AG399" s="22"/>
      <c r="AH399" s="22"/>
      <c r="AJ399" s="21" t="str">
        <f t="shared" si="30"/>
        <v/>
      </c>
      <c r="AK399" s="21" t="str">
        <f t="shared" si="29"/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399" s="27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7" t="s">
        <v>1264</v>
      </c>
      <c r="BA399" s="27" t="s">
        <v>793</v>
      </c>
      <c r="BB399" s="21" t="s">
        <v>1359</v>
      </c>
      <c r="BC399" s="21" t="s">
        <v>772</v>
      </c>
      <c r="BD399" s="21" t="s">
        <v>778</v>
      </c>
      <c r="BH399" s="21" t="s">
        <v>794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hidden="1" customHeight="1">
      <c r="A400" s="21">
        <v>2709</v>
      </c>
      <c r="B400" s="21" t="s">
        <v>676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778</v>
      </c>
      <c r="H400" s="21" t="s">
        <v>789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 t="shared" si="30"/>
        <v/>
      </c>
      <c r="AK400" s="21" t="str">
        <f t="shared" si="29"/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2710</v>
      </c>
      <c r="B401" s="21" t="s">
        <v>26</v>
      </c>
      <c r="C401" s="21" t="s">
        <v>527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781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 t="shared" si="29"/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777</v>
      </c>
      <c r="H402" s="21" t="s">
        <v>781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 t="shared" si="29"/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783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 t="shared" si="29"/>
        <v/>
      </c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3" s="21" t="s">
        <v>420</v>
      </c>
      <c r="AY403" s="21" t="str">
        <f>IF(ISBLANK(Table2[[#This Row],[device_model]]), "", Table2[[#This Row],[device_suggested_area]])</f>
        <v>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hidden="1" customHeight="1">
      <c r="A404" s="21">
        <v>2713</v>
      </c>
      <c r="B404" s="21" t="s">
        <v>26</v>
      </c>
      <c r="C404" s="21" t="s">
        <v>527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783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 t="shared" ref="AK404:AK430" si="31"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777</v>
      </c>
      <c r="H405" s="21" t="s">
        <v>780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 t="shared" si="31"/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782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 t="shared" si="31"/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6" s="21" t="s">
        <v>420</v>
      </c>
      <c r="AY406" s="21" t="str">
        <f>IF(ISBLANK(Table2[[#This Row],[device_model]]), "", Table2[[#This Row],[device_suggested_area]])</f>
        <v>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hidden="1" customHeight="1">
      <c r="A407" s="21">
        <v>2716</v>
      </c>
      <c r="B407" s="21" t="s">
        <v>26</v>
      </c>
      <c r="C407" s="21" t="s">
        <v>527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782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 t="shared" si="31"/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743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784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 t="shared" ref="AJ408:AJ430" si="32">IF(ISBLANK(AI408),  "", _xlfn.CONCAT("haas/entity/sensor/", LOWER(C408), "/", E408, "/config"))</f>
        <v/>
      </c>
      <c r="AK408" s="21" t="str">
        <f t="shared" si="31"/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742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784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 t="shared" si="32"/>
        <v/>
      </c>
      <c r="AK409" s="21" t="str">
        <f t="shared" si="31"/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744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784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 t="shared" si="32"/>
        <v/>
      </c>
      <c r="AK410" s="21" t="str">
        <f t="shared" si="31"/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745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784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 t="shared" si="32"/>
        <v/>
      </c>
      <c r="AK411" s="21" t="str">
        <f t="shared" si="31"/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746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784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 t="shared" si="32"/>
        <v/>
      </c>
      <c r="AK412" s="21" t="str">
        <f t="shared" si="31"/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747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784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 t="shared" si="32"/>
        <v/>
      </c>
      <c r="AK413" s="21" t="str">
        <f t="shared" si="31"/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 t="shared" si="32"/>
        <v/>
      </c>
      <c r="AK414" s="21" t="str">
        <f t="shared" si="31"/>
        <v/>
      </c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4" s="21" t="s">
        <v>1246</v>
      </c>
      <c r="AY414" s="21" t="str">
        <f>IF(ISBLANK(Table2[[#This Row],[device_model]]), "", Table2[[#This Row],[device_suggested_area]])</f>
        <v>Rack</v>
      </c>
      <c r="AZ414" s="21" t="s">
        <v>1303</v>
      </c>
      <c r="BA414" s="21" t="s">
        <v>1245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hidden="1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 t="shared" si="32"/>
        <v/>
      </c>
      <c r="AK415" s="21" t="str">
        <f t="shared" si="31"/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5" s="21" t="s">
        <v>1247</v>
      </c>
      <c r="AY415" s="21" t="str">
        <f>IF(ISBLANK(Table2[[#This Row],[device_model]]), "", Table2[[#This Row],[device_suggested_area]])</f>
        <v>Rack</v>
      </c>
      <c r="AZ415" s="21" t="str">
        <f>Table2[[#This Row],[device_suggested_area]]</f>
        <v>Rack</v>
      </c>
      <c r="BA415" s="21" t="s">
        <v>1241</v>
      </c>
      <c r="BB415" s="21" t="s">
        <v>244</v>
      </c>
      <c r="BC415" s="21" t="s">
        <v>756</v>
      </c>
      <c r="BD415" s="21" t="s">
        <v>28</v>
      </c>
      <c r="BG415" s="21" t="s">
        <v>439</v>
      </c>
      <c r="BH415" s="21" t="s">
        <v>757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hidden="1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 t="shared" si="32"/>
        <v/>
      </c>
      <c r="AK416" s="21" t="str">
        <f t="shared" si="31"/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6" s="21" t="s">
        <v>1247</v>
      </c>
      <c r="AY416" s="21" t="str">
        <f>IF(ISBLANK(Table2[[#This Row],[device_model]]), "", Table2[[#This Row],[device_suggested_area]])</f>
        <v>Ceiling</v>
      </c>
      <c r="AZ416" s="21" t="str">
        <f>Table2[[#This Row],[device_suggested_area]]</f>
        <v>Ceiling</v>
      </c>
      <c r="BA416" s="21" t="s">
        <v>1242</v>
      </c>
      <c r="BB416" s="21" t="s">
        <v>244</v>
      </c>
      <c r="BC416" s="21" t="s">
        <v>1309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hidden="1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 t="shared" si="32"/>
        <v/>
      </c>
      <c r="AK417" s="21" t="str">
        <f t="shared" si="31"/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7" s="21" t="s">
        <v>1248</v>
      </c>
      <c r="AY417" s="21" t="str">
        <f>IF(ISBLANK(Table2[[#This Row],[device_model]]), "", Table2[[#This Row],[device_suggested_area]])</f>
        <v>Deck</v>
      </c>
      <c r="AZ417" s="21" t="str">
        <f>Table2[[#This Row],[device_suggested_area]]</f>
        <v>Deck</v>
      </c>
      <c r="BA417" s="21" t="s">
        <v>1243</v>
      </c>
      <c r="BB417" s="21" t="s">
        <v>244</v>
      </c>
      <c r="BC417" s="21" t="s">
        <v>1308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hidden="1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 t="shared" si="32"/>
        <v/>
      </c>
      <c r="AK418" s="21" t="str">
        <f t="shared" si="31"/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8" s="21" t="s">
        <v>1248</v>
      </c>
      <c r="AY418" s="21" t="str">
        <f>IF(ISBLANK(Table2[[#This Row],[device_model]]), "", Table2[[#This Row],[device_suggested_area]])</f>
        <v>Hallway</v>
      </c>
      <c r="AZ418" s="21" t="str">
        <f>Table2[[#This Row],[device_suggested_area]]</f>
        <v>Hallway</v>
      </c>
      <c r="BA418" s="21" t="s">
        <v>1244</v>
      </c>
      <c r="BB418" s="21" t="s">
        <v>244</v>
      </c>
      <c r="BC418" s="21" t="s">
        <v>1308</v>
      </c>
      <c r="BD418" s="21" t="s">
        <v>443</v>
      </c>
      <c r="BG418" s="21" t="s">
        <v>439</v>
      </c>
      <c r="BH418" s="21" t="s">
        <v>451</v>
      </c>
      <c r="BI418" s="21" t="s">
        <v>755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hidden="1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 t="shared" si="32"/>
        <v/>
      </c>
      <c r="AK419" s="21" t="str">
        <f t="shared" si="31"/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19" s="21" t="s">
        <v>1246</v>
      </c>
      <c r="AY419" s="21" t="str">
        <f>IF(ISBLANK(Table2[[#This Row],[device_model]]), "", Table2[[#This Row],[device_suggested_area]])</f>
        <v>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hidden="1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 t="shared" si="32"/>
        <v/>
      </c>
      <c r="AK420" s="21" t="str">
        <f t="shared" si="31"/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0" s="21" t="s">
        <v>1291</v>
      </c>
      <c r="AY420" s="21" t="str">
        <f>IF(ISBLANK(Table2[[#This Row],[device_model]]), "", Table2[[#This Row],[device_suggested_area]])</f>
        <v>Rack</v>
      </c>
      <c r="AZ420" s="21" t="s">
        <v>1253</v>
      </c>
      <c r="BA420" s="21" t="s">
        <v>1252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692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hidden="1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 t="shared" si="32"/>
        <v/>
      </c>
      <c r="AK421" s="21" t="str">
        <f t="shared" si="31"/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1291</v>
      </c>
      <c r="AY421" s="21" t="str">
        <f>IF(ISBLANK(Table2[[#This Row],[device_model]]), "", Table2[[#This Row],[device_suggested_area]])</f>
        <v>Rack</v>
      </c>
      <c r="AZ421" s="21" t="s">
        <v>1253</v>
      </c>
      <c r="BA421" s="21" t="s">
        <v>1252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948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hidden="1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 t="shared" si="32"/>
        <v/>
      </c>
      <c r="AK422" s="21" t="str">
        <f t="shared" si="31"/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1291</v>
      </c>
      <c r="AY422" s="21" t="str">
        <f>IF(ISBLANK(Table2[[#This Row],[device_model]]), "", Table2[[#This Row],[device_suggested_area]])</f>
        <v>Rack</v>
      </c>
      <c r="AZ422" s="21" t="s">
        <v>1253</v>
      </c>
      <c r="BA422" s="21" t="s">
        <v>1252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hidden="1" customHeight="1">
      <c r="A423" s="21">
        <v>5009</v>
      </c>
      <c r="B423" s="24" t="s">
        <v>676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 t="shared" si="32"/>
        <v/>
      </c>
      <c r="AK423" s="21" t="str">
        <f t="shared" si="31"/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3" s="21" t="s">
        <v>1292</v>
      </c>
      <c r="AY423" s="21" t="str">
        <f>IF(ISBLANK(Table2[[#This Row],[device_model]]), "", Table2[[#This Row],[device_suggested_area]])</f>
        <v>Rack</v>
      </c>
      <c r="AZ423" s="21" t="s">
        <v>1255</v>
      </c>
      <c r="BA423" s="21" t="s">
        <v>1254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hidden="1" customHeight="1">
      <c r="A424" s="21">
        <v>5010</v>
      </c>
      <c r="B424" s="24" t="s">
        <v>676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 t="shared" si="32"/>
        <v/>
      </c>
      <c r="AK424" s="21" t="str">
        <f t="shared" si="31"/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4" s="21" t="s">
        <v>1292</v>
      </c>
      <c r="AY424" s="21" t="str">
        <f>IF(ISBLANK(Table2[[#This Row],[device_model]]), "", Table2[[#This Row],[device_suggested_area]])</f>
        <v>Rack</v>
      </c>
      <c r="AZ424" s="21" t="s">
        <v>1257</v>
      </c>
      <c r="BA424" s="21" t="s">
        <v>1256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hidden="1" customHeight="1">
      <c r="A425" s="21">
        <v>5011</v>
      </c>
      <c r="B425" s="24" t="s">
        <v>676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 t="shared" si="32"/>
        <v/>
      </c>
      <c r="AK425" s="21" t="str">
        <f t="shared" si="31"/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5" s="21" t="s">
        <v>1292</v>
      </c>
      <c r="AY425" s="21" t="str">
        <f>IF(ISBLANK(Table2[[#This Row],[device_model]]), "", Table2[[#This Row],[device_suggested_area]])</f>
        <v>Rack</v>
      </c>
      <c r="AZ425" s="21" t="s">
        <v>1261</v>
      </c>
      <c r="BA425" s="21" t="s">
        <v>1258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687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hidden="1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 t="shared" si="32"/>
        <v/>
      </c>
      <c r="AK426" s="21" t="str">
        <f t="shared" si="31"/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6" s="21" t="s">
        <v>1292</v>
      </c>
      <c r="AY426" s="21" t="str">
        <f>IF(ISBLANK(Table2[[#This Row],[device_model]]), "", Table2[[#This Row],[device_suggested_area]])</f>
        <v>Rack</v>
      </c>
      <c r="AZ426" s="21" t="s">
        <v>1260</v>
      </c>
      <c r="BA426" s="21" t="s">
        <v>1259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686</v>
      </c>
      <c r="BI426" s="24" t="s">
        <v>947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hidden="1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 t="shared" si="32"/>
        <v/>
      </c>
      <c r="AK427" s="21" t="str">
        <f t="shared" si="31"/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7" s="21" t="s">
        <v>1293</v>
      </c>
      <c r="AY427" s="21" t="str">
        <f>IF(ISBLANK(Table2[[#This Row],[device_model]]), "", Table2[[#This Row],[device_suggested_area]])</f>
        <v>Rack</v>
      </c>
      <c r="AZ427" s="21" t="s">
        <v>1263</v>
      </c>
      <c r="BA427" s="21" t="s">
        <v>1262</v>
      </c>
      <c r="BB427" s="21" t="s">
        <v>648</v>
      </c>
      <c r="BC427" s="21">
        <v>12.1</v>
      </c>
      <c r="BD427" s="21" t="s">
        <v>28</v>
      </c>
      <c r="BG427" s="21" t="s">
        <v>440</v>
      </c>
      <c r="BH427" s="21" t="s">
        <v>647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hidden="1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 t="shared" si="32"/>
        <v/>
      </c>
      <c r="AK428" s="21" t="str">
        <f t="shared" si="31"/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8" s="21" t="s">
        <v>413</v>
      </c>
      <c r="AY428" s="21" t="str">
        <f>IF(ISBLANK(Table2[[#This Row],[device_model]]), "", Table2[[#This Row],[device_suggested_area]])</f>
        <v>Rack</v>
      </c>
      <c r="AZ428" s="21" t="s">
        <v>415</v>
      </c>
      <c r="BA428" s="21" t="s">
        <v>414</v>
      </c>
      <c r="BB428" s="21" t="s">
        <v>413</v>
      </c>
      <c r="BC428" s="21" t="s">
        <v>946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hidden="1" customHeight="1">
      <c r="A429" s="21">
        <v>5015</v>
      </c>
      <c r="B429" s="21" t="s">
        <v>26</v>
      </c>
      <c r="C429" s="21" t="s">
        <v>544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581</v>
      </c>
      <c r="X429" s="22"/>
      <c r="Y429" s="30" t="s">
        <v>926</v>
      </c>
      <c r="Z429" s="30"/>
      <c r="AA429" s="30"/>
      <c r="AG429" s="22"/>
      <c r="AH429" s="22"/>
      <c r="AJ429" s="21" t="str">
        <f t="shared" si="32"/>
        <v/>
      </c>
      <c r="AK429" s="21" t="str">
        <f t="shared" si="31"/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29" s="27" t="str">
        <f>Table2[[#This Row],[device_suggested_area]]</f>
        <v>Home</v>
      </c>
      <c r="AY429" s="21" t="str">
        <f>IF(ISBLANK(Table2[[#This Row],[device_model]]), "", Table2[[#This Row],[device_suggested_area]])</f>
        <v>Home</v>
      </c>
      <c r="AZ429" s="27" t="s">
        <v>1250</v>
      </c>
      <c r="BA429" s="27" t="s">
        <v>573</v>
      </c>
      <c r="BB429" s="21" t="s">
        <v>544</v>
      </c>
      <c r="BC429" s="27" t="s">
        <v>574</v>
      </c>
      <c r="BD429" s="21" t="s">
        <v>172</v>
      </c>
      <c r="BH429" s="21" t="s">
        <v>572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hidden="1" customHeight="1">
      <c r="A430" s="21">
        <v>6000</v>
      </c>
      <c r="B430" s="21" t="s">
        <v>26</v>
      </c>
      <c r="C430" s="21" t="s">
        <v>637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 t="shared" si="32"/>
        <v/>
      </c>
      <c r="AK430" s="21" t="str">
        <f t="shared" si="31"/>
        <v/>
      </c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0" s="21" t="s">
        <v>1300</v>
      </c>
      <c r="AY430" s="21" t="str">
        <f>IF(ISBLANK(Table2[[#This Row],[device_model]]), "", Table2[[#This Row],[device_suggested_area]])</f>
        <v>Home</v>
      </c>
      <c r="AZ430" s="21" t="s">
        <v>310</v>
      </c>
      <c r="BA430" s="21" t="s">
        <v>1301</v>
      </c>
      <c r="BB430" s="21" t="s">
        <v>275</v>
      </c>
      <c r="BC430" s="22" t="s">
        <v>1302</v>
      </c>
      <c r="BD430" s="21" t="s">
        <v>172</v>
      </c>
      <c r="BG430" s="21" t="s">
        <v>452</v>
      </c>
      <c r="BH430" s="21" t="s">
        <v>1365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2023-07-27T02:24:12Z</dcterms:modified>
</cp:coreProperties>
</file>