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C86E8E23-7B22-5347-AC5F-E204860FB4C4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9" i="1" l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03" i="1"/>
  <c r="F298" i="1"/>
  <c r="Z298" i="1"/>
  <c r="AA298" i="1"/>
  <c r="AN298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E13" i="1" s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7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E9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0" i="1"/>
  <c r="Z299" i="1"/>
  <c r="Z297" i="1"/>
  <c r="Z296" i="1"/>
  <c r="Z295" i="1"/>
  <c r="Z292" i="1"/>
  <c r="Z200" i="1"/>
  <c r="Z194" i="1"/>
  <c r="Z167" i="1"/>
  <c r="Z166" i="1"/>
  <c r="Z173" i="1"/>
  <c r="Z201" i="1"/>
  <c r="Z202" i="1"/>
  <c r="Z203" i="1"/>
  <c r="Z302" i="1"/>
  <c r="Z304" i="1"/>
  <c r="Z305" i="1"/>
  <c r="Z306" i="1"/>
  <c r="Z303" i="1"/>
  <c r="Z301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7" i="1"/>
  <c r="Z308" i="1"/>
  <c r="Z309" i="1"/>
  <c r="Z310" i="1"/>
  <c r="Z311" i="1"/>
  <c r="Z312" i="1"/>
  <c r="Z234" i="1"/>
  <c r="Z233" i="1"/>
  <c r="Z232" i="1"/>
  <c r="Z231" i="1"/>
  <c r="Z339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6" i="1"/>
  <c r="Z337" i="1"/>
  <c r="Z338" i="1"/>
  <c r="Z327" i="1"/>
  <c r="Z157" i="1"/>
  <c r="Z158" i="1"/>
  <c r="Z159" i="1"/>
  <c r="Z160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<sst xmlns="http://schemas.openxmlformats.org/spreadsheetml/2006/main" count="4066" uniqueCount="914">
  <si>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</si>
  <si>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</si>
  <si>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</si>
  <si>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</si>
  <si>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</si>
  <si>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</si>
  <si>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</si>
  <si>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</si>
  <si>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</si>
  <si>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</si>
  <si>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</si>
  <si>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</si>
  <si>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</si>
  <si>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</si>
  <si>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</si>
  <si>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</si>
  <si>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</si>
  <si>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</si>
  <si>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</si>
  <si>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</si>
  <si>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</si>
  <si>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</si>
  <si>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</si>
  <si>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</si>
  <si>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</si>
  <si>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</si>
  <si>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</si>
  <si>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</si>
  <si>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</si>
  <si>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</si>
  <si>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</si>
  <si>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</si>
  <si>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</si>
  <si>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</si>
  <si>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</si>
  <si>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</si>
  <si>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</si>
  <si>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</si>
  <si>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</si>
  <si>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</si>
  <si>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</si>
  <si>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</si>
  <si>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</si>
  <si>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</si>
  <si>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</si>
  <si>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</si>
  <si>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</si>
  <si>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</si>
  <si>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</si>
  <si>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</si>
  <si>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</si>
  <si>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</si>
  <si>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</si>
  <si>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</si>
  <si>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</si>
  <si>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</si>
  <si>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</si>
  <si>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</si>
  <si>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</si>
  <si>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</si>
  <si>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</si>
  <si>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</si>
  <si>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</si>
  <si>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</si>
  <si>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</si>
  <si>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</si>
  <si>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</si>
  <si>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</si>
  <si>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</si>
  <si>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</si>
  <si>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</si>
  <si>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</si>
  <si>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</si>
  <si>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</si>
  <si>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</si>
  <si>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</si>
  <si>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</si>
  <si>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</si>
  <si>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</si>
  <si>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</si>
  <si>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</si>
  <si>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</si>
  <si>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</si>
  <si>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</si>
  <si>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</si>
  <si>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</si>
  <si>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</si>
  <si>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</si>
  <si>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</si>
  <si>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</si>
  <si>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</si>
  <si>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</si>
  <si>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</si>
  <si>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</si>
  <si>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</si>
  <si>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</si>
  <si>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</si>
  <si>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</si>
  <si>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</si>
  <si>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</si>
  <si>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</si>
  <si>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</si>
  <si>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</si>
  <si>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</si>
  <si>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</si>
  <si>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</si>
  <si>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</si>
  <si>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</si>
  <si>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</si>
  <si>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</si>
  <si>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</si>
  <si>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</si>
  <si>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</si>
  <si>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</si>
  <si>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</si>
  <si>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</si>
  <si>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</si>
  <si>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</si>
  <si>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</si>
  <si>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</si>
  <si>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</si>
  <si>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</si>
  <si>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</si>
  <si>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</si>
  <si>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</si>
  <si>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</si>
  <si>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</si>
  <si>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</si>
  <si>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</si>
  <si>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</si>
  <si>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</si>
  <si>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</si>
  <si>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</si>
  <si>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</si>
  <si>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</si>
  <si>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</si>
  <si>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</si>
  <si>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</si>
  <si>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</si>
  <si>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</si>
  <si>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</si>
  <si>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</si>
  <si>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</si>
  <si>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</si>
  <si>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</si>
  <si>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</si>
  <si>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</si>
  <si>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</si>
  <si>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</si>
  <si>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</si>
  <si>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</si>
  <si>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</si>
  <si>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</si>
  <si>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</si>
  <si>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</si>
  <si>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</si>
  <si>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</si>
  <si>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</si>
  <si>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</si>
  <si>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</si>
  <si>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</si>
  <si>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</si>
  <si>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</si>
  <si>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</si>
  <si>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</si>
  <si>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</si>
  <si>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</si>
  <si>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</si>
  <si>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</si>
  <si>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</si>
  <si>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</si>
  <si>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</si>
  <si>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</si>
  <si>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</si>
  <si>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</si>
  <si>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</si>
  <si>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</si>
  <si>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</si>
  <si>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</si>
  <si>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</si>
  <si>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</si>
  <si>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</si>
  <si>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</si>
  <si>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</si>
  <si>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</si>
  <si>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</si>
  <si>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</si>
  <si>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</si>
  <si>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</si>
  <si>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</si>
  <si>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</si>
  <si>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</si>
  <si>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</si>
  <si>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</si>
  <si>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</si>
  <si>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</si>
  <si>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</si>
  <si>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</si>
  <si>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</si>
  <si>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</si>
  <si>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</si>
  <si>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</si>
  <si>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</si>
  <si>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</si>
  <si>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</si>
  <si>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</si>
  <si>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</si>
  <si>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</si>
  <si>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</si>
  <si>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</si>
  <si>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</si>
  <si>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</si>
  <si>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</si>
  <si>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</si>
  <si>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</si>
  <si>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</si>
  <si>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</si>
  <si>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</si>
  <si>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</si>
  <si>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</si>
  <si>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</si>
  <si>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</si>
  <si>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</si>
  <si>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</si>
  <si>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</si>
  <si>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</si>
  <si>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</si>
  <si>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</si>
  <si>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</si>
  <si>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</si>
  <si>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</si>
  <si>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</si>
  <si>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</si>
  <si>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</si>
  <si>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</si>
  <si>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</si>
  <si>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</si>
  <si>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</si>
  <si>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</si>
  <si>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</si>
  <si>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</si>
  <si>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</si>
  <si>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</si>
  <si>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</si>
  <si>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</si>
  <si>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</si>
  <si>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</si>
  <si>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</si>
  <si>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</si>
  <si>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</si>
  <si>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</si>
  <si>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</si>
  <si>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</si>
  <si>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</si>
  <si>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</si>
  <si>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</si>
  <si>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</si>
  <si>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</si>
  <si>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</si>
  <si>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</si>
  <si>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</si>
  <si>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</si>
  <si>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</si>
  <si>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</si>
  <si>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</si>
  <si>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</si>
  <si>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</si>
  <si>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</si>
  <si>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</si>
  <si>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</si>
  <si>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</si>
  <si>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</si>
  <si>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</si>
  <si>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</si>
  <si>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</si>
  <si>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</si>
  <si>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</si>
  <si>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</si>
  <si>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</si>
  <si>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</si>
  <si>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</si>
  <si>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</si>
  <si>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</si>
  <si>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</si>
  <si>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</si>
  <si>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</si>
  <si>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</si>
  <si>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</si>
  <si>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</si>
  <si>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</si>
  <si>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</si>
  <si>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</si>
  <si>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</si>
  <si>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</si>
  <si>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</si>
  <si>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</si>
  <si>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</si>
  <si>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</si>
  <si>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</si>
  <si>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</si>
  <si>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</si>
  <si>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</si>
  <si>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</si>
  <si>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</si>
  <si>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</si>
  <si>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</si>
  <si>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</si>
  <si>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</si>
  <si>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</si>
  <si>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</si>
  <si>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</si>
  <si>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</si>
  <si>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</si>
  <si>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</si>
  <si>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</si>
  <si>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</si>
  <si>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</si>
  <si>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</si>
  <si>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</si>
  <si>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</si>
  <si>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</si>
  <si>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</si>
  <si>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</si>
  <si>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</si>
  <si>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</si>
  <si>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</si>
  <si>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</si>
  <si>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</si>
  <si>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</si>
  <si>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</si>
  <si>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</si>
  <si>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</si>
  <si>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</si>
  <si>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</si>
  <si>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</si>
  <si>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</si>
  <si>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</si>
  <si>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</si>
  <si>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</si>
  <si>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</si>
  <si>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</si>
  <si>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</si>
  <si>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</si>
  <si>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</si>
  <si>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</si>
  <si>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</si>
  <si>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</si>
  <si>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</si>
  <si>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</si>
  <si>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</si>
  <si>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</si>
  <si>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</si>
  <si>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</si>
  <si>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</si>
  <si>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</si>
  <si>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</si>
  <si>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</si>
  <si>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</si>
  <si>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</si>
  <si>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</si>
  <si>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</si>
  <si>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</si>
  <si>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</si>
  <si>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</si>
  <si>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</si>
  <si>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</si>
  <si>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</si>
  <si>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</si>
  <si>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</si>
  <si>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</si>
  <si>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</si>
  <si>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</si>
  <si>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</si>
  <si>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</si>
  <si>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</si>
  <si>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</si>
  <si>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</si>
  <si>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</si>
  <si>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</si>
  <si>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</si>
  <si>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</si>
  <si>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</si>
  <si>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</si>
  <si>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</si>
  <si>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</si>
  <si>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</si>
  <si>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</si>
  <si>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</si>
  <si>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</si>
  <si>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</si>
  <si>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</si>
  <si>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</si>
  <si>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</si>
  <si>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</si>
  <si>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</si>
  <si>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</si>
  <si>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</si>
  <si>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</si>
  <si>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</si>
  <si>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</si>
  <si>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</si>
  <si>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</si>
  <si>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</si>
  <si>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</si>
  <si>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</si>
  <si>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</si>
  <si>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</si>
  <si>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</si>
  <si>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</si>
  <si>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</si>
  <si>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</si>
  <si>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</si>
  <si>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</si>
  <si>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</si>
  <si>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</si>
  <si>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</si>
  <si>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</si>
  <si>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</si>
  <si>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</si>
  <si>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</si>
  <si>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</si>
  <si>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</si>
  <si>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</si>
  <si>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</si>
  <si>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</si>
  <si>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</si>
  <si>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</si>
  <si>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</si>
  <si>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</si>
  <si>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</si>
  <si>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</si>
  <si>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</si>
  <si>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</si>
  <si>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</si>
  <si>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</si>
  <si>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</si>
  <si>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</si>
  <si>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</si>
  <si>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</si>
  <si>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</si>
  <si>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</si>
  <si>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</si>
  <si>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</si>
  <si>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</si>
  <si>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</si>
  <si>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</si>
  <si>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</si>
  <si>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</si>
  <si>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</si>
  <si>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</si>
  <si>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</si>
  <si>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</si>
  <si>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</si>
  <si>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</si>
  <si>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</si>
  <si>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</si>
  <si>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</si>
  <si>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</si>
  <si>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</si>
  <si>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</si>
  <si>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</si>
  <si>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</si>
  <si>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</si>
  <si>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</si>
  <si>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</si>
  <si>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</si>
  <si>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</si>
  <si>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</si>
  <si>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</si>
  <si>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</si>
  <si>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</si>
  <si>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</si>
  <si>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</si>
  <si>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</si>
  <si>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</si>
  <si>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</si>
  <si>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</si>
  <si>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</si>
  <si>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</si>
  <si>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</si>
  <si>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</si>
  <si>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</si>
  <si>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</si>
  <si>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</si>
  <si>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</si>
  <si>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</si>
  <si>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</si>
  <si>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</si>
  <si>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</si>
  <si>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</si>
  <si>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</si>
  <si>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</si>
  <si>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</si>
  <si>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</si>
  <si>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</si>
  <si>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</si>
  <si>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</si>
  <si>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</si>
  <si>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</si>
  <si>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</si>
  <si>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</si>
  <si>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</si>
  <si>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</si>
  <si>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</si>
  <si>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</si>
  <si>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</si>
  <si>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</si>
  <si>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</si>
  <si>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</si>
  <si>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</si>
  <si>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</si>
  <si>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</si>
  <si>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</si>
  <si>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</si>
  <si>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</si>
  <si>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</si>
  <si>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</si>
  <si>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</si>
  <si>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</si>
  <si>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</si>
  <si>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</si>
  <si>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</si>
  <si>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</si>
  <si>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</si>
  <si>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</si>
  <si>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</si>
  <si>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</si>
  <si>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</si>
  <si>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</si>
  <si>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</si>
  <si>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</si>
  <si>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</si>
  <si>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</si>
  <si>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</si>
  <si>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</si>
  <si>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</si>
  <si>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</si>
  <si>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</si>
  <si>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</si>
  <si>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</si>
  <si>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</si>
  <si>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</si>
  <si>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</si>
  <si>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</si>
  <si>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</si>
  <si>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</si>
  <si>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</si>
  <si>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</si>
  <si>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</si>
  <si>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</si>
  <si>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</si>
  <si>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</si>
  <si>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</si>
  <si>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</si>
  <si>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</si>
  <si>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</si>
  <si>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</si>
  <si>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</si>
  <si>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</si>
  <si>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</si>
  <si>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</si>
  <si>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</si>
  <si>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</si>
  <si>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</si>
  <si>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</si>
  <si>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</si>
  <si>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</si>
  <si>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</si>
  <si>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</si>
  <si>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</si>
  <si>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</si>
  <si>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</si>
  <si>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</si>
  <si>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</si>
  <si>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</si>
  <si>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</si>
  <si>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</si>
  <si>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</si>
  <si>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</si>
  <si>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</si>
  <si>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</si>
  <si>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</si>
  <si>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</si>
  <si>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</si>
  <si>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</si>
  <si>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</si>
  <si>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</si>
  <si>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</si>
  <si>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</si>
  <si>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</si>
  <si>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</si>
  <si>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</si>
  <si>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</si>
  <si>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</si>
  <si>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</si>
  <si>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</si>
  <si>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</si>
  <si>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</si>
  <si>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</si>
  <si>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</si>
  <si>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</si>
  <si>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</si>
  <si>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</si>
  <si>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</si>
  <si>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</si>
  <si>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</si>
  <si>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</si>
  <si>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</si>
  <si>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</si>
  <si>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</si>
  <si>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</si>
  <si>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</si>
  <si>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</si>
  <si>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</si>
  <si>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</si>
  <si>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</si>
  <si>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</si>
  <si>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</si>
  <si>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</si>
  <si>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</si>
  <si>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</si>
  <si>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</si>
  <si>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</si>
  <si>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</si>
  <si>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</si>
  <si>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</si>
  <si>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</si>
  <si>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</si>
  <si>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</si>
  <si>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</si>
  <si>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</si>
  <si>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</si>
  <si>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</si>
  <si>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</si>
  <si>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</si>
  <si>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</si>
  <si>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</si>
  <si>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</si>
  <si>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</si>
  <si>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</si>
  <si>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</si>
  <si>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</si>
  <si>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</si>
  <si>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</si>
  <si>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</si>
  <si>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</si>
  <si>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</si>
  <si>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</si>
  <si>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</si>
  <si>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</si>
  <si>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</si>
  <si>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</si>
  <si>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</si>
  <si>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</si>
  <si>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</si>
  <si>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</si>
  <si>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</si>
  <si>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</si>
  <si>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</si>
  <si>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</si>
  <si>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</si>
  <si>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</si>
  <si>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</si>
  <si>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</si>
  <si>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</si>
  <si>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</si>
  <si>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</si>
  <si>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</si>
  <si>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</si>
  <si>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</si>
  <si>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</si>
  <si>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</si>
  <si>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</si>
  <si>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</si>
  <si>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</si>
  <si>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</si>
  <si>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</si>
  <si>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</si>
  <si>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</si>
  <si>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</si>
  <si>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</si>
  <si>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</si>
  <si>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</si>
  <si>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</si>
  <si>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</si>
  <si>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</si>
  <si>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</si>
  <si>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</si>
  <si>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</si>
  <si>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</si>
  <si>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</si>
  <si>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</si>
  <si>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</si>
  <si>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</si>
  <si>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</si>
  <si>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</si>
  <si>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</si>
  <si>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</si>
  <si>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</si>
  <si>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</si>
  <si>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</si>
  <si>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</si>
  <si>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</si>
  <si>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</si>
  <si>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</si>
  <si>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</si>
  <si>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</si>
  <si>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</si>
  <si>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</si>
  <si>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</si>
  <si>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</si>
  <si>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</si>
  <si>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</si>
  <si>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</si>
  <si>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</si>
  <si>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</si>
  <si>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</si>
  <si>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</si>
  <si>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</si>
  <si>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</si>
  <si>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</si>
  <si>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</si>
  <si>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</si>
  <si>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</si>
  <si>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</si>
  <si>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</si>
  <si>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</si>
  <si>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</si>
  <si>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</si>
  <si>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</si>
  <si>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</si>
  <si>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</si>
  <si>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</si>
  <si>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</si>
  <si>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</si>
  <si>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</si>
  <si>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</si>
  <si>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</si>
  <si>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</si>
  <si>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</si>
  <si>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</si>
  <si>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</si>
  <si>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</si>
  <si>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</si>
  <si>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</si>
  <si>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</si>
  <si>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</si>
  <si>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</si>
  <si>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</si>
  <si>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</si>
  <si>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</si>
  <si>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</si>
  <si>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</si>
  <si>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</si>
  <si>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</si>
  <si>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</si>
  <si>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</si>
  <si>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</si>
  <si>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</si>
  <si>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</si>
  <si>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</si>
  <si>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</si>
  <si>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</si>
  <si>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</si>
  <si>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</si>
  <si>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</si>
  <si>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</si>
  <si>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</si>
  <si>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</si>
  <si>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</si>
  <si>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</si>
  <si>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</si>
  <si>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</si>
  <si>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</si>
  <si>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</si>
  <si>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</si>
  <si>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</si>
  <si>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</si>
  <si>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</si>
  <si>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</si>
  <si>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</si>
  <si>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</si>
  <si>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</si>
  <si>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</si>
  <si>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</si>
  <si>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</si>
  <si>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</si>
  <si>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</si>
  <si>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</si>
  <si>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</si>
  <si>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</si>
  <si>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</si>
  <si>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</si>
  <si>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</si>
  <si>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</si>
  <si>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</si>
  <si>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</si>
  <si>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</si>
  <si>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</si>
  <si>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</si>
  <si>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</si>
  <si>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</si>
  <si>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</si>
  <si>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</si>
  <si>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</si>
  <si>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</si>
  <si>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</si>
  <si>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</si>
  <si>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</si>
  <si>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</si>
  <si>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</si>
  <si>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</si>
  <si>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</si>
  <si>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</si>
  <si>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</si>
  <si>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</si>
  <si>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</si>
  <si>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</si>
  <si>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</si>
  <si>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</si>
  <si>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</si>
  <si>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</si>
  <si>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</si>
  <si>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</si>
  <si>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</si>
  <si>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</si>
  <si>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</si>
  <si>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</si>
  <si>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</si>
  <si>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</si>
  <si>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</si>
  <si>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</si>
  <si>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</si>
  <si>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</si>
  <si>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</si>
  <si>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</si>
  <si>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</si>
  <si>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</si>
  <si>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</si>
  <si>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</si>
  <si>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</si>
  <si>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</si>
  <si>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</si>
  <si>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</si>
  <si>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</si>
  <si>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</si>
  <si>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</si>
  <si>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</si>
  <si>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</si>
  <si>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</si>
  <si>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</si>
  <si>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</si>
  <si>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</si>
  <si>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</si>
  <si>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</si>
  <si>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</si>
  <si>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</si>
  <si>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</si>
  <si>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</si>
  <si>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</si>
  <si>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</si>
  <si>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</si>
  <si>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</si>
  <si>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</si>
  <si>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</si>
  <si>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</si>
  <si>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</si>
  <si>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</si>
  <si>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</si>
  <si>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</si>
  <si>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</si>
  <si>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</si>
  <si>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</si>
  <si>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</si>
  <si>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</si>
  <si>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</si>
  <si>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</si>
  <si>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</si>
  <si>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</si>
  <si>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</si>
  <si>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</si>
  <si>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</si>
  <si>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</si>
  <si>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</si>
  <si>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</si>
  <si>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</si>
  <si>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</si>
  <si>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</si>
  <si>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</si>
  <si>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</si>
  <si>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</si>
  <si>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</si>
  <si>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</si>
  <si>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</si>
  <si>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</si>
  <si>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</si>
  <si>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</si>
  <si>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</si>
  <si>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</si>
  <si>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</si>
  <si>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</si>
  <si>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</si>
  <si>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</si>
  <si>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</si>
  <si>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</si>
  <si>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</si>
  <si>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</si>
  <si>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</si>
  <si>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</si>
  <si>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</si>
  <si>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</si>
  <si>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 xml:space="preserve">  availability:
    timeout: 1
  homeassistant:
    expire_after: 3600</t>
  </si>
  <si>
    <t>Lamp</t>
  </si>
  <si>
    <t>Night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</si>
</sst>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5" totalsRowShown="0" headerRowDxfId="42" dataDxfId="40" headerRowBorderDxfId="41">
  <autoFilter ref="A3:AN625" xr:uid="{00000000-0009-0000-0100-000002000000}">
    <filterColumn colId="17">
      <customFilters>
        <customFilter operator="notEqual" val=" "/>
      </customFilters>
    </filterColumn>
  </autoFilter>
  <sortState xmlns:xlrd2="http://schemas.microsoft.com/office/spreadsheetml/2017/richdata2" ref="A4:AN625">
    <sortCondition ref="A3:A625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5"/>
  <sheetViews>
    <sheetView tabSelected="1" topLeftCell="A3" zoomScale="122" zoomScaleNormal="122" workbookViewId="0">
      <selection activeCell="A150" sqref="A150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815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849</v>
      </c>
      <c r="Q1" s="30" t="s">
        <v>849</v>
      </c>
      <c r="R1" s="30" t="s">
        <v>849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820</v>
      </c>
      <c r="K2" s="26" t="s">
        <v>405</v>
      </c>
      <c r="L2" s="26" t="s">
        <v>813</v>
      </c>
      <c r="M2" s="26" t="s">
        <v>814</v>
      </c>
      <c r="N2" s="27" t="s">
        <v>816</v>
      </c>
      <c r="O2" s="32" t="s">
        <v>434</v>
      </c>
      <c r="P2" s="32" t="s">
        <v>864</v>
      </c>
      <c r="Q2" s="32" t="s">
        <v>865</v>
      </c>
      <c r="R2" s="37" t="s">
        <v>850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909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817</v>
      </c>
      <c r="K3" s="2" t="s">
        <v>404</v>
      </c>
      <c r="L3" s="2" t="s">
        <v>810</v>
      </c>
      <c r="M3" s="2" t="s">
        <v>811</v>
      </c>
      <c r="N3" s="3" t="s">
        <v>812</v>
      </c>
      <c r="O3" s="4" t="s">
        <v>432</v>
      </c>
      <c r="P3" s="4" t="s">
        <v>859</v>
      </c>
      <c r="Q3" s="4" t="s">
        <v>863</v>
      </c>
      <c r="R3" s="4" t="s">
        <v>852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829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840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 t="shared" ref="Z4:Z33" si="0">IF(ISBLANK(Y4),  "", _xlfn.CONCAT("haas/entity/sensor/", LOWER(C4), "/", E4, "/config"))</f>
        <v/>
      </c>
      <c r="AA4" s="9" t="str">
        <f t="shared" ref="AA4:AA67" si="1"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 t="shared" ref="AN4:AN67" si="2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 t="shared" si="0"/>
        <v>haas/entity/sensor/weewx/compensation_sensor_roof_temperature/config</v>
      </c>
      <c r="AA5" s="9" t="str">
        <f t="shared" si="1"/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 t="shared" si="2"/>
        <v/>
      </c>
    </row>
    <row r="6" spans="1:40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830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841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 t="shared" si="0"/>
        <v/>
      </c>
      <c r="AA6" s="9" t="str">
        <f t="shared" si="1"/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 t="shared" si="2"/>
        <v/>
      </c>
    </row>
    <row r="7" spans="1:40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 t="shared" si="0"/>
        <v/>
      </c>
      <c r="AA7" s="9" t="str">
        <f t="shared" si="1"/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 t="shared" si="2"/>
        <v>[["mac", "70:ee:50:25:7f:50"]]</v>
      </c>
    </row>
    <row r="8" spans="1:40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831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841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 t="shared" si="0"/>
        <v/>
      </c>
      <c r="AA8" s="9" t="str">
        <f t="shared" si="1"/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 t="shared" si="2"/>
        <v/>
      </c>
    </row>
    <row r="9" spans="1:40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 t="shared" si="0"/>
        <v/>
      </c>
      <c r="AA9" s="9" t="str">
        <f t="shared" si="1"/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 t="shared" si="2"/>
        <v>[["mac", "70:ee:50:25:93:90"]]</v>
      </c>
    </row>
    <row r="10" spans="1:40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828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840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 t="shared" si="0"/>
        <v/>
      </c>
      <c r="AA10" s="9" t="str">
        <f t="shared" si="1"/>
        <v/>
      </c>
      <c r="AD10" s="12"/>
      <c r="AE10" s="9" t="s">
        <v>824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 t="shared" ref="AJ10:AJ25" si="3">G10</f>
        <v>Lounge</v>
      </c>
      <c r="AN10" s="13" t="str">
        <f t="shared" si="2"/>
        <v/>
      </c>
    </row>
    <row r="11" spans="1:40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 t="shared" si="0"/>
        <v/>
      </c>
      <c r="AA11" s="9" t="str">
        <f t="shared" si="1"/>
        <v/>
      </c>
      <c r="AD11" s="12"/>
      <c r="AE11" s="9" t="s">
        <v>824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 t="shared" si="3"/>
        <v>Lounge</v>
      </c>
      <c r="AN11" s="9" t="str">
        <f t="shared" si="2"/>
        <v/>
      </c>
    </row>
    <row r="12" spans="1:40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832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840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 t="shared" si="0"/>
        <v/>
      </c>
      <c r="AA12" s="9" t="str">
        <f t="shared" si="1"/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 t="shared" si="3"/>
        <v>Parents</v>
      </c>
      <c r="AN12" s="13" t="str">
        <f t="shared" si="2"/>
        <v/>
      </c>
    </row>
    <row r="13" spans="1:40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 t="shared" si="0"/>
        <v/>
      </c>
      <c r="AA13" s="9" t="str">
        <f t="shared" si="1"/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 t="shared" si="3"/>
        <v>Parents</v>
      </c>
      <c r="AK13" s="9" t="s">
        <v>646</v>
      </c>
      <c r="AL13" s="9" t="s">
        <v>738</v>
      </c>
      <c r="AN13" s="9" t="str">
        <f t="shared" si="2"/>
        <v>[["mac", "70:ee:50:25:9c:68"]]</v>
      </c>
    </row>
    <row r="14" spans="1:40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833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840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 t="shared" si="0"/>
        <v/>
      </c>
      <c r="AA14" s="9" t="str">
        <f t="shared" si="1"/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 t="shared" si="3"/>
        <v>Office</v>
      </c>
      <c r="AN14" s="13" t="str">
        <f t="shared" si="2"/>
        <v/>
      </c>
    </row>
    <row r="15" spans="1:40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 t="shared" si="0"/>
        <v/>
      </c>
      <c r="AA15" s="9" t="str">
        <f t="shared" si="1"/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 t="shared" si="3"/>
        <v>Office</v>
      </c>
      <c r="AK15" s="9" t="s">
        <v>646</v>
      </c>
      <c r="AL15" s="9" t="s">
        <v>739</v>
      </c>
      <c r="AN15" s="9" t="str">
        <f t="shared" si="2"/>
        <v>[["mac", "70:ee:50:2b:6a:2c"]]</v>
      </c>
    </row>
    <row r="16" spans="1:40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834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840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 t="shared" si="0"/>
        <v/>
      </c>
      <c r="AA16" s="9" t="str">
        <f t="shared" si="1"/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 t="shared" si="3"/>
        <v>Kitchen</v>
      </c>
      <c r="AN16" s="13" t="str">
        <f t="shared" si="2"/>
        <v/>
      </c>
    </row>
    <row r="17" spans="1:40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 t="shared" si="0"/>
        <v/>
      </c>
      <c r="AA17" s="9" t="str">
        <f t="shared" si="1"/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 t="shared" si="3"/>
        <v>Kitchen</v>
      </c>
      <c r="AK17" s="9" t="s">
        <v>646</v>
      </c>
      <c r="AL17" s="9" t="s">
        <v>741</v>
      </c>
      <c r="AN17" s="9" t="str">
        <f t="shared" si="2"/>
        <v>[["mac", "70:ee:50:2c:8d:28"]]</v>
      </c>
    </row>
    <row r="18" spans="1:40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835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840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 t="shared" si="0"/>
        <v/>
      </c>
      <c r="AA18" s="9" t="str">
        <f t="shared" si="1"/>
        <v/>
      </c>
      <c r="AD18" s="12"/>
      <c r="AE18" s="9" t="s">
        <v>825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 t="shared" si="3"/>
        <v>Pantry</v>
      </c>
      <c r="AN18" s="13" t="str">
        <f t="shared" si="2"/>
        <v/>
      </c>
    </row>
    <row r="19" spans="1:40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 t="shared" si="0"/>
        <v/>
      </c>
      <c r="AA19" s="9" t="str">
        <f t="shared" si="1"/>
        <v/>
      </c>
      <c r="AD19" s="12"/>
      <c r="AE19" s="9" t="s">
        <v>825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 t="shared" si="3"/>
        <v>Pantry</v>
      </c>
      <c r="AN19" s="9" t="str">
        <f t="shared" si="2"/>
        <v/>
      </c>
    </row>
    <row r="20" spans="1:40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836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840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 t="shared" si="0"/>
        <v/>
      </c>
      <c r="AA20" s="9" t="str">
        <f t="shared" si="1"/>
        <v/>
      </c>
      <c r="AD20" s="12"/>
      <c r="AE20" s="9" t="s">
        <v>826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 t="shared" si="3"/>
        <v>Dining</v>
      </c>
      <c r="AN20" s="13" t="str">
        <f t="shared" si="2"/>
        <v/>
      </c>
    </row>
    <row r="21" spans="1:40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 t="shared" si="0"/>
        <v/>
      </c>
      <c r="AA21" s="9" t="str">
        <f t="shared" si="1"/>
        <v/>
      </c>
      <c r="AD21" s="12"/>
      <c r="AE21" s="9" t="s">
        <v>826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 t="shared" si="3"/>
        <v>Dining</v>
      </c>
      <c r="AN21" s="9" t="str">
        <f t="shared" si="2"/>
        <v/>
      </c>
    </row>
    <row r="22" spans="1:40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837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840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 t="shared" si="0"/>
        <v/>
      </c>
      <c r="AA22" s="9" t="str">
        <f t="shared" si="1"/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 t="shared" si="3"/>
        <v>Laundry</v>
      </c>
      <c r="AN22" s="13" t="str">
        <f t="shared" si="2"/>
        <v/>
      </c>
    </row>
    <row r="23" spans="1:40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 t="shared" si="0"/>
        <v/>
      </c>
      <c r="AA23" s="9" t="str">
        <f t="shared" si="1"/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 t="shared" si="3"/>
        <v>Laundry</v>
      </c>
      <c r="AK23" s="9" t="s">
        <v>646</v>
      </c>
      <c r="AL23" s="14" t="s">
        <v>740</v>
      </c>
      <c r="AN23" s="9" t="str">
        <f t="shared" si="2"/>
        <v>[["mac", "70:ee:50:25:9d:90"]]</v>
      </c>
    </row>
    <row r="24" spans="1:40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838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840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 t="shared" si="0"/>
        <v/>
      </c>
      <c r="AA24" s="9" t="str">
        <f t="shared" si="1"/>
        <v/>
      </c>
      <c r="AD24" s="12"/>
      <c r="AE24" s="9" t="s">
        <v>827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 t="shared" si="3"/>
        <v>Basement</v>
      </c>
      <c r="AN24" s="13" t="str">
        <f t="shared" si="2"/>
        <v/>
      </c>
    </row>
    <row r="25" spans="1:40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 t="shared" si="0"/>
        <v/>
      </c>
      <c r="AA25" s="9" t="str">
        <f t="shared" si="1"/>
        <v/>
      </c>
      <c r="AD25" s="12"/>
      <c r="AE25" s="9" t="s">
        <v>827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 t="shared" si="3"/>
        <v>Basement</v>
      </c>
      <c r="AN25" s="9" t="str">
        <f t="shared" si="2"/>
        <v/>
      </c>
    </row>
    <row r="26" spans="1:40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839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840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 t="shared" si="0"/>
        <v/>
      </c>
      <c r="AA26" s="9" t="str">
        <f t="shared" si="1"/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 t="shared" si="2"/>
        <v/>
      </c>
    </row>
    <row r="27" spans="1:40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 t="shared" si="0"/>
        <v>haas/entity/sensor/weewx/compensation_sensor_rack_temperature/config</v>
      </c>
      <c r="AA27" s="9" t="str">
        <f t="shared" si="1"/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 t="shared" si="2"/>
        <v/>
      </c>
    </row>
    <row r="28" spans="1:40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 t="shared" si="0"/>
        <v>haas/entity/sensor/weewx/compensation_sensor_roof_apparent_temperature/config</v>
      </c>
      <c r="AA28" s="9" t="str">
        <f t="shared" si="1"/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 t="shared" si="2"/>
        <v/>
      </c>
    </row>
    <row r="29" spans="1:40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 t="shared" si="0"/>
        <v>haas/entity/sensor/weewx/compensation_sensor_roof_dew_point/config</v>
      </c>
      <c r="AA29" s="9" t="str">
        <f t="shared" si="1"/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 t="shared" si="2"/>
        <v/>
      </c>
    </row>
    <row r="30" spans="1:40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 t="shared" si="0"/>
        <v>haas/entity/sensor/weewx/compensation_sensor_roof_heat_index/config</v>
      </c>
      <c r="AA30" s="9" t="str">
        <f t="shared" si="1"/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 t="shared" si="2"/>
        <v/>
      </c>
    </row>
    <row r="31" spans="1:40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 t="shared" si="0"/>
        <v>haas/entity/sensor/weewx/compensation_sensor_roof_humidity_index/config</v>
      </c>
      <c r="AA31" s="9" t="str">
        <f t="shared" si="1"/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 t="shared" si="2"/>
        <v/>
      </c>
    </row>
    <row r="32" spans="1:40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 t="shared" si="0"/>
        <v>haas/entity/sensor/weewx/compensation_sensor_rack_dew_point/config</v>
      </c>
      <c r="AA32" s="9" t="str">
        <f t="shared" si="1"/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 t="shared" si="2"/>
        <v/>
      </c>
    </row>
    <row r="33" spans="1:40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 t="shared" si="0"/>
        <v>haas/entity/sensor/weewx/compensation_sensor_roof_wind_chill_temperature/config</v>
      </c>
      <c r="AA33" s="9" t="str">
        <f t="shared" si="1"/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 t="shared" si="2"/>
        <v/>
      </c>
    </row>
    <row r="34" spans="1:40" ht="16" hidden="1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 t="shared" si="1"/>
        <v/>
      </c>
      <c r="AD34" s="12"/>
      <c r="AN34" s="9" t="str">
        <f t="shared" si="2"/>
        <v/>
      </c>
    </row>
    <row r="35" spans="1:40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 t="shared" ref="Z35:Z46" si="4">IF(ISBLANK(Y35),  "", _xlfn.CONCAT("haas/entity/sensor/", LOWER(C35), "/", E35, "/config"))</f>
        <v>haas/entity/sensor/weewx/compensation_sensor_roof_humidity/config</v>
      </c>
      <c r="AA35" s="9" t="str">
        <f t="shared" si="1"/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 t="shared" si="2"/>
        <v/>
      </c>
    </row>
    <row r="36" spans="1:40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 t="shared" si="4"/>
        <v/>
      </c>
      <c r="AA36" s="9" t="str">
        <f t="shared" si="1"/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 t="shared" ref="AJ36:AJ45" si="5">G36</f>
        <v>Ada</v>
      </c>
      <c r="AN36" s="9" t="str">
        <f t="shared" si="2"/>
        <v/>
      </c>
    </row>
    <row r="37" spans="1:40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 t="shared" si="4"/>
        <v/>
      </c>
      <c r="AA37" s="9" t="str">
        <f t="shared" si="1"/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 t="shared" si="5"/>
        <v>Edwin</v>
      </c>
      <c r="AN37" s="9" t="str">
        <f t="shared" si="2"/>
        <v/>
      </c>
    </row>
    <row r="38" spans="1:40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 t="shared" si="4"/>
        <v/>
      </c>
      <c r="AA38" s="9" t="str">
        <f t="shared" si="1"/>
        <v/>
      </c>
      <c r="AD38" s="12"/>
      <c r="AE38" s="9" t="s">
        <v>824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 t="shared" si="5"/>
        <v>Lounge</v>
      </c>
      <c r="AN38" s="9" t="str">
        <f t="shared" si="2"/>
        <v/>
      </c>
    </row>
    <row r="39" spans="1:40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 t="shared" si="4"/>
        <v/>
      </c>
      <c r="AA39" s="9" t="str">
        <f t="shared" si="1"/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 t="shared" si="5"/>
        <v>Parents</v>
      </c>
      <c r="AN39" s="9" t="str">
        <f t="shared" si="2"/>
        <v/>
      </c>
    </row>
    <row r="40" spans="1:40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 t="shared" si="4"/>
        <v/>
      </c>
      <c r="AA40" s="9" t="str">
        <f t="shared" si="1"/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 t="shared" si="5"/>
        <v>Office</v>
      </c>
      <c r="AN40" s="9" t="str">
        <f t="shared" si="2"/>
        <v/>
      </c>
    </row>
    <row r="41" spans="1:40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 t="shared" si="4"/>
        <v/>
      </c>
      <c r="AA41" s="9" t="str">
        <f t="shared" si="1"/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 t="shared" si="5"/>
        <v>Kitchen</v>
      </c>
      <c r="AN41" s="9" t="str">
        <f t="shared" si="2"/>
        <v/>
      </c>
    </row>
    <row r="42" spans="1:40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 t="shared" si="4"/>
        <v/>
      </c>
      <c r="AA42" s="9" t="str">
        <f t="shared" si="1"/>
        <v/>
      </c>
      <c r="AD42" s="12"/>
      <c r="AE42" s="9" t="s">
        <v>825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 t="shared" si="5"/>
        <v>Pantry</v>
      </c>
      <c r="AN42" s="9" t="str">
        <f t="shared" si="2"/>
        <v/>
      </c>
    </row>
    <row r="43" spans="1:40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 t="shared" si="4"/>
        <v/>
      </c>
      <c r="AA43" s="9" t="str">
        <f t="shared" si="1"/>
        <v/>
      </c>
      <c r="AD43" s="12"/>
      <c r="AE43" s="9" t="s">
        <v>826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 t="shared" si="5"/>
        <v>Dining</v>
      </c>
      <c r="AN43" s="9" t="str">
        <f t="shared" si="2"/>
        <v/>
      </c>
    </row>
    <row r="44" spans="1:40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 t="shared" si="4"/>
        <v/>
      </c>
      <c r="AA44" s="9" t="str">
        <f t="shared" si="1"/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 t="shared" si="5"/>
        <v>Laundry</v>
      </c>
      <c r="AN44" s="9" t="str">
        <f t="shared" si="2"/>
        <v/>
      </c>
    </row>
    <row r="45" spans="1:40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 t="shared" si="4"/>
        <v/>
      </c>
      <c r="AA45" s="9" t="str">
        <f t="shared" si="1"/>
        <v/>
      </c>
      <c r="AD45" s="12"/>
      <c r="AE45" s="9" t="s">
        <v>827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 t="shared" si="5"/>
        <v>Basement</v>
      </c>
      <c r="AN45" s="9" t="str">
        <f t="shared" si="2"/>
        <v/>
      </c>
    </row>
    <row r="46" spans="1:40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 t="shared" si="4"/>
        <v>haas/entity/sensor/weewx/compensation_sensor_rack_humidity/config</v>
      </c>
      <c r="AA46" s="9" t="str">
        <f t="shared" si="1"/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 t="shared" si="2"/>
        <v/>
      </c>
    </row>
    <row r="47" spans="1:40" ht="16" hidden="1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 t="shared" si="1"/>
        <v/>
      </c>
      <c r="AD47" s="12"/>
      <c r="AN47" s="9" t="str">
        <f t="shared" si="2"/>
        <v/>
      </c>
    </row>
    <row r="48" spans="1:40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 t="shared" ref="Z48:Z58" si="6">IF(ISBLANK(Y48),  "", _xlfn.CONCAT("haas/entity/sensor/", LOWER(C48), "/", E48, "/config"))</f>
        <v/>
      </c>
      <c r="AA48" s="9" t="str">
        <f t="shared" si="1"/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 t="shared" ref="AJ48:AJ56" si="7">G48</f>
        <v>Ada</v>
      </c>
      <c r="AN48" s="9" t="str">
        <f t="shared" si="2"/>
        <v/>
      </c>
    </row>
    <row r="49" spans="1:40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 t="shared" si="6"/>
        <v/>
      </c>
      <c r="AA49" s="9" t="str">
        <f t="shared" si="1"/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 t="shared" si="7"/>
        <v>Edwin</v>
      </c>
      <c r="AN49" s="9" t="str">
        <f t="shared" si="2"/>
        <v/>
      </c>
    </row>
    <row r="50" spans="1:40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 t="shared" si="6"/>
        <v/>
      </c>
      <c r="AA50" s="9" t="str">
        <f t="shared" si="1"/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 t="shared" si="7"/>
        <v>Parents</v>
      </c>
      <c r="AN50" s="9" t="str">
        <f t="shared" si="2"/>
        <v/>
      </c>
    </row>
    <row r="51" spans="1:40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 t="shared" si="6"/>
        <v/>
      </c>
      <c r="AA51" s="9" t="str">
        <f t="shared" si="1"/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 t="shared" si="7"/>
        <v>Office</v>
      </c>
      <c r="AN51" s="9" t="str">
        <f t="shared" si="2"/>
        <v/>
      </c>
    </row>
    <row r="52" spans="1:40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 t="shared" si="6"/>
        <v/>
      </c>
      <c r="AA52" s="9" t="str">
        <f t="shared" si="1"/>
        <v/>
      </c>
      <c r="AE52" s="9" t="s">
        <v>824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 t="shared" si="7"/>
        <v>Lounge</v>
      </c>
      <c r="AN52" s="9" t="str">
        <f t="shared" si="2"/>
        <v/>
      </c>
    </row>
    <row r="53" spans="1:40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 t="shared" si="6"/>
        <v/>
      </c>
      <c r="AA53" s="9" t="str">
        <f t="shared" si="1"/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 t="shared" si="7"/>
        <v>Kitchen</v>
      </c>
      <c r="AN53" s="9" t="str">
        <f t="shared" si="2"/>
        <v/>
      </c>
    </row>
    <row r="54" spans="1:40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 t="shared" si="6"/>
        <v/>
      </c>
      <c r="AA54" s="9" t="str">
        <f t="shared" si="1"/>
        <v/>
      </c>
      <c r="AE54" s="9" t="s">
        <v>825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 t="shared" si="7"/>
        <v>Pantry</v>
      </c>
      <c r="AN54" s="9" t="str">
        <f t="shared" si="2"/>
        <v/>
      </c>
    </row>
    <row r="55" spans="1:40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 t="shared" si="6"/>
        <v/>
      </c>
      <c r="AA55" s="9" t="str">
        <f t="shared" si="1"/>
        <v/>
      </c>
      <c r="AE55" s="9" t="s">
        <v>826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 t="shared" si="7"/>
        <v>Dining</v>
      </c>
      <c r="AN55" s="9" t="str">
        <f t="shared" si="2"/>
        <v/>
      </c>
    </row>
    <row r="56" spans="1:40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 t="shared" si="6"/>
        <v/>
      </c>
      <c r="AA56" s="9" t="str">
        <f t="shared" si="1"/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 t="shared" si="7"/>
        <v>Laundry</v>
      </c>
      <c r="AN56" s="9" t="str">
        <f t="shared" si="2"/>
        <v/>
      </c>
    </row>
    <row r="57" spans="1:40" ht="16" hidden="1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 t="shared" si="6"/>
        <v/>
      </c>
      <c r="AA57" s="9" t="str">
        <f t="shared" si="1"/>
        <v/>
      </c>
      <c r="AN57" s="13" t="str">
        <f t="shared" si="2"/>
        <v/>
      </c>
    </row>
    <row r="58" spans="1:40" ht="16" hidden="1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 t="shared" si="6"/>
        <v/>
      </c>
      <c r="AA58" s="9" t="str">
        <f t="shared" si="1"/>
        <v/>
      </c>
      <c r="AN58" s="13" t="str">
        <f t="shared" si="2"/>
        <v/>
      </c>
    </row>
    <row r="59" spans="1:40" ht="16" hidden="1" customHeight="1" x14ac:dyDescent="0.2">
      <c r="A59" s="9">
        <v>1111</v>
      </c>
      <c r="B59" s="9" t="s">
        <v>26</v>
      </c>
      <c r="C59" s="9" t="s">
        <v>768</v>
      </c>
      <c r="D59" s="9" t="s">
        <v>507</v>
      </c>
      <c r="E59" s="9" t="s">
        <v>506</v>
      </c>
      <c r="F59" s="9" t="str">
        <f>IF(ISBLANK(E59), "", Table2[[#This Row],[unique_id]])</f>
        <v>column_break</v>
      </c>
      <c r="G59" s="9" t="s">
        <v>503</v>
      </c>
      <c r="H59" s="9" t="s">
        <v>791</v>
      </c>
      <c r="I59" s="9" t="s">
        <v>30</v>
      </c>
      <c r="L59" s="9" t="s">
        <v>504</v>
      </c>
      <c r="M59" s="9" t="s">
        <v>505</v>
      </c>
      <c r="N59" s="9"/>
      <c r="O59" s="11"/>
      <c r="P59" s="11"/>
      <c r="Q59" s="11"/>
      <c r="R59" s="11"/>
      <c r="S59" s="9"/>
      <c r="V59" s="9" t="s">
        <v>794</v>
      </c>
      <c r="AA59" s="9" t="str">
        <f t="shared" si="1"/>
        <v/>
      </c>
      <c r="AN59" s="9" t="str">
        <f t="shared" si="2"/>
        <v/>
      </c>
    </row>
    <row r="60" spans="1:40" ht="16" hidden="1" customHeight="1" x14ac:dyDescent="0.2">
      <c r="A60" s="9">
        <v>1150</v>
      </c>
      <c r="B60" s="9" t="s">
        <v>26</v>
      </c>
      <c r="C60" s="9" t="s">
        <v>128</v>
      </c>
      <c r="D60" s="9" t="s">
        <v>27</v>
      </c>
      <c r="E60" s="9" t="s">
        <v>473</v>
      </c>
      <c r="F60" s="9" t="str">
        <f>IF(ISBLANK(E60), "", Table2[[#This Row],[unique_id]])</f>
        <v>compensation_sensor_netatmo_ada_noise</v>
      </c>
      <c r="G60" s="9" t="s">
        <v>130</v>
      </c>
      <c r="H60" s="9" t="s">
        <v>188</v>
      </c>
      <c r="I60" s="9" t="s">
        <v>30</v>
      </c>
      <c r="L60" s="9" t="s">
        <v>90</v>
      </c>
      <c r="N60" s="9" t="s">
        <v>764</v>
      </c>
      <c r="O60" s="11" t="s">
        <v>479</v>
      </c>
      <c r="P60" s="11"/>
      <c r="Q60" s="11"/>
      <c r="R60" s="11"/>
      <c r="S60" s="9"/>
      <c r="V60" s="9" t="s">
        <v>481</v>
      </c>
      <c r="X60" s="11"/>
      <c r="Z60" s="9" t="str">
        <f t="shared" ref="Z60:Z93" si="8">IF(ISBLANK(Y60),  "", _xlfn.CONCAT("haas/entity/sensor/", LOWER(C60), "/", E60, "/config"))</f>
        <v/>
      </c>
      <c r="AA60" s="9" t="str">
        <f t="shared" si="1"/>
        <v/>
      </c>
      <c r="AE60" s="9" t="str">
        <f>LOWER(_xlfn.CONCAT(Table2[[#This Row],[device_manufacturer]], "-",Table2[[#This Row],[device_suggested_area]]))</f>
        <v>netatmo-ada</v>
      </c>
      <c r="AF60" s="11" t="s">
        <v>735</v>
      </c>
      <c r="AG60" s="9" t="s">
        <v>737</v>
      </c>
      <c r="AH60" s="9" t="s">
        <v>733</v>
      </c>
      <c r="AI60" s="9" t="s">
        <v>128</v>
      </c>
      <c r="AJ60" s="9" t="str">
        <f t="shared" ref="AJ60:AJ65" si="9">G60</f>
        <v>Ada</v>
      </c>
      <c r="AN60" s="9" t="str">
        <f t="shared" si="2"/>
        <v/>
      </c>
    </row>
    <row r="61" spans="1:40" ht="16" hidden="1" customHeight="1" x14ac:dyDescent="0.2">
      <c r="A61" s="9">
        <v>1151</v>
      </c>
      <c r="B61" s="9" t="s">
        <v>26</v>
      </c>
      <c r="C61" s="9" t="s">
        <v>128</v>
      </c>
      <c r="D61" s="9" t="s">
        <v>27</v>
      </c>
      <c r="E61" s="9" t="s">
        <v>474</v>
      </c>
      <c r="F61" s="9" t="str">
        <f>IF(ISBLANK(E61), "", Table2[[#This Row],[unique_id]])</f>
        <v>compensation_sensor_netatmo_edwin_noise</v>
      </c>
      <c r="G61" s="9" t="s">
        <v>127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 t="shared" si="8"/>
        <v/>
      </c>
      <c r="AA61" s="9" t="str">
        <f t="shared" si="1"/>
        <v/>
      </c>
      <c r="AE61" s="9" t="str">
        <f>LOWER(_xlfn.CONCAT(Table2[[#This Row],[device_manufacturer]], "-",Table2[[#This Row],[device_suggested_area]]))</f>
        <v>netatmo-edwin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 t="shared" si="9"/>
        <v>Edwin</v>
      </c>
      <c r="AN61" s="9" t="str">
        <f t="shared" si="2"/>
        <v/>
      </c>
    </row>
    <row r="62" spans="1:40" ht="16" hidden="1" customHeight="1" x14ac:dyDescent="0.2">
      <c r="A62" s="9">
        <v>1152</v>
      </c>
      <c r="B62" s="9" t="s">
        <v>26</v>
      </c>
      <c r="C62" s="9" t="s">
        <v>128</v>
      </c>
      <c r="D62" s="9" t="s">
        <v>27</v>
      </c>
      <c r="E62" s="9" t="s">
        <v>475</v>
      </c>
      <c r="F62" s="9" t="str">
        <f>IF(ISBLANK(E62), "", Table2[[#This Row],[unique_id]])</f>
        <v>compensation_sensor_netatmo_parents_noise</v>
      </c>
      <c r="G62" s="9" t="s">
        <v>207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 t="shared" si="8"/>
        <v/>
      </c>
      <c r="AA62" s="9" t="str">
        <f t="shared" si="1"/>
        <v/>
      </c>
      <c r="AE62" s="9" t="str">
        <f>LOWER(_xlfn.CONCAT(Table2[[#This Row],[device_manufacturer]], "-",Table2[[#This Row],[device_suggested_area]]))</f>
        <v>netatmo-parents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 t="shared" si="9"/>
        <v>Parents</v>
      </c>
      <c r="AN62" s="9" t="str">
        <f t="shared" si="2"/>
        <v/>
      </c>
    </row>
    <row r="63" spans="1:40" ht="16" hidden="1" customHeight="1" x14ac:dyDescent="0.2">
      <c r="A63" s="9">
        <v>1153</v>
      </c>
      <c r="B63" s="9" t="s">
        <v>26</v>
      </c>
      <c r="C63" s="9" t="s">
        <v>128</v>
      </c>
      <c r="D63" s="9" t="s">
        <v>27</v>
      </c>
      <c r="E63" s="9" t="s">
        <v>476</v>
      </c>
      <c r="F63" s="9" t="str">
        <f>IF(ISBLANK(E63), "", Table2[[#This Row],[unique_id]])</f>
        <v>compensation_sensor_netatmo_bertram_2_office_noise</v>
      </c>
      <c r="G63" s="9" t="s">
        <v>228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 t="shared" si="8"/>
        <v/>
      </c>
      <c r="AA63" s="9" t="str">
        <f t="shared" si="1"/>
        <v/>
      </c>
      <c r="AE63" s="9" t="str">
        <f>LOWER(_xlfn.CONCAT(Table2[[#This Row],[device_manufacturer]], "-",Table2[[#This Row],[device_suggested_area]]))</f>
        <v>netatmo-office</v>
      </c>
      <c r="AF63" s="11" t="s">
        <v>736</v>
      </c>
      <c r="AG63" s="9" t="s">
        <v>737</v>
      </c>
      <c r="AH63" s="9" t="s">
        <v>734</v>
      </c>
      <c r="AI63" s="9" t="s">
        <v>128</v>
      </c>
      <c r="AJ63" s="9" t="str">
        <f t="shared" si="9"/>
        <v>Office</v>
      </c>
      <c r="AN63" s="9" t="str">
        <f t="shared" si="2"/>
        <v/>
      </c>
    </row>
    <row r="64" spans="1:40" ht="16" hidden="1" customHeight="1" x14ac:dyDescent="0.2">
      <c r="A64" s="9">
        <v>1154</v>
      </c>
      <c r="B64" s="9" t="s">
        <v>26</v>
      </c>
      <c r="C64" s="9" t="s">
        <v>128</v>
      </c>
      <c r="D64" s="9" t="s">
        <v>27</v>
      </c>
      <c r="E64" s="9" t="s">
        <v>477</v>
      </c>
      <c r="F64" s="9" t="str">
        <f>IF(ISBLANK(E64), "", Table2[[#This Row],[unique_id]])</f>
        <v>compensation_sensor_netatmo_bertram_2_kitchen_noise</v>
      </c>
      <c r="G64" s="9" t="s">
        <v>221</v>
      </c>
      <c r="H64" s="9" t="s">
        <v>188</v>
      </c>
      <c r="I64" s="9" t="s">
        <v>30</v>
      </c>
      <c r="L64" s="9" t="s">
        <v>136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 t="shared" si="8"/>
        <v/>
      </c>
      <c r="AA64" s="9" t="str">
        <f t="shared" si="1"/>
        <v/>
      </c>
      <c r="AE64" s="9" t="str">
        <f>LOWER(_xlfn.CONCAT(Table2[[#This Row],[device_manufacturer]], "-",Table2[[#This Row],[device_suggested_area]]))</f>
        <v>netatmo-kitchen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 t="shared" si="9"/>
        <v>Kitchen</v>
      </c>
      <c r="AN64" s="9" t="str">
        <f t="shared" si="2"/>
        <v/>
      </c>
    </row>
    <row r="65" spans="1:40" ht="16" hidden="1" customHeight="1" x14ac:dyDescent="0.2">
      <c r="A65" s="9">
        <v>1155</v>
      </c>
      <c r="B65" s="9" t="s">
        <v>26</v>
      </c>
      <c r="C65" s="9" t="s">
        <v>128</v>
      </c>
      <c r="D65" s="9" t="s">
        <v>27</v>
      </c>
      <c r="E65" s="9" t="s">
        <v>478</v>
      </c>
      <c r="F65" s="9" t="str">
        <f>IF(ISBLANK(E65), "", Table2[[#This Row],[unique_id]])</f>
        <v>compensation_sensor_netatmo_laundry_noise</v>
      </c>
      <c r="G65" s="9" t="s">
        <v>229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 t="shared" si="8"/>
        <v/>
      </c>
      <c r="AA65" s="9" t="str">
        <f t="shared" si="1"/>
        <v/>
      </c>
      <c r="AE65" s="9" t="str">
        <f>LOWER(_xlfn.CONCAT(Table2[[#This Row],[device_manufacturer]], "-",Table2[[#This Row],[device_suggested_area]]))</f>
        <v>netatmo-laundry</v>
      </c>
      <c r="AF65" s="11" t="s">
        <v>735</v>
      </c>
      <c r="AG65" s="9" t="s">
        <v>737</v>
      </c>
      <c r="AH65" s="9" t="s">
        <v>733</v>
      </c>
      <c r="AI65" s="9" t="s">
        <v>128</v>
      </c>
      <c r="AJ65" s="9" t="str">
        <f t="shared" si="9"/>
        <v>Laundry</v>
      </c>
      <c r="AN65" s="9" t="str">
        <f t="shared" si="2"/>
        <v/>
      </c>
    </row>
    <row r="66" spans="1:40" ht="16" hidden="1" customHeight="1" x14ac:dyDescent="0.2">
      <c r="A66" s="9">
        <v>1200</v>
      </c>
      <c r="B66" s="9" t="s">
        <v>26</v>
      </c>
      <c r="C66" s="9" t="s">
        <v>39</v>
      </c>
      <c r="D66" s="9" t="s">
        <v>27</v>
      </c>
      <c r="E66" s="9" t="s">
        <v>41</v>
      </c>
      <c r="F66" s="9" t="str">
        <f>IF(ISBLANK(E66), "", Table2[[#This Row],[unique_id]])</f>
        <v>roof_cloud_base</v>
      </c>
      <c r="G66" s="9" t="s">
        <v>42</v>
      </c>
      <c r="H66" s="9" t="s">
        <v>43</v>
      </c>
      <c r="I66" s="9" t="s">
        <v>30</v>
      </c>
      <c r="N66" s="9"/>
      <c r="O66" s="11"/>
      <c r="P66" s="11"/>
      <c r="Q66" s="11"/>
      <c r="R66" s="11"/>
      <c r="S66" s="9" t="s">
        <v>31</v>
      </c>
      <c r="T66" s="9" t="s">
        <v>44</v>
      </c>
      <c r="V66" s="9" t="s">
        <v>182</v>
      </c>
      <c r="W66" s="9">
        <v>300</v>
      </c>
      <c r="X66" s="11" t="s">
        <v>34</v>
      </c>
      <c r="Y66" s="9" t="s">
        <v>45</v>
      </c>
      <c r="Z66" s="9" t="str">
        <f t="shared" si="8"/>
        <v>haas/entity/sensor/weewx/roof_cloud_base/config</v>
      </c>
      <c r="AA66" s="9" t="str">
        <f t="shared" si="1"/>
        <v>weewx/roof_cloud_base</v>
      </c>
      <c r="AB66" s="9" t="s">
        <v>400</v>
      </c>
      <c r="AC66" s="9">
        <v>1</v>
      </c>
      <c r="AD66" s="12" t="s">
        <v>194</v>
      </c>
      <c r="AE66" s="9" t="s">
        <v>582</v>
      </c>
      <c r="AF66" s="11">
        <v>3.15</v>
      </c>
      <c r="AG66" s="9" t="s">
        <v>556</v>
      </c>
      <c r="AH66" s="9" t="s">
        <v>36</v>
      </c>
      <c r="AI66" s="9" t="s">
        <v>37</v>
      </c>
      <c r="AJ66" s="9" t="s">
        <v>38</v>
      </c>
      <c r="AN66" s="9" t="str">
        <f t="shared" si="2"/>
        <v/>
      </c>
    </row>
    <row r="67" spans="1:40" ht="16" hidden="1" customHeight="1" x14ac:dyDescent="0.2">
      <c r="A67" s="9">
        <v>1201</v>
      </c>
      <c r="B67" s="9" t="s">
        <v>26</v>
      </c>
      <c r="C67" s="9" t="s">
        <v>39</v>
      </c>
      <c r="D67" s="9" t="s">
        <v>27</v>
      </c>
      <c r="E67" s="9" t="s">
        <v>46</v>
      </c>
      <c r="F67" s="9" t="str">
        <f>IF(ISBLANK(E67), "", Table2[[#This Row],[unique_id]])</f>
        <v>roof_max_solar_radiation</v>
      </c>
      <c r="G67" s="9" t="s">
        <v>47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48</v>
      </c>
      <c r="V67" s="9" t="s">
        <v>183</v>
      </c>
      <c r="W67" s="9">
        <v>300</v>
      </c>
      <c r="X67" s="11" t="s">
        <v>34</v>
      </c>
      <c r="Y67" s="9" t="s">
        <v>49</v>
      </c>
      <c r="Z67" s="9" t="str">
        <f t="shared" si="8"/>
        <v>haas/entity/sensor/weewx/roof_max_solar_radiation/config</v>
      </c>
      <c r="AA67" s="9" t="str">
        <f t="shared" si="1"/>
        <v>weewx/roof_max_solar_radiation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 t="shared" si="2"/>
        <v/>
      </c>
    </row>
    <row r="68" spans="1:40" ht="16" hidden="1" customHeight="1" x14ac:dyDescent="0.2">
      <c r="A68" s="9">
        <v>1250</v>
      </c>
      <c r="B68" s="9" t="s">
        <v>26</v>
      </c>
      <c r="C68" s="9" t="s">
        <v>39</v>
      </c>
      <c r="D68" s="9" t="s">
        <v>27</v>
      </c>
      <c r="E68" s="9" t="s">
        <v>53</v>
      </c>
      <c r="F68" s="9" t="str">
        <f>IF(ISBLANK(E68), "", Table2[[#This Row],[unique_id]])</f>
        <v>roof_barometer_pressure</v>
      </c>
      <c r="G68" s="9" t="s">
        <v>54</v>
      </c>
      <c r="H68" s="9" t="s">
        <v>50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51</v>
      </c>
      <c r="U68" s="9" t="s">
        <v>52</v>
      </c>
      <c r="W68" s="9">
        <v>300</v>
      </c>
      <c r="X68" s="11" t="s">
        <v>34</v>
      </c>
      <c r="Y68" s="9" t="s">
        <v>55</v>
      </c>
      <c r="Z68" s="9" t="str">
        <f t="shared" si="8"/>
        <v>haas/entity/sensor/weewx/roof_barometer_pressure/config</v>
      </c>
      <c r="AA68" s="9" t="str">
        <f t="shared" ref="AA68:AA131" si="10">IF(ISBLANK(Y68),  "", _xlfn.CONCAT(LOWER(C68), "/", E68))</f>
        <v>weewx/roof_barometer_pressure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 t="shared" ref="AN68:AN131" si="11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9">
        <v>1251</v>
      </c>
      <c r="B69" s="9" t="s">
        <v>26</v>
      </c>
      <c r="C69" s="9" t="s">
        <v>39</v>
      </c>
      <c r="D69" s="9" t="s">
        <v>27</v>
      </c>
      <c r="E69" s="9" t="s">
        <v>56</v>
      </c>
      <c r="F69" s="9" t="str">
        <f>IF(ISBLANK(E69), "", Table2[[#This Row],[unique_id]])</f>
        <v>roof_pressure</v>
      </c>
      <c r="G69" s="9" t="s">
        <v>38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52</v>
      </c>
      <c r="Z69" s="9" t="str">
        <f t="shared" si="8"/>
        <v>haas/entity/sensor/weewx/roof_pressure/config</v>
      </c>
      <c r="AA69" s="9" t="str">
        <f t="shared" si="10"/>
        <v>weewx/roof_pressure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 t="shared" si="11"/>
        <v/>
      </c>
    </row>
    <row r="70" spans="1:40" ht="16" hidden="1" customHeight="1" x14ac:dyDescent="0.2">
      <c r="A70" s="9">
        <v>1300</v>
      </c>
      <c r="B70" s="9" t="s">
        <v>26</v>
      </c>
      <c r="C70" s="9" t="s">
        <v>39</v>
      </c>
      <c r="D70" s="9" t="s">
        <v>27</v>
      </c>
      <c r="E70" s="9" t="s">
        <v>107</v>
      </c>
      <c r="F70" s="9" t="str">
        <f>IF(ISBLANK(E70), "", Table2[[#This Row],[unique_id]])</f>
        <v>roof_wind_direction</v>
      </c>
      <c r="G70" s="9" t="s">
        <v>108</v>
      </c>
      <c r="H70" s="9" t="s">
        <v>109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176</v>
      </c>
      <c r="V70" s="9" t="s">
        <v>185</v>
      </c>
      <c r="W70" s="9">
        <v>300</v>
      </c>
      <c r="X70" s="11" t="s">
        <v>34</v>
      </c>
      <c r="Y70" s="9" t="s">
        <v>110</v>
      </c>
      <c r="Z70" s="9" t="str">
        <f t="shared" si="8"/>
        <v>haas/entity/sensor/weewx/roof_wind_direction/config</v>
      </c>
      <c r="AA70" s="9" t="str">
        <f t="shared" si="10"/>
        <v>weewx/roof_wind_direction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 t="shared" si="11"/>
        <v/>
      </c>
    </row>
    <row r="71" spans="1:40" ht="16" hidden="1" customHeight="1" x14ac:dyDescent="0.2">
      <c r="A71" s="9">
        <v>1301</v>
      </c>
      <c r="B71" s="9" t="s">
        <v>26</v>
      </c>
      <c r="C71" s="9" t="s">
        <v>39</v>
      </c>
      <c r="D71" s="9" t="s">
        <v>27</v>
      </c>
      <c r="E71" s="9" t="s">
        <v>111</v>
      </c>
      <c r="F71" s="9" t="str">
        <f>IF(ISBLANK(E71), "", Table2[[#This Row],[unique_id]])</f>
        <v>roof_wind_gust_direction</v>
      </c>
      <c r="G71" s="9" t="s">
        <v>112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113</v>
      </c>
      <c r="Z71" s="9" t="str">
        <f t="shared" si="8"/>
        <v>haas/entity/sensor/weewx/roof_wind_gust_direction/config</v>
      </c>
      <c r="AA71" s="9" t="str">
        <f t="shared" si="10"/>
        <v>weewx/roof_wind_gust_direction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 t="shared" si="11"/>
        <v/>
      </c>
    </row>
    <row r="72" spans="1:40" ht="16" hidden="1" customHeight="1" x14ac:dyDescent="0.2">
      <c r="A72" s="9">
        <v>1302</v>
      </c>
      <c r="B72" s="9" t="s">
        <v>26</v>
      </c>
      <c r="C72" s="9" t="s">
        <v>39</v>
      </c>
      <c r="D72" s="9" t="s">
        <v>27</v>
      </c>
      <c r="E72" s="9" t="s">
        <v>114</v>
      </c>
      <c r="F72" s="9" t="str">
        <f>IF(ISBLANK(E72), "", Table2[[#This Row],[unique_id]])</f>
        <v>roof_wind_gust_speed</v>
      </c>
      <c r="G72" s="9" t="s">
        <v>115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177</v>
      </c>
      <c r="V72" s="9" t="s">
        <v>185</v>
      </c>
      <c r="W72" s="9">
        <v>300</v>
      </c>
      <c r="X72" s="11" t="s">
        <v>34</v>
      </c>
      <c r="Y72" s="9" t="s">
        <v>116</v>
      </c>
      <c r="Z72" s="9" t="str">
        <f t="shared" si="8"/>
        <v>haas/entity/sensor/weewx/roof_wind_gust_speed/config</v>
      </c>
      <c r="AA72" s="9" t="str">
        <f t="shared" si="10"/>
        <v>weewx/roof_wind_gust_speed</v>
      </c>
      <c r="AB72" s="9" t="s">
        <v>399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 t="shared" si="11"/>
        <v/>
      </c>
    </row>
    <row r="73" spans="1:40" ht="16" hidden="1" customHeight="1" x14ac:dyDescent="0.2">
      <c r="A73" s="9">
        <v>1303</v>
      </c>
      <c r="B73" s="9" t="s">
        <v>26</v>
      </c>
      <c r="C73" s="9" t="s">
        <v>39</v>
      </c>
      <c r="D73" s="9" t="s">
        <v>27</v>
      </c>
      <c r="E73" s="9" t="s">
        <v>117</v>
      </c>
      <c r="F73" s="9" t="str">
        <f>IF(ISBLANK(E73), "", Table2[[#This Row],[unique_id]])</f>
        <v>roof_wind_speed_10min</v>
      </c>
      <c r="G73" s="9" t="s">
        <v>118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119</v>
      </c>
      <c r="Z73" s="9" t="str">
        <f t="shared" si="8"/>
        <v>haas/entity/sensor/weewx/roof_wind_speed_10min/config</v>
      </c>
      <c r="AA73" s="9" t="str">
        <f t="shared" si="10"/>
        <v>weewx/roof_wind_speed_10min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 t="shared" si="11"/>
        <v/>
      </c>
    </row>
    <row r="74" spans="1:40" ht="16" hidden="1" customHeight="1" x14ac:dyDescent="0.2">
      <c r="A74" s="9">
        <v>1304</v>
      </c>
      <c r="B74" s="9" t="s">
        <v>26</v>
      </c>
      <c r="C74" s="9" t="s">
        <v>39</v>
      </c>
      <c r="D74" s="9" t="s">
        <v>27</v>
      </c>
      <c r="E74" s="9" t="s">
        <v>120</v>
      </c>
      <c r="F74" s="9" t="str">
        <f>IF(ISBLANK(E74), "", Table2[[#This Row],[unique_id]])</f>
        <v>roof_wind_samples</v>
      </c>
      <c r="G74" s="9" t="s">
        <v>121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V74" s="9" t="s">
        <v>185</v>
      </c>
      <c r="W74" s="9">
        <v>300</v>
      </c>
      <c r="X74" s="11" t="s">
        <v>34</v>
      </c>
      <c r="Y74" s="9" t="s">
        <v>122</v>
      </c>
      <c r="Z74" s="9" t="str">
        <f t="shared" si="8"/>
        <v>haas/entity/sensor/weewx/roof_wind_samples/config</v>
      </c>
      <c r="AA74" s="9" t="str">
        <f t="shared" si="10"/>
        <v>weewx/roof_wind_samples</v>
      </c>
      <c r="AB74" s="9" t="s">
        <v>401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 t="shared" si="11"/>
        <v/>
      </c>
    </row>
    <row r="75" spans="1:40" ht="16" hidden="1" customHeight="1" x14ac:dyDescent="0.2">
      <c r="A75" s="9">
        <v>1305</v>
      </c>
      <c r="B75" s="9" t="s">
        <v>26</v>
      </c>
      <c r="C75" s="9" t="s">
        <v>39</v>
      </c>
      <c r="D75" s="9" t="s">
        <v>27</v>
      </c>
      <c r="E75" s="9" t="s">
        <v>123</v>
      </c>
      <c r="F75" s="9" t="str">
        <f>IF(ISBLANK(E75), "", Table2[[#This Row],[unique_id]])</f>
        <v>roof_wind_run</v>
      </c>
      <c r="G75" s="9" t="s">
        <v>124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T75" s="9" t="s">
        <v>125</v>
      </c>
      <c r="V75" s="9" t="s">
        <v>185</v>
      </c>
      <c r="W75" s="9">
        <v>300</v>
      </c>
      <c r="X75" s="11" t="s">
        <v>34</v>
      </c>
      <c r="Y75" s="9" t="s">
        <v>126</v>
      </c>
      <c r="Z75" s="9" t="str">
        <f t="shared" si="8"/>
        <v>haas/entity/sensor/weewx/roof_wind_run/config</v>
      </c>
      <c r="AA75" s="9" t="str">
        <f t="shared" si="10"/>
        <v>weewx/roof_wind_run</v>
      </c>
      <c r="AB75" s="9" t="s">
        <v>399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 t="shared" si="11"/>
        <v/>
      </c>
    </row>
    <row r="76" spans="1:40" ht="16" hidden="1" customHeight="1" x14ac:dyDescent="0.2">
      <c r="A76" s="9">
        <v>1306</v>
      </c>
      <c r="B76" s="9" t="s">
        <v>26</v>
      </c>
      <c r="C76" s="9" t="s">
        <v>39</v>
      </c>
      <c r="D76" s="9" t="s">
        <v>27</v>
      </c>
      <c r="E76" s="9" t="s">
        <v>104</v>
      </c>
      <c r="F76" s="9" t="str">
        <f>IF(ISBLANK(E76), "", Table2[[#This Row],[unique_id]])</f>
        <v>roof_wind_speed</v>
      </c>
      <c r="G76" s="9" t="s">
        <v>105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17" t="s">
        <v>177</v>
      </c>
      <c r="V76" s="9" t="s">
        <v>185</v>
      </c>
      <c r="W76" s="9">
        <v>300</v>
      </c>
      <c r="X76" s="11" t="s">
        <v>34</v>
      </c>
      <c r="Y76" s="9" t="s">
        <v>106</v>
      </c>
      <c r="Z76" s="9" t="str">
        <f t="shared" si="8"/>
        <v>haas/entity/sensor/weewx/roof_wind_speed/config</v>
      </c>
      <c r="AA76" s="9" t="str">
        <f t="shared" si="10"/>
        <v>weewx/roof_wind_speed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 t="shared" si="11"/>
        <v/>
      </c>
    </row>
    <row r="77" spans="1:40" ht="16" hidden="1" customHeight="1" x14ac:dyDescent="0.2">
      <c r="A77" s="9">
        <v>1350</v>
      </c>
      <c r="B77" s="9" t="s">
        <v>26</v>
      </c>
      <c r="C77" s="9" t="s">
        <v>39</v>
      </c>
      <c r="D77" s="9" t="s">
        <v>27</v>
      </c>
      <c r="E77" s="9" t="s">
        <v>71</v>
      </c>
      <c r="F77" s="9" t="str">
        <f>IF(ISBLANK(E77), "", Table2[[#This Row],[unique_id]])</f>
        <v>roof_rain_rate</v>
      </c>
      <c r="G77" s="9" t="s">
        <v>72</v>
      </c>
      <c r="H77" s="9" t="s">
        <v>59</v>
      </c>
      <c r="I77" s="9" t="s">
        <v>193</v>
      </c>
      <c r="L77" s="9" t="s">
        <v>90</v>
      </c>
      <c r="N77" s="9"/>
      <c r="O77" s="11"/>
      <c r="P77" s="11"/>
      <c r="Q77" s="11"/>
      <c r="R77" s="11"/>
      <c r="S77" s="9" t="s">
        <v>31</v>
      </c>
      <c r="T77" s="9" t="s">
        <v>232</v>
      </c>
      <c r="V77" s="9" t="s">
        <v>184</v>
      </c>
      <c r="W77" s="9">
        <v>300</v>
      </c>
      <c r="X77" s="11" t="s">
        <v>34</v>
      </c>
      <c r="Y77" s="9" t="s">
        <v>73</v>
      </c>
      <c r="Z77" s="9" t="str">
        <f t="shared" si="8"/>
        <v>haas/entity/sensor/weewx/roof_rain_rate/config</v>
      </c>
      <c r="AA77" s="9" t="str">
        <f t="shared" si="10"/>
        <v>weewx/roof_rain_rate</v>
      </c>
      <c r="AB77" s="9" t="s">
        <v>759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 t="shared" si="11"/>
        <v/>
      </c>
    </row>
    <row r="78" spans="1:40" ht="16" hidden="1" customHeight="1" x14ac:dyDescent="0.2">
      <c r="A78" s="9">
        <v>1351</v>
      </c>
      <c r="B78" s="9" t="s">
        <v>26</v>
      </c>
      <c r="C78" s="9" t="s">
        <v>39</v>
      </c>
      <c r="D78" s="9" t="s">
        <v>27</v>
      </c>
      <c r="E78" s="9" t="s">
        <v>63</v>
      </c>
      <c r="F78" s="9" t="str">
        <f>IF(ISBLANK(E78), "", Table2[[#This Row],[unique_id]])</f>
        <v>roof_hourly_rain</v>
      </c>
      <c r="G78" s="9" t="s">
        <v>64</v>
      </c>
      <c r="H78" s="9" t="s">
        <v>59</v>
      </c>
      <c r="I78" s="9" t="s">
        <v>193</v>
      </c>
      <c r="L78" s="9" t="s">
        <v>136</v>
      </c>
      <c r="N78" s="9" t="s">
        <v>764</v>
      </c>
      <c r="O78" s="11"/>
      <c r="P78" s="11"/>
      <c r="Q78" s="11"/>
      <c r="R78" s="11"/>
      <c r="S78" s="9" t="s">
        <v>60</v>
      </c>
      <c r="T78" s="9" t="s">
        <v>267</v>
      </c>
      <c r="V78" s="9" t="s">
        <v>184</v>
      </c>
      <c r="W78" s="9">
        <v>300</v>
      </c>
      <c r="X78" s="11" t="s">
        <v>34</v>
      </c>
      <c r="Y78" s="9" t="s">
        <v>65</v>
      </c>
      <c r="Z78" s="9" t="str">
        <f t="shared" si="8"/>
        <v>haas/entity/sensor/weewx/roof_hourly_rain/config</v>
      </c>
      <c r="AA78" s="9" t="str">
        <f t="shared" si="10"/>
        <v>weewx/roof_hourly_rain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 t="shared" si="11"/>
        <v/>
      </c>
    </row>
    <row r="79" spans="1:40" ht="16" hidden="1" customHeight="1" x14ac:dyDescent="0.2">
      <c r="A79" s="9">
        <v>1352</v>
      </c>
      <c r="B79" s="9" t="s">
        <v>26</v>
      </c>
      <c r="C79" s="9" t="s">
        <v>768</v>
      </c>
      <c r="D79" s="9" t="s">
        <v>507</v>
      </c>
      <c r="E79" s="9" t="s">
        <v>766</v>
      </c>
      <c r="F79" s="9" t="str">
        <f>IF(ISBLANK(E79), "", Table2[[#This Row],[unique_id]])</f>
        <v>graph_break</v>
      </c>
      <c r="G79" s="9" t="s">
        <v>767</v>
      </c>
      <c r="H79" s="9" t="s">
        <v>59</v>
      </c>
      <c r="I79" s="9" t="s">
        <v>193</v>
      </c>
      <c r="N79" s="9" t="s">
        <v>764</v>
      </c>
      <c r="O79" s="11"/>
      <c r="P79" s="11"/>
      <c r="Q79" s="11"/>
      <c r="R79" s="11"/>
      <c r="S79" s="9"/>
      <c r="X79" s="11"/>
      <c r="Z79" s="9" t="str">
        <f t="shared" si="8"/>
        <v/>
      </c>
      <c r="AA79" s="9" t="str">
        <f t="shared" si="10"/>
        <v/>
      </c>
      <c r="AD79" s="12"/>
      <c r="AN79" s="13" t="str">
        <f t="shared" si="11"/>
        <v/>
      </c>
    </row>
    <row r="80" spans="1:40" ht="16" hidden="1" customHeight="1" x14ac:dyDescent="0.2">
      <c r="A80" s="9">
        <v>1353</v>
      </c>
      <c r="B80" s="9" t="s">
        <v>26</v>
      </c>
      <c r="C80" s="9" t="s">
        <v>39</v>
      </c>
      <c r="D80" s="9" t="s">
        <v>27</v>
      </c>
      <c r="E80" s="9" t="s">
        <v>57</v>
      </c>
      <c r="F80" s="9" t="str">
        <f>IF(ISBLANK(E80), "", Table2[[#This Row],[unique_id]])</f>
        <v>roof_daily_rain</v>
      </c>
      <c r="G80" s="9" t="s">
        <v>58</v>
      </c>
      <c r="H80" s="9" t="s">
        <v>59</v>
      </c>
      <c r="I80" s="9" t="s">
        <v>193</v>
      </c>
      <c r="L80" s="9" t="s">
        <v>136</v>
      </c>
      <c r="N80" s="9" t="s">
        <v>764</v>
      </c>
      <c r="O80" s="11"/>
      <c r="P80" s="11"/>
      <c r="Q80" s="11"/>
      <c r="R80" s="11"/>
      <c r="S80" s="9" t="s">
        <v>60</v>
      </c>
      <c r="T80" s="9" t="s">
        <v>267</v>
      </c>
      <c r="V80" s="9" t="s">
        <v>184</v>
      </c>
      <c r="W80" s="9">
        <v>300</v>
      </c>
      <c r="X80" s="11" t="s">
        <v>34</v>
      </c>
      <c r="Y80" s="9" t="s">
        <v>62</v>
      </c>
      <c r="Z80" s="9" t="str">
        <f t="shared" si="8"/>
        <v>haas/entity/sensor/weewx/roof_daily_rain/config</v>
      </c>
      <c r="AA80" s="9" t="str">
        <f t="shared" si="10"/>
        <v>weewx/roof_daily_rain</v>
      </c>
      <c r="AB80" s="9" t="s">
        <v>759</v>
      </c>
      <c r="AC80" s="9">
        <v>1</v>
      </c>
      <c r="AD80" s="12" t="s">
        <v>194</v>
      </c>
      <c r="AE80" s="9" t="s">
        <v>582</v>
      </c>
      <c r="AF80" s="11">
        <v>3.15</v>
      </c>
      <c r="AG80" s="9" t="s">
        <v>556</v>
      </c>
      <c r="AH80" s="9" t="s">
        <v>36</v>
      </c>
      <c r="AI80" s="9" t="s">
        <v>37</v>
      </c>
      <c r="AJ80" s="9" t="s">
        <v>38</v>
      </c>
      <c r="AN80" s="9" t="str">
        <f t="shared" si="11"/>
        <v/>
      </c>
    </row>
    <row r="81" spans="1:40" ht="16" hidden="1" customHeight="1" x14ac:dyDescent="0.2">
      <c r="A81" s="9">
        <v>1354</v>
      </c>
      <c r="B81" s="9" t="s">
        <v>26</v>
      </c>
      <c r="C81" s="9" t="s">
        <v>39</v>
      </c>
      <c r="D81" s="9" t="s">
        <v>27</v>
      </c>
      <c r="E81" s="9" t="s">
        <v>181</v>
      </c>
      <c r="F81" s="9" t="str">
        <f>IF(ISBLANK(E81), "", Table2[[#This Row],[unique_id]])</f>
        <v>roof_24hour_rain</v>
      </c>
      <c r="G81" s="9" t="s">
        <v>69</v>
      </c>
      <c r="H81" s="9" t="s">
        <v>59</v>
      </c>
      <c r="I81" s="9" t="s">
        <v>193</v>
      </c>
      <c r="N81" s="9"/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70</v>
      </c>
      <c r="Z81" s="9" t="str">
        <f t="shared" si="8"/>
        <v>haas/entity/sensor/weewx/roof_24hour_rain/config</v>
      </c>
      <c r="AA81" s="9" t="str">
        <f t="shared" si="10"/>
        <v>weewx/roof_24hour_rain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 t="shared" si="11"/>
        <v/>
      </c>
    </row>
    <row r="82" spans="1:40" ht="16" hidden="1" customHeight="1" x14ac:dyDescent="0.2">
      <c r="A82" s="9">
        <v>1355</v>
      </c>
      <c r="B82" s="9" t="s">
        <v>234</v>
      </c>
      <c r="C82" s="9" t="s">
        <v>153</v>
      </c>
      <c r="D82" s="9" t="s">
        <v>27</v>
      </c>
      <c r="E82" s="9" t="s">
        <v>283</v>
      </c>
      <c r="F82" s="9" t="str">
        <f>IF(ISBLANK(E82), "", Table2[[#This Row],[unique_id]])</f>
        <v>roof_weekly_rain</v>
      </c>
      <c r="G82" s="9" t="s">
        <v>284</v>
      </c>
      <c r="H82" s="9" t="s">
        <v>59</v>
      </c>
      <c r="I82" s="9" t="s">
        <v>193</v>
      </c>
      <c r="L82" s="9" t="s">
        <v>136</v>
      </c>
      <c r="N82" s="9"/>
      <c r="O82" s="11"/>
      <c r="P82" s="11"/>
      <c r="Q82" s="11"/>
      <c r="R82" s="11"/>
      <c r="S82" s="9"/>
      <c r="X82" s="11"/>
      <c r="Z82" s="9" t="str">
        <f t="shared" si="8"/>
        <v/>
      </c>
      <c r="AA82" s="9" t="str">
        <f t="shared" si="10"/>
        <v/>
      </c>
      <c r="AD82" s="12"/>
      <c r="AN82" s="9" t="str">
        <f t="shared" si="11"/>
        <v/>
      </c>
    </row>
    <row r="83" spans="1:40" ht="16" hidden="1" customHeight="1" x14ac:dyDescent="0.2">
      <c r="A83" s="9">
        <v>1356</v>
      </c>
      <c r="B83" s="9" t="s">
        <v>26</v>
      </c>
      <c r="C83" s="9" t="s">
        <v>39</v>
      </c>
      <c r="D83" s="9" t="s">
        <v>27</v>
      </c>
      <c r="E83" s="9" t="s">
        <v>66</v>
      </c>
      <c r="F83" s="9" t="str">
        <f>IF(ISBLANK(E83), "", Table2[[#This Row],[unique_id]])</f>
        <v>roof_monthly_rain</v>
      </c>
      <c r="G83" s="9" t="s">
        <v>67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 t="s">
        <v>60</v>
      </c>
      <c r="T83" s="9" t="s">
        <v>61</v>
      </c>
      <c r="V83" s="9" t="s">
        <v>184</v>
      </c>
      <c r="W83" s="9">
        <v>300</v>
      </c>
      <c r="X83" s="11" t="s">
        <v>34</v>
      </c>
      <c r="Y83" s="9" t="s">
        <v>68</v>
      </c>
      <c r="Z83" s="9" t="str">
        <f t="shared" si="8"/>
        <v>haas/entity/sensor/weewx/roof_monthly_rain/config</v>
      </c>
      <c r="AA83" s="9" t="str">
        <f t="shared" si="10"/>
        <v>weewx/roof_monthly_rain</v>
      </c>
      <c r="AB83" s="9" t="s">
        <v>402</v>
      </c>
      <c r="AC83" s="9">
        <v>1</v>
      </c>
      <c r="AD83" s="12" t="s">
        <v>194</v>
      </c>
      <c r="AE83" s="9" t="s">
        <v>582</v>
      </c>
      <c r="AF83" s="11">
        <v>3.15</v>
      </c>
      <c r="AG83" s="9" t="s">
        <v>556</v>
      </c>
      <c r="AH83" s="9" t="s">
        <v>36</v>
      </c>
      <c r="AI83" s="9" t="s">
        <v>37</v>
      </c>
      <c r="AJ83" s="9" t="s">
        <v>38</v>
      </c>
      <c r="AN83" s="9" t="str">
        <f t="shared" si="11"/>
        <v/>
      </c>
    </row>
    <row r="84" spans="1:40" ht="16" hidden="1" customHeight="1" x14ac:dyDescent="0.2">
      <c r="A84" s="9">
        <v>1357</v>
      </c>
      <c r="B84" s="9" t="s">
        <v>26</v>
      </c>
      <c r="C84" s="9" t="s">
        <v>768</v>
      </c>
      <c r="D84" s="9" t="s">
        <v>507</v>
      </c>
      <c r="E84" s="9" t="s">
        <v>766</v>
      </c>
      <c r="F84" s="9" t="str">
        <f>IF(ISBLANK(E84), "", Table2[[#This Row],[unique_id]])</f>
        <v>graph_break</v>
      </c>
      <c r="G84" s="9" t="s">
        <v>767</v>
      </c>
      <c r="H84" s="9" t="s">
        <v>59</v>
      </c>
      <c r="I84" s="9" t="s">
        <v>193</v>
      </c>
      <c r="N84" s="9" t="s">
        <v>764</v>
      </c>
      <c r="O84" s="11"/>
      <c r="P84" s="11"/>
      <c r="Q84" s="11"/>
      <c r="R84" s="11"/>
      <c r="S84" s="9"/>
      <c r="X84" s="11"/>
      <c r="Z84" s="9" t="str">
        <f t="shared" si="8"/>
        <v/>
      </c>
      <c r="AA84" s="9" t="str">
        <f t="shared" si="10"/>
        <v/>
      </c>
      <c r="AD84" s="12"/>
      <c r="AN84" s="13" t="str">
        <f t="shared" si="11"/>
        <v/>
      </c>
    </row>
    <row r="85" spans="1:40" ht="16" hidden="1" customHeight="1" x14ac:dyDescent="0.2">
      <c r="A85" s="9">
        <v>1358</v>
      </c>
      <c r="B85" s="9" t="s">
        <v>26</v>
      </c>
      <c r="C85" s="9" t="s">
        <v>39</v>
      </c>
      <c r="D85" s="9" t="s">
        <v>27</v>
      </c>
      <c r="E85" s="9" t="s">
        <v>81</v>
      </c>
      <c r="F85" s="9" t="str">
        <f>IF(ISBLANK(E85), "", Table2[[#This Row],[unique_id]])</f>
        <v>roof_yearly_rain</v>
      </c>
      <c r="G85" s="9" t="s">
        <v>82</v>
      </c>
      <c r="H85" s="9" t="s">
        <v>59</v>
      </c>
      <c r="I85" s="9" t="s">
        <v>193</v>
      </c>
      <c r="L85" s="9" t="s">
        <v>136</v>
      </c>
      <c r="N85" s="9" t="s">
        <v>764</v>
      </c>
      <c r="O85" s="11"/>
      <c r="P85" s="11"/>
      <c r="Q85" s="11"/>
      <c r="R85" s="11"/>
      <c r="S85" s="9" t="s">
        <v>60</v>
      </c>
      <c r="T85" s="9" t="s">
        <v>61</v>
      </c>
      <c r="V85" s="9" t="s">
        <v>184</v>
      </c>
      <c r="W85" s="9">
        <v>300</v>
      </c>
      <c r="X85" s="11" t="s">
        <v>34</v>
      </c>
      <c r="Y85" s="9" t="s">
        <v>204</v>
      </c>
      <c r="Z85" s="9" t="str">
        <f t="shared" si="8"/>
        <v>haas/entity/sensor/weewx/roof_yearly_rain/config</v>
      </c>
      <c r="AA85" s="9" t="str">
        <f t="shared" si="10"/>
        <v>weewx/roof_yearly_rain</v>
      </c>
      <c r="AB85" s="9" t="s">
        <v>402</v>
      </c>
      <c r="AC85" s="9">
        <v>1</v>
      </c>
      <c r="AD85" s="12" t="s">
        <v>194</v>
      </c>
      <c r="AE85" s="9" t="s">
        <v>582</v>
      </c>
      <c r="AF85" s="11">
        <v>3.15</v>
      </c>
      <c r="AG85" s="9" t="s">
        <v>556</v>
      </c>
      <c r="AH85" s="9" t="s">
        <v>36</v>
      </c>
      <c r="AI85" s="9" t="s">
        <v>37</v>
      </c>
      <c r="AJ85" s="9" t="s">
        <v>38</v>
      </c>
      <c r="AN85" s="9" t="str">
        <f t="shared" si="11"/>
        <v/>
      </c>
    </row>
    <row r="86" spans="1:40" ht="16" hidden="1" customHeight="1" x14ac:dyDescent="0.2">
      <c r="A86" s="9">
        <v>1359</v>
      </c>
      <c r="B86" s="9" t="s">
        <v>26</v>
      </c>
      <c r="C86" s="9" t="s">
        <v>39</v>
      </c>
      <c r="D86" s="9" t="s">
        <v>27</v>
      </c>
      <c r="E86" s="9" t="s">
        <v>74</v>
      </c>
      <c r="F86" s="9" t="str">
        <f>IF(ISBLANK(E86), "", Table2[[#This Row],[unique_id]])</f>
        <v>roof_rain</v>
      </c>
      <c r="G86" s="9" t="s">
        <v>75</v>
      </c>
      <c r="H86" s="9" t="s">
        <v>59</v>
      </c>
      <c r="I86" s="9" t="s">
        <v>193</v>
      </c>
      <c r="N86" s="9"/>
      <c r="O86" s="11"/>
      <c r="P86" s="11"/>
      <c r="Q86" s="11"/>
      <c r="R86" s="11"/>
      <c r="S86" s="9" t="s">
        <v>76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77</v>
      </c>
      <c r="Z86" s="9" t="str">
        <f t="shared" si="8"/>
        <v>haas/entity/sensor/weewx/roof_rain/config</v>
      </c>
      <c r="AA86" s="9" t="str">
        <f t="shared" si="10"/>
        <v>weewx/roof_rain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 t="shared" si="11"/>
        <v/>
      </c>
    </row>
    <row r="87" spans="1:40" ht="16" hidden="1" customHeight="1" x14ac:dyDescent="0.2">
      <c r="A87" s="9">
        <v>1360</v>
      </c>
      <c r="B87" s="9" t="s">
        <v>26</v>
      </c>
      <c r="C87" s="9" t="s">
        <v>39</v>
      </c>
      <c r="D87" s="9" t="s">
        <v>27</v>
      </c>
      <c r="E87" s="9" t="s">
        <v>78</v>
      </c>
      <c r="F87" s="9" t="str">
        <f>IF(ISBLANK(E87), "", Table2[[#This Row],[unique_id]])</f>
        <v>roof_storm_rain</v>
      </c>
      <c r="G87" s="9" t="s">
        <v>79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31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80</v>
      </c>
      <c r="Z87" s="9" t="str">
        <f t="shared" si="8"/>
        <v>haas/entity/sensor/weewx/roof_storm_rain/config</v>
      </c>
      <c r="AA87" s="9" t="str">
        <f t="shared" si="10"/>
        <v>weewx/roof_storm_rain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 t="shared" si="11"/>
        <v/>
      </c>
    </row>
    <row r="88" spans="1:40" ht="16" hidden="1" customHeight="1" x14ac:dyDescent="0.2">
      <c r="A88" s="9">
        <v>1400</v>
      </c>
      <c r="B88" s="9" t="s">
        <v>26</v>
      </c>
      <c r="C88" s="9" t="s">
        <v>153</v>
      </c>
      <c r="D88" s="9" t="s">
        <v>428</v>
      </c>
      <c r="E88" s="9" t="s">
        <v>769</v>
      </c>
      <c r="F88" s="13" t="str">
        <f>IF(ISBLANK(E88), "", Table2[[#This Row],[unique_id]])</f>
        <v>home_movie</v>
      </c>
      <c r="G88" s="9" t="s">
        <v>783</v>
      </c>
      <c r="H88" s="9" t="s">
        <v>429</v>
      </c>
      <c r="I88" s="9" t="s">
        <v>132</v>
      </c>
      <c r="J88" s="9" t="s">
        <v>821</v>
      </c>
      <c r="L88" s="9" t="s">
        <v>326</v>
      </c>
      <c r="N88" s="9"/>
      <c r="O88" s="11"/>
      <c r="P88" s="11"/>
      <c r="Q88" s="11"/>
      <c r="R88" s="11"/>
      <c r="S88" s="9"/>
      <c r="V88" s="9" t="s">
        <v>757</v>
      </c>
      <c r="X88" s="11"/>
      <c r="Z88" s="9" t="str">
        <f t="shared" si="8"/>
        <v/>
      </c>
      <c r="AA88" s="9" t="str">
        <f t="shared" si="10"/>
        <v/>
      </c>
      <c r="AD88" s="12"/>
      <c r="AJ88" s="9" t="s">
        <v>174</v>
      </c>
      <c r="AN88" s="13" t="str">
        <f t="shared" si="11"/>
        <v/>
      </c>
    </row>
    <row r="89" spans="1:40" ht="16" hidden="1" customHeight="1" x14ac:dyDescent="0.2">
      <c r="A89" s="9">
        <v>1401</v>
      </c>
      <c r="B89" s="9" t="s">
        <v>26</v>
      </c>
      <c r="C89" s="9" t="s">
        <v>153</v>
      </c>
      <c r="D89" s="9" t="s">
        <v>428</v>
      </c>
      <c r="E89" s="9" t="s">
        <v>427</v>
      </c>
      <c r="F89" s="9" t="str">
        <f>IF(ISBLANK(E89), "", Table2[[#This Row],[unique_id]])</f>
        <v>home_sleep</v>
      </c>
      <c r="G89" s="9" t="s">
        <v>379</v>
      </c>
      <c r="H89" s="9" t="s">
        <v>429</v>
      </c>
      <c r="I89" s="9" t="s">
        <v>132</v>
      </c>
      <c r="J89" s="9" t="s">
        <v>823</v>
      </c>
      <c r="L89" s="9" t="s">
        <v>326</v>
      </c>
      <c r="N89" s="9"/>
      <c r="O89" s="11"/>
      <c r="P89" s="11"/>
      <c r="Q89" s="11"/>
      <c r="R89" s="11"/>
      <c r="S89" s="9"/>
      <c r="V89" s="9" t="s">
        <v>430</v>
      </c>
      <c r="X89" s="11"/>
      <c r="Z89" s="9" t="str">
        <f t="shared" si="8"/>
        <v/>
      </c>
      <c r="AA89" s="9" t="str">
        <f t="shared" si="10"/>
        <v/>
      </c>
      <c r="AD89" s="12"/>
      <c r="AJ89" s="9" t="s">
        <v>174</v>
      </c>
      <c r="AN89" s="9" t="str">
        <f t="shared" si="11"/>
        <v/>
      </c>
    </row>
    <row r="90" spans="1:40" ht="16" hidden="1" customHeight="1" x14ac:dyDescent="0.2">
      <c r="A90" s="9">
        <v>1402</v>
      </c>
      <c r="B90" s="9" t="s">
        <v>26</v>
      </c>
      <c r="C90" s="9" t="s">
        <v>153</v>
      </c>
      <c r="D90" s="9" t="s">
        <v>428</v>
      </c>
      <c r="E90" s="9" t="s">
        <v>756</v>
      </c>
      <c r="F90" s="9" t="str">
        <f>IF(ISBLANK(E90), "", Table2[[#This Row],[unique_id]])</f>
        <v>home_reset</v>
      </c>
      <c r="G90" s="9" t="s">
        <v>784</v>
      </c>
      <c r="H90" s="9" t="s">
        <v>429</v>
      </c>
      <c r="I90" s="9" t="s">
        <v>132</v>
      </c>
      <c r="J90" s="9" t="s">
        <v>822</v>
      </c>
      <c r="L90" s="9" t="s">
        <v>326</v>
      </c>
      <c r="N90" s="9"/>
      <c r="O90" s="11"/>
      <c r="P90" s="11"/>
      <c r="Q90" s="11"/>
      <c r="R90" s="11"/>
      <c r="S90" s="9"/>
      <c r="V90" s="9" t="s">
        <v>758</v>
      </c>
      <c r="X90" s="11"/>
      <c r="Z90" s="9" t="str">
        <f t="shared" si="8"/>
        <v/>
      </c>
      <c r="AA90" s="9" t="str">
        <f t="shared" si="10"/>
        <v/>
      </c>
      <c r="AD90" s="12"/>
      <c r="AJ90" s="9" t="s">
        <v>174</v>
      </c>
      <c r="AN90" s="9" t="str">
        <f t="shared" si="11"/>
        <v/>
      </c>
    </row>
    <row r="91" spans="1:40" ht="16" hidden="1" customHeight="1" x14ac:dyDescent="0.2">
      <c r="A91" s="9">
        <v>1403</v>
      </c>
      <c r="B91" s="9" t="s">
        <v>26</v>
      </c>
      <c r="C91" s="9" t="s">
        <v>259</v>
      </c>
      <c r="D91" s="9" t="s">
        <v>134</v>
      </c>
      <c r="E91" s="9" t="s">
        <v>304</v>
      </c>
      <c r="F91" s="9" t="str">
        <f>IF(ISBLANK(E91), "", Table2[[#This Row],[unique_id]])</f>
        <v>bathroom_rails</v>
      </c>
      <c r="G91" s="9" t="s">
        <v>785</v>
      </c>
      <c r="H91" s="9" t="s">
        <v>429</v>
      </c>
      <c r="I91" s="9" t="s">
        <v>132</v>
      </c>
      <c r="J91" s="9" t="s">
        <v>785</v>
      </c>
      <c r="L91" s="9" t="s">
        <v>326</v>
      </c>
      <c r="N91" s="9"/>
      <c r="O91" s="11"/>
      <c r="P91" s="11"/>
      <c r="Q91" s="11"/>
      <c r="R91" s="11"/>
      <c r="S91" s="9"/>
      <c r="V91" s="9" t="s">
        <v>325</v>
      </c>
      <c r="X91" s="11"/>
      <c r="Z91" s="9" t="str">
        <f t="shared" si="8"/>
        <v/>
      </c>
      <c r="AA91" s="9" t="str">
        <f t="shared" si="10"/>
        <v/>
      </c>
      <c r="AE91" s="9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11" t="s">
        <v>553</v>
      </c>
      <c r="AG91" s="9" t="s">
        <v>561</v>
      </c>
      <c r="AH91" s="9" t="s">
        <v>550</v>
      </c>
      <c r="AI91" s="9" t="str">
        <f>IF(OR(ISBLANK(AL91), ISBLANK(AM91)), "", Table2[[#This Row],[device_via_device]])</f>
        <v>TPLink</v>
      </c>
      <c r="AJ91" s="9" t="s">
        <v>549</v>
      </c>
      <c r="AK91" s="9" t="s">
        <v>691</v>
      </c>
      <c r="AL91" s="9" t="s">
        <v>540</v>
      </c>
      <c r="AM91" s="9" t="s">
        <v>684</v>
      </c>
      <c r="AN91" s="9" t="str">
        <f t="shared" si="11"/>
        <v>[["mac", "ac:84:c6:54:9d:98"], ["ip", "10.0.6.81"]]</v>
      </c>
    </row>
    <row r="92" spans="1:40" ht="16" hidden="1" customHeight="1" x14ac:dyDescent="0.2">
      <c r="A92" s="9">
        <v>1404</v>
      </c>
      <c r="B92" s="9" t="s">
        <v>26</v>
      </c>
      <c r="C92" s="9" t="s">
        <v>516</v>
      </c>
      <c r="D92" s="9" t="s">
        <v>134</v>
      </c>
      <c r="E92" s="9" t="s">
        <v>517</v>
      </c>
      <c r="F92" s="9" t="str">
        <f>IF(ISBLANK(E92), "", Table2[[#This Row],[unique_id]])</f>
        <v>roof_water_heater_booster</v>
      </c>
      <c r="G92" s="9" t="s">
        <v>782</v>
      </c>
      <c r="H92" s="9" t="s">
        <v>429</v>
      </c>
      <c r="I92" s="9" t="s">
        <v>132</v>
      </c>
      <c r="J92" s="9" t="str">
        <f>Table2[[#This Row],[friendly_name]]</f>
        <v>Water Booster</v>
      </c>
      <c r="L92" s="9" t="s">
        <v>326</v>
      </c>
      <c r="N92" s="9"/>
      <c r="O92" s="11"/>
      <c r="P92" s="11"/>
      <c r="Q92" s="11"/>
      <c r="R92" s="11"/>
      <c r="S92" s="9"/>
      <c r="V92" s="9" t="s">
        <v>775</v>
      </c>
      <c r="X92" s="11"/>
      <c r="Z92" s="9" t="str">
        <f t="shared" si="8"/>
        <v/>
      </c>
      <c r="AA92" s="9" t="str">
        <f t="shared" si="10"/>
        <v/>
      </c>
      <c r="AD92" s="9"/>
      <c r="AE92" s="9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11" t="s">
        <v>772</v>
      </c>
      <c r="AG92" s="9" t="s">
        <v>771</v>
      </c>
      <c r="AH92" s="9" t="s">
        <v>773</v>
      </c>
      <c r="AI92" s="9" t="str">
        <f>IF(OR(ISBLANK(AL92), ISBLANK(AM92)), "", Table2[[#This Row],[device_via_device]])</f>
        <v>Sonoff</v>
      </c>
      <c r="AJ92" s="9" t="s">
        <v>38</v>
      </c>
      <c r="AK92" s="9" t="s">
        <v>691</v>
      </c>
      <c r="AL92" s="9" t="s">
        <v>770</v>
      </c>
      <c r="AM92" s="18" t="s">
        <v>774</v>
      </c>
      <c r="AN92" s="9" t="str">
        <f t="shared" si="11"/>
        <v>[["mac", "ec:fa:bc:50:3e:02"], ["ip", "10.0.6.99"]]</v>
      </c>
    </row>
    <row r="93" spans="1:40" ht="16" hidden="1" customHeight="1" x14ac:dyDescent="0.2">
      <c r="A93" s="9">
        <v>1405</v>
      </c>
      <c r="B93" s="9" t="s">
        <v>234</v>
      </c>
      <c r="C93" s="9" t="s">
        <v>516</v>
      </c>
      <c r="D93" s="9" t="s">
        <v>134</v>
      </c>
      <c r="E93" s="9" t="s">
        <v>776</v>
      </c>
      <c r="F93" s="9" t="str">
        <f>IF(ISBLANK(E93), "", Table2[[#This Row],[unique_id]])</f>
        <v>outdoor_pool_filter</v>
      </c>
      <c r="G93" s="9" t="s">
        <v>483</v>
      </c>
      <c r="H93" s="9" t="s">
        <v>429</v>
      </c>
      <c r="I93" s="9" t="s">
        <v>132</v>
      </c>
      <c r="J93" s="9" t="str">
        <f>Table2[[#This Row],[friendly_name]]</f>
        <v>Pool Filter</v>
      </c>
      <c r="L93" s="9" t="s">
        <v>326</v>
      </c>
      <c r="N93" s="9"/>
      <c r="O93" s="11"/>
      <c r="P93" s="11"/>
      <c r="Q93" s="11"/>
      <c r="R93" s="11"/>
      <c r="S93" s="9"/>
      <c r="V93" s="9" t="s">
        <v>319</v>
      </c>
      <c r="X93" s="11"/>
      <c r="Z93" s="9" t="str">
        <f t="shared" si="8"/>
        <v/>
      </c>
      <c r="AA93" s="9" t="str">
        <f t="shared" si="10"/>
        <v/>
      </c>
      <c r="AE93" s="9" t="str">
        <f>IF(OR(ISBLANK(AL93), ISBLANK(AM93)), "", LOWER(_xlfn.CONCAT(Table2[[#This Row],[device_manufacturer]], "-",Table2[[#This Row],[device_suggested_area]], "-", Table2[[#This Row],[device_identifiers]])))</f>
        <v/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/>
      </c>
      <c r="AJ93" s="9" t="s">
        <v>777</v>
      </c>
      <c r="AK93" s="9" t="s">
        <v>691</v>
      </c>
      <c r="AM93" s="18"/>
      <c r="AN93" s="9" t="str">
        <f t="shared" si="11"/>
        <v/>
      </c>
    </row>
    <row r="94" spans="1:40" ht="16" hidden="1" customHeight="1" x14ac:dyDescent="0.2">
      <c r="A94" s="9">
        <v>1406</v>
      </c>
      <c r="B94" s="9" t="s">
        <v>26</v>
      </c>
      <c r="C94" s="9" t="s">
        <v>768</v>
      </c>
      <c r="D94" s="9" t="s">
        <v>507</v>
      </c>
      <c r="E94" s="9" t="s">
        <v>506</v>
      </c>
      <c r="F94" s="9" t="str">
        <f>IF(ISBLANK(E94), "", Table2[[#This Row],[unique_id]])</f>
        <v>column_break</v>
      </c>
      <c r="G94" s="9" t="s">
        <v>503</v>
      </c>
      <c r="H94" s="9" t="s">
        <v>429</v>
      </c>
      <c r="I94" s="9" t="s">
        <v>132</v>
      </c>
      <c r="L94" s="9" t="s">
        <v>504</v>
      </c>
      <c r="M94" s="9" t="s">
        <v>505</v>
      </c>
      <c r="N94" s="9"/>
      <c r="O94" s="11"/>
      <c r="P94" s="11"/>
      <c r="Q94" s="11"/>
      <c r="R94" s="11"/>
      <c r="S94" s="9"/>
      <c r="X94" s="11"/>
      <c r="AA94" s="9" t="str">
        <f t="shared" si="10"/>
        <v/>
      </c>
      <c r="AD94" s="12"/>
      <c r="AN94" s="9" t="str">
        <f t="shared" si="11"/>
        <v/>
      </c>
    </row>
    <row r="95" spans="1:40" ht="16" hidden="1" customHeight="1" x14ac:dyDescent="0.2">
      <c r="A95" s="9">
        <v>1450</v>
      </c>
      <c r="B95" s="9" t="s">
        <v>26</v>
      </c>
      <c r="C95" s="9" t="s">
        <v>133</v>
      </c>
      <c r="D95" s="9" t="s">
        <v>129</v>
      </c>
      <c r="E95" s="9" t="s">
        <v>708</v>
      </c>
      <c r="F95" s="9" t="str">
        <f>IF(ISBLANK(E95), "", Table2[[#This Row],[unique_id]])</f>
        <v>ada_fan</v>
      </c>
      <c r="G95" s="9" t="s">
        <v>130</v>
      </c>
      <c r="H95" s="9" t="s">
        <v>131</v>
      </c>
      <c r="I95" s="9" t="s">
        <v>132</v>
      </c>
      <c r="J95" s="9" t="s">
        <v>842</v>
      </c>
      <c r="L95" s="9" t="s">
        <v>136</v>
      </c>
      <c r="N95" s="9"/>
      <c r="O95" s="11"/>
      <c r="P95" s="11"/>
      <c r="Q95" s="11"/>
      <c r="R95" s="11"/>
      <c r="S95" s="9"/>
      <c r="V95" s="9" t="s">
        <v>297</v>
      </c>
      <c r="X95" s="11"/>
      <c r="Z95" s="9" t="str">
        <f t="shared" ref="Z95:Z126" si="12">IF(ISBLANK(Y95),  "", _xlfn.CONCAT("haas/entity/sensor/", LOWER(C95), "/", E95, "/config"))</f>
        <v/>
      </c>
      <c r="AA95" s="9" t="str">
        <f t="shared" si="10"/>
        <v/>
      </c>
      <c r="AE95" s="9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11" t="s">
        <v>574</v>
      </c>
      <c r="AG95" s="9" t="s">
        <v>129</v>
      </c>
      <c r="AH95" s="9" t="s">
        <v>575</v>
      </c>
      <c r="AI95" s="9" t="str">
        <f>IF(OR(ISBLANK(AL95), ISBLANK(AM95)), "", Table2[[#This Row],[device_via_device]])</f>
        <v>SenseMe</v>
      </c>
      <c r="AJ95" s="9" t="s">
        <v>130</v>
      </c>
      <c r="AK95" s="9" t="s">
        <v>691</v>
      </c>
      <c r="AL95" s="9" t="s">
        <v>576</v>
      </c>
      <c r="AM95" s="9" t="s">
        <v>694</v>
      </c>
      <c r="AN95" s="9" t="str">
        <f t="shared" si="11"/>
        <v>[["mac", "20:f8:5e:d7:19:e0"], ["ip", "10.0.6.60"]]</v>
      </c>
    </row>
    <row r="96" spans="1:40" ht="16" hidden="1" customHeight="1" x14ac:dyDescent="0.2">
      <c r="A96" s="9">
        <v>1451</v>
      </c>
      <c r="B96" s="9" t="s">
        <v>26</v>
      </c>
      <c r="C96" s="9" t="s">
        <v>133</v>
      </c>
      <c r="D96" s="9" t="s">
        <v>129</v>
      </c>
      <c r="E96" s="9" t="s">
        <v>709</v>
      </c>
      <c r="F96" s="9" t="str">
        <f>IF(ISBLANK(E96), "", Table2[[#This Row],[unique_id]])</f>
        <v>edwin_fan</v>
      </c>
      <c r="G96" s="9" t="s">
        <v>127</v>
      </c>
      <c r="H96" s="9" t="s">
        <v>131</v>
      </c>
      <c r="I96" s="9" t="s">
        <v>132</v>
      </c>
      <c r="J96" s="9" t="s">
        <v>842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 t="shared" si="12"/>
        <v/>
      </c>
      <c r="AA96" s="9" t="str">
        <f t="shared" si="10"/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127</v>
      </c>
      <c r="AK96" s="9" t="s">
        <v>691</v>
      </c>
      <c r="AL96" s="9" t="s">
        <v>577</v>
      </c>
      <c r="AM96" s="9" t="s">
        <v>695</v>
      </c>
      <c r="AN96" s="9" t="str">
        <f t="shared" si="11"/>
        <v>[["mac", "20:f8:5e:d7:26:1c"], ["ip", "10.0.6.61"]]</v>
      </c>
    </row>
    <row r="97" spans="1:40" ht="16" hidden="1" customHeight="1" x14ac:dyDescent="0.2">
      <c r="A97" s="9">
        <v>1452</v>
      </c>
      <c r="B97" s="9" t="s">
        <v>26</v>
      </c>
      <c r="C97" s="9" t="s">
        <v>133</v>
      </c>
      <c r="D97" s="9" t="s">
        <v>129</v>
      </c>
      <c r="E97" s="9" t="s">
        <v>710</v>
      </c>
      <c r="F97" s="9" t="str">
        <f>IF(ISBLANK(E97), "", Table2[[#This Row],[unique_id]])</f>
        <v>parents_fan</v>
      </c>
      <c r="G97" s="9" t="s">
        <v>207</v>
      </c>
      <c r="H97" s="9" t="s">
        <v>131</v>
      </c>
      <c r="I97" s="9" t="s">
        <v>132</v>
      </c>
      <c r="J97" s="9" t="s">
        <v>819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 t="shared" si="12"/>
        <v/>
      </c>
      <c r="AA97" s="9" t="str">
        <f t="shared" si="10"/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207</v>
      </c>
      <c r="AK97" s="9" t="s">
        <v>691</v>
      </c>
      <c r="AL97" s="9" t="s">
        <v>580</v>
      </c>
      <c r="AM97" s="9" t="s">
        <v>696</v>
      </c>
      <c r="AN97" s="9" t="str">
        <f t="shared" si="11"/>
        <v>[["mac", "20:f8:5e:d8:a5:6b"], ["ip", "10.0.6.62"]]</v>
      </c>
    </row>
    <row r="98" spans="1:40" ht="16" hidden="1" customHeight="1" x14ac:dyDescent="0.2">
      <c r="A98" s="9">
        <v>1453</v>
      </c>
      <c r="B98" s="9" t="s">
        <v>26</v>
      </c>
      <c r="C98" s="9" t="s">
        <v>259</v>
      </c>
      <c r="D98" s="9" t="s">
        <v>134</v>
      </c>
      <c r="E98" s="9" t="s">
        <v>296</v>
      </c>
      <c r="F98" s="9" t="str">
        <f>IF(ISBLANK(E98), "", Table2[[#This Row],[unique_id]])</f>
        <v>kitchen_fan</v>
      </c>
      <c r="G98" s="9" t="s">
        <v>221</v>
      </c>
      <c r="H98" s="9" t="s">
        <v>131</v>
      </c>
      <c r="I98" s="9" t="s">
        <v>132</v>
      </c>
      <c r="J98" s="9" t="s">
        <v>819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 t="shared" si="12"/>
        <v/>
      </c>
      <c r="AA98" s="9" t="str">
        <f t="shared" si="10"/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11" t="s">
        <v>553</v>
      </c>
      <c r="AG98" s="9" t="s">
        <v>129</v>
      </c>
      <c r="AH98" s="9" t="s">
        <v>550</v>
      </c>
      <c r="AI98" s="9" t="str">
        <f>IF(OR(ISBLANK(AL98), ISBLANK(AM98)), "", Table2[[#This Row],[device_via_device]])</f>
        <v>TPLink</v>
      </c>
      <c r="AJ98" s="9" t="s">
        <v>221</v>
      </c>
      <c r="AK98" s="9" t="s">
        <v>691</v>
      </c>
      <c r="AL98" s="18" t="s">
        <v>554</v>
      </c>
      <c r="AM98" s="18" t="s">
        <v>690</v>
      </c>
      <c r="AN98" s="9" t="str">
        <f t="shared" si="11"/>
        <v>[["mac", "ac:84:c6:0d:1b:9c"], ["ip", "10.0.6.87"]]</v>
      </c>
    </row>
    <row r="99" spans="1:40" ht="16" hidden="1" customHeight="1" x14ac:dyDescent="0.2">
      <c r="A99" s="9">
        <v>1454</v>
      </c>
      <c r="B99" s="9" t="s">
        <v>26</v>
      </c>
      <c r="C99" s="9" t="s">
        <v>133</v>
      </c>
      <c r="D99" s="9" t="s">
        <v>129</v>
      </c>
      <c r="E99" s="9" t="s">
        <v>711</v>
      </c>
      <c r="F99" s="9" t="str">
        <f>IF(ISBLANK(E99), "", Table2[[#This Row],[unique_id]])</f>
        <v>lounge_fan</v>
      </c>
      <c r="G99" s="9" t="s">
        <v>209</v>
      </c>
      <c r="H99" s="9" t="s">
        <v>131</v>
      </c>
      <c r="I99" s="9" t="s">
        <v>132</v>
      </c>
      <c r="J99" s="9" t="s">
        <v>819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 t="shared" si="12"/>
        <v/>
      </c>
      <c r="AA99" s="9" t="str">
        <f t="shared" si="10"/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11" t="s">
        <v>574</v>
      </c>
      <c r="AG99" s="9" t="s">
        <v>129</v>
      </c>
      <c r="AH99" s="9" t="s">
        <v>575</v>
      </c>
      <c r="AI99" s="9" t="str">
        <f>IF(OR(ISBLANK(AL99), ISBLANK(AM99)), "", Table2[[#This Row],[device_via_device]])</f>
        <v>SenseMe</v>
      </c>
      <c r="AJ99" s="9" t="s">
        <v>209</v>
      </c>
      <c r="AK99" s="9" t="s">
        <v>691</v>
      </c>
      <c r="AL99" s="9" t="s">
        <v>581</v>
      </c>
      <c r="AM99" s="9" t="s">
        <v>697</v>
      </c>
      <c r="AN99" s="9" t="str">
        <f t="shared" si="11"/>
        <v>[["mac", "20:f8:5e:d9:11:77"], ["ip", "10.0.6.63"]]</v>
      </c>
    </row>
    <row r="100" spans="1:40" ht="16" hidden="1" customHeight="1" x14ac:dyDescent="0.2">
      <c r="A100" s="9">
        <v>1455</v>
      </c>
      <c r="B100" s="9" t="s">
        <v>26</v>
      </c>
      <c r="C100" s="9" t="s">
        <v>133</v>
      </c>
      <c r="D100" s="9" t="s">
        <v>129</v>
      </c>
      <c r="E100" s="9" t="s">
        <v>712</v>
      </c>
      <c r="F100" s="9" t="str">
        <f>IF(ISBLANK(E100), "", Table2[[#This Row],[unique_id]])</f>
        <v>deck_fan</v>
      </c>
      <c r="G100" s="9" t="s">
        <v>548</v>
      </c>
      <c r="H100" s="9" t="s">
        <v>131</v>
      </c>
      <c r="I100" s="9" t="s">
        <v>132</v>
      </c>
      <c r="J100" s="9" t="s">
        <v>131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 t="shared" si="12"/>
        <v/>
      </c>
      <c r="AA100" s="9" t="str">
        <f t="shared" si="10"/>
        <v/>
      </c>
      <c r="AD100" s="9"/>
      <c r="AJ100" s="9" t="s">
        <v>548</v>
      </c>
      <c r="AM100" s="15"/>
      <c r="AN100" s="9" t="str">
        <f t="shared" si="11"/>
        <v/>
      </c>
    </row>
    <row r="101" spans="1:40" ht="16" hidden="1" customHeight="1" x14ac:dyDescent="0.2">
      <c r="A101" s="9">
        <v>1456</v>
      </c>
      <c r="B101" s="9" t="s">
        <v>26</v>
      </c>
      <c r="C101" s="9" t="s">
        <v>133</v>
      </c>
      <c r="D101" s="9" t="s">
        <v>129</v>
      </c>
      <c r="E101" s="9" t="s">
        <v>713</v>
      </c>
      <c r="F101" s="9" t="str">
        <f>IF(ISBLANK(E101), "", Table2[[#This Row],[unique_id]])</f>
        <v>deck_east_fan</v>
      </c>
      <c r="G101" s="9" t="s">
        <v>231</v>
      </c>
      <c r="H101" s="9" t="s">
        <v>131</v>
      </c>
      <c r="I101" s="9" t="s">
        <v>132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 t="shared" si="12"/>
        <v/>
      </c>
      <c r="AA101" s="9" t="str">
        <f t="shared" si="10"/>
        <v/>
      </c>
      <c r="AD101" s="9"/>
      <c r="AE101" s="9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11" t="s">
        <v>574</v>
      </c>
      <c r="AG101" s="9" t="s">
        <v>583</v>
      </c>
      <c r="AH101" s="9" t="s">
        <v>575</v>
      </c>
      <c r="AI101" s="9" t="str">
        <f>IF(OR(ISBLANK(AL101), ISBLANK(AM101)), "", Table2[[#This Row],[device_via_device]])</f>
        <v>SenseMe</v>
      </c>
      <c r="AJ101" s="9" t="s">
        <v>548</v>
      </c>
      <c r="AK101" s="9" t="s">
        <v>691</v>
      </c>
      <c r="AL101" s="9" t="s">
        <v>578</v>
      </c>
      <c r="AM101" s="9" t="s">
        <v>698</v>
      </c>
      <c r="AN101" s="9" t="str">
        <f t="shared" si="11"/>
        <v>[["mac", "20:f8:5e:1e:ea:a0"], ["ip", "10.0.6.64"]]</v>
      </c>
    </row>
    <row r="102" spans="1:40" ht="16" hidden="1" customHeight="1" x14ac:dyDescent="0.2">
      <c r="A102" s="9">
        <v>1457</v>
      </c>
      <c r="B102" s="9" t="s">
        <v>26</v>
      </c>
      <c r="C102" s="9" t="s">
        <v>133</v>
      </c>
      <c r="D102" s="9" t="s">
        <v>129</v>
      </c>
      <c r="E102" s="9" t="s">
        <v>714</v>
      </c>
      <c r="F102" s="9" t="str">
        <f>IF(ISBLANK(E102), "", Table2[[#This Row],[unique_id]])</f>
        <v>deck_west_fan</v>
      </c>
      <c r="G102" s="9" t="s">
        <v>230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 t="shared" si="12"/>
        <v/>
      </c>
      <c r="AA102" s="9" t="str">
        <f t="shared" si="10"/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11" t="s">
        <v>574</v>
      </c>
      <c r="AG102" s="9" t="s">
        <v>584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579</v>
      </c>
      <c r="AM102" s="17" t="s">
        <v>699</v>
      </c>
      <c r="AN102" s="9" t="str">
        <f t="shared" si="11"/>
        <v>[["mac", "20:f8:5e:1e:da:35"], ["ip", "10.0.6.65"]]</v>
      </c>
    </row>
    <row r="103" spans="1:40" ht="16" customHeight="1" x14ac:dyDescent="0.2">
      <c r="A103" s="9">
        <v>1459</v>
      </c>
      <c r="B103" s="9" t="s">
        <v>26</v>
      </c>
      <c r="C103" s="9" t="s">
        <v>788</v>
      </c>
      <c r="D103" s="9" t="s">
        <v>129</v>
      </c>
      <c r="E103" s="19" t="s">
        <v>793</v>
      </c>
      <c r="F103" s="13" t="str">
        <f>IF(ISBLANK(E103), "", Table2[[#This Row],[unique_id]])</f>
        <v>lounge_air_purifier</v>
      </c>
      <c r="G103" s="9" t="s">
        <v>209</v>
      </c>
      <c r="H103" s="9" t="s">
        <v>789</v>
      </c>
      <c r="I103" s="9" t="s">
        <v>132</v>
      </c>
      <c r="J103" s="9" t="s">
        <v>818</v>
      </c>
      <c r="L103" s="9" t="s">
        <v>136</v>
      </c>
      <c r="N103" s="9"/>
      <c r="O103" s="11"/>
      <c r="P103" s="11" t="s">
        <v>860</v>
      </c>
      <c r="Q103" s="11"/>
      <c r="R103" s="22" t="s">
        <v>910</v>
      </c>
      <c r="S103" s="9"/>
      <c r="V103" s="9" t="s">
        <v>790</v>
      </c>
      <c r="X103" s="11"/>
      <c r="Z103" s="9" t="str">
        <f t="shared" si="12"/>
        <v/>
      </c>
      <c r="AA103" s="9" t="str">
        <f t="shared" si="10"/>
        <v/>
      </c>
      <c r="AD103" s="9" t="str">
        <f>LOWER(_xlfn.CONCAT("http://macmini-nel:8087/#/device/",Table2[[#This Row],[connection_mac]]))</f>
        <v>http://macmini-nel:8087/#/device/0x9035eafffe404425</v>
      </c>
      <c r="AE103" s="9" t="s">
        <v>807</v>
      </c>
      <c r="AF103" s="11" t="s">
        <v>808</v>
      </c>
      <c r="AG103" s="9" t="s">
        <v>806</v>
      </c>
      <c r="AH103" s="9" t="s">
        <v>809</v>
      </c>
      <c r="AI103" s="9" t="s">
        <v>788</v>
      </c>
      <c r="AJ103" s="9" t="s">
        <v>209</v>
      </c>
      <c r="AL103" s="9" t="s">
        <v>843</v>
      </c>
      <c r="AN103" s="13" t="str">
        <f t="shared" si="11"/>
        <v>[["mac", "0x9035eafffe404425"]]</v>
      </c>
    </row>
    <row r="104" spans="1:40" ht="16" hidden="1" customHeight="1" x14ac:dyDescent="0.2">
      <c r="A104" s="9">
        <v>1460</v>
      </c>
      <c r="B104" s="9" t="s">
        <v>26</v>
      </c>
      <c r="C104" s="9" t="s">
        <v>768</v>
      </c>
      <c r="D104" s="9" t="s">
        <v>507</v>
      </c>
      <c r="E104" s="9" t="s">
        <v>506</v>
      </c>
      <c r="F104" s="9" t="str">
        <f>IF(ISBLANK(E104), "", Table2[[#This Row],[unique_id]])</f>
        <v>column_break</v>
      </c>
      <c r="G104" s="9" t="s">
        <v>503</v>
      </c>
      <c r="H104" s="9" t="s">
        <v>789</v>
      </c>
      <c r="I104" s="9" t="s">
        <v>132</v>
      </c>
      <c r="L104" s="9" t="s">
        <v>504</v>
      </c>
      <c r="M104" s="9" t="s">
        <v>505</v>
      </c>
      <c r="N104" s="9"/>
      <c r="O104" s="11"/>
      <c r="P104" s="11"/>
      <c r="Q104" s="11"/>
      <c r="R104" s="11"/>
      <c r="S104" s="9"/>
      <c r="X104" s="11"/>
      <c r="Z104" s="9" t="str">
        <f t="shared" si="12"/>
        <v/>
      </c>
      <c r="AA104" s="9" t="str">
        <f t="shared" si="10"/>
        <v/>
      </c>
      <c r="AD104" s="9"/>
      <c r="AN104" s="13" t="str">
        <f t="shared" si="11"/>
        <v/>
      </c>
    </row>
    <row r="105" spans="1:40" ht="16" hidden="1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708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872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389</v>
      </c>
      <c r="X105" s="11"/>
      <c r="Z105" s="9" t="str">
        <f t="shared" si="12"/>
        <v/>
      </c>
      <c r="AA105" s="9" t="str">
        <f t="shared" si="10"/>
        <v/>
      </c>
      <c r="AD105" s="9"/>
      <c r="AJ105" s="9" t="s">
        <v>130</v>
      </c>
      <c r="AN105" s="9" t="str">
        <f t="shared" si="11"/>
        <v/>
      </c>
    </row>
    <row r="106" spans="1:40" ht="16" customHeight="1" x14ac:dyDescent="0.2">
      <c r="A106" s="9">
        <v>1501</v>
      </c>
      <c r="B106" s="9" t="s">
        <v>26</v>
      </c>
      <c r="C106" s="9" t="s">
        <v>592</v>
      </c>
      <c r="D106" s="9" t="s">
        <v>137</v>
      </c>
      <c r="E106" s="9" t="s">
        <v>418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J106" s="9" t="s">
        <v>912</v>
      </c>
      <c r="K106" s="9" t="s">
        <v>422</v>
      </c>
      <c r="L106" s="9" t="s">
        <v>136</v>
      </c>
      <c r="N106" s="9"/>
      <c r="O106" s="11"/>
      <c r="P106" s="11" t="s">
        <v>861</v>
      </c>
      <c r="Q106" s="24" t="s">
        <v>883</v>
      </c>
      <c r="R106" s="22" t="s">
        <v>862</v>
      </c>
      <c r="S106" s="9"/>
      <c r="V106" s="9" t="s">
        <v>389</v>
      </c>
      <c r="X106" s="11"/>
      <c r="Z106" s="9" t="str">
        <f t="shared" si="12"/>
        <v/>
      </c>
      <c r="AA106" s="9" t="str">
        <f t="shared" si="10"/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856</v>
      </c>
      <c r="AG106" s="9" t="s">
        <v>874</v>
      </c>
      <c r="AH106" s="9" t="s">
        <v>855</v>
      </c>
      <c r="AI106" s="9" t="s">
        <v>592</v>
      </c>
      <c r="AJ106" s="9" t="s">
        <v>130</v>
      </c>
      <c r="AN106" s="9" t="str">
        <f t="shared" si="11"/>
        <v/>
      </c>
    </row>
    <row r="107" spans="1:40" ht="16" customHeight="1" x14ac:dyDescent="0.2">
      <c r="A107" s="9">
        <v>1502</v>
      </c>
      <c r="B107" s="9" t="s">
        <v>26</v>
      </c>
      <c r="C107" s="9" t="s">
        <v>592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860</v>
      </c>
      <c r="Q107" s="24" t="s">
        <v>883</v>
      </c>
      <c r="R107" s="22" t="s">
        <v>910</v>
      </c>
      <c r="S107" s="9"/>
      <c r="X107" s="11"/>
      <c r="Z107" s="9" t="str">
        <f t="shared" si="12"/>
        <v/>
      </c>
      <c r="AA107" s="9" t="str">
        <f t="shared" si="10"/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856</v>
      </c>
      <c r="AG107" s="9" t="s">
        <v>875</v>
      </c>
      <c r="AH107" s="9" t="s">
        <v>855</v>
      </c>
      <c r="AI107" s="9" t="s">
        <v>592</v>
      </c>
      <c r="AJ107" s="9" t="s">
        <v>130</v>
      </c>
      <c r="AL107" s="9" t="s">
        <v>881</v>
      </c>
      <c r="AN107" s="9" t="str">
        <f t="shared" si="11"/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592</v>
      </c>
      <c r="D108" s="9" t="s">
        <v>137</v>
      </c>
      <c r="E108" s="9" t="s">
        <v>419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J108" s="9" t="s">
        <v>912</v>
      </c>
      <c r="K108" s="9" t="s">
        <v>421</v>
      </c>
      <c r="L108" s="9" t="s">
        <v>136</v>
      </c>
      <c r="N108" s="9"/>
      <c r="O108" s="11"/>
      <c r="P108" s="11" t="s">
        <v>861</v>
      </c>
      <c r="Q108" s="24" t="s">
        <v>884</v>
      </c>
      <c r="R108" s="22" t="s">
        <v>862</v>
      </c>
      <c r="S108" s="9"/>
      <c r="V108" s="9" t="s">
        <v>389</v>
      </c>
      <c r="X108" s="11"/>
      <c r="Z108" s="9" t="str">
        <f t="shared" si="12"/>
        <v/>
      </c>
      <c r="AA108" s="9" t="str">
        <f t="shared" si="10"/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856</v>
      </c>
      <c r="AG108" s="9" t="s">
        <v>874</v>
      </c>
      <c r="AH108" s="9" t="s">
        <v>855</v>
      </c>
      <c r="AI108" s="9" t="s">
        <v>592</v>
      </c>
      <c r="AJ108" s="9" t="s">
        <v>127</v>
      </c>
      <c r="AN108" s="9" t="str">
        <f t="shared" si="11"/>
        <v/>
      </c>
    </row>
    <row r="109" spans="1:40" ht="16" customHeight="1" x14ac:dyDescent="0.2">
      <c r="A109" s="9">
        <v>1504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860</v>
      </c>
      <c r="Q109" s="24" t="s">
        <v>884</v>
      </c>
      <c r="R109" s="22" t="s">
        <v>911</v>
      </c>
      <c r="S109" s="9"/>
      <c r="X109" s="11"/>
      <c r="Z109" s="9" t="str">
        <f t="shared" si="12"/>
        <v/>
      </c>
      <c r="AA109" s="9" t="str">
        <f t="shared" si="10"/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856</v>
      </c>
      <c r="AG109" s="9" t="s">
        <v>875</v>
      </c>
      <c r="AH109" s="9" t="s">
        <v>855</v>
      </c>
      <c r="AI109" s="9" t="s">
        <v>592</v>
      </c>
      <c r="AJ109" s="9" t="s">
        <v>127</v>
      </c>
      <c r="AL109" s="9" t="s">
        <v>908</v>
      </c>
      <c r="AN109" s="9" t="str">
        <f t="shared" si="11"/>
        <v>[["mac", "0x0017880102b8fd87"]]</v>
      </c>
    </row>
    <row r="110" spans="1:40" ht="16" hidden="1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709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872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389</v>
      </c>
      <c r="X110" s="11"/>
      <c r="Z110" s="9" t="str">
        <f t="shared" si="12"/>
        <v/>
      </c>
      <c r="AA110" s="9" t="str">
        <f t="shared" si="10"/>
        <v/>
      </c>
      <c r="AD110" s="9"/>
      <c r="AJ110" s="9" t="s">
        <v>127</v>
      </c>
      <c r="AN110" s="9" t="str">
        <f t="shared" si="11"/>
        <v/>
      </c>
    </row>
    <row r="111" spans="1:40" ht="16" customHeight="1" x14ac:dyDescent="0.2">
      <c r="A111" s="9">
        <v>1506</v>
      </c>
      <c r="B111" s="9" t="s">
        <v>26</v>
      </c>
      <c r="C111" s="9" t="s">
        <v>592</v>
      </c>
      <c r="D111" s="9" t="s">
        <v>137</v>
      </c>
      <c r="E111" s="9" t="s">
        <v>693</v>
      </c>
      <c r="F111" s="9" t="str">
        <f>IF(ISBLANK(E111), "", Table2[[#This Row],[unique_id]])</f>
        <v>edwin_night_light</v>
      </c>
      <c r="G111" s="9" t="s">
        <v>692</v>
      </c>
      <c r="H111" s="9" t="s">
        <v>139</v>
      </c>
      <c r="I111" s="9" t="s">
        <v>132</v>
      </c>
      <c r="J111" s="9" t="s">
        <v>913</v>
      </c>
      <c r="K111" s="9" t="s">
        <v>422</v>
      </c>
      <c r="L111" s="9" t="s">
        <v>136</v>
      </c>
      <c r="N111" s="9"/>
      <c r="O111" s="11"/>
      <c r="P111" s="11" t="s">
        <v>861</v>
      </c>
      <c r="Q111" s="24">
        <v>300</v>
      </c>
      <c r="R111" s="22" t="s">
        <v>862</v>
      </c>
      <c r="S111" s="9"/>
      <c r="V111" s="9" t="s">
        <v>389</v>
      </c>
      <c r="X111" s="11"/>
      <c r="Z111" s="9" t="str">
        <f t="shared" si="12"/>
        <v/>
      </c>
      <c r="AA111" s="9" t="str">
        <f t="shared" si="10"/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856</v>
      </c>
      <c r="AG111" s="9" t="s">
        <v>879</v>
      </c>
      <c r="AH111" s="9" t="s">
        <v>855</v>
      </c>
      <c r="AI111" s="9" t="s">
        <v>592</v>
      </c>
      <c r="AJ111" s="9" t="s">
        <v>127</v>
      </c>
      <c r="AN111" s="9" t="str">
        <f t="shared" si="11"/>
        <v/>
      </c>
    </row>
    <row r="112" spans="1:40" ht="16" customHeight="1" x14ac:dyDescent="0.2">
      <c r="A112" s="9">
        <v>1507</v>
      </c>
      <c r="B112" s="9" t="s">
        <v>26</v>
      </c>
      <c r="C112" s="9" t="s">
        <v>592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860</v>
      </c>
      <c r="Q112" s="24">
        <v>300</v>
      </c>
      <c r="R112" s="22" t="s">
        <v>910</v>
      </c>
      <c r="S112" s="9"/>
      <c r="X112" s="11"/>
      <c r="Z112" s="9" t="str">
        <f t="shared" si="12"/>
        <v/>
      </c>
      <c r="AA112" s="9" t="str">
        <f t="shared" si="10"/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856</v>
      </c>
      <c r="AG112" s="9" t="s">
        <v>880</v>
      </c>
      <c r="AH112" s="9" t="s">
        <v>855</v>
      </c>
      <c r="AI112" s="9" t="s">
        <v>592</v>
      </c>
      <c r="AJ112" s="9" t="s">
        <v>127</v>
      </c>
      <c r="AL112" s="9" t="s">
        <v>882</v>
      </c>
      <c r="AN112" s="9" t="str">
        <f t="shared" si="11"/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592</v>
      </c>
      <c r="D113" s="9" t="s">
        <v>137</v>
      </c>
      <c r="E113" s="9" t="s">
        <v>407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871</v>
      </c>
      <c r="K113" s="9" t="s">
        <v>420</v>
      </c>
      <c r="L113" s="9" t="s">
        <v>136</v>
      </c>
      <c r="N113" s="9"/>
      <c r="O113" s="11"/>
      <c r="P113" s="11" t="s">
        <v>861</v>
      </c>
      <c r="Q113" s="24">
        <v>400</v>
      </c>
      <c r="R113" s="22" t="s">
        <v>862</v>
      </c>
      <c r="S113" s="9"/>
      <c r="V113" s="9" t="s">
        <v>389</v>
      </c>
      <c r="X113" s="11"/>
      <c r="Z113" s="9" t="str">
        <f t="shared" si="12"/>
        <v/>
      </c>
      <c r="AA113" s="9" t="str">
        <f t="shared" si="10"/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856</v>
      </c>
      <c r="AG113" s="9" t="s">
        <v>857</v>
      </c>
      <c r="AH113" s="9" t="s">
        <v>855</v>
      </c>
      <c r="AI113" s="9" t="s">
        <v>592</v>
      </c>
      <c r="AJ113" s="9" t="s">
        <v>655</v>
      </c>
      <c r="AN113" s="9" t="str">
        <f t="shared" si="11"/>
        <v/>
      </c>
    </row>
    <row r="114" spans="1:40" ht="16" customHeight="1" x14ac:dyDescent="0.2">
      <c r="A114" s="9">
        <v>1509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860</v>
      </c>
      <c r="Q114" s="24">
        <v>400</v>
      </c>
      <c r="R114" s="22" t="s">
        <v>910</v>
      </c>
      <c r="S114" s="9"/>
      <c r="X114" s="11"/>
      <c r="Z114" s="9" t="str">
        <f t="shared" si="12"/>
        <v/>
      </c>
      <c r="AA114" s="9" t="str">
        <f t="shared" si="10"/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856</v>
      </c>
      <c r="AG114" s="9" t="s">
        <v>858</v>
      </c>
      <c r="AH114" s="9" t="s">
        <v>855</v>
      </c>
      <c r="AI114" s="9" t="s">
        <v>592</v>
      </c>
      <c r="AJ114" s="9" t="s">
        <v>655</v>
      </c>
      <c r="AL114" s="9" t="s">
        <v>885</v>
      </c>
      <c r="AN114" s="9" t="str">
        <f t="shared" si="11"/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592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860</v>
      </c>
      <c r="Q115" s="24">
        <v>400</v>
      </c>
      <c r="R115" s="22" t="s">
        <v>910</v>
      </c>
      <c r="S115" s="9"/>
      <c r="X115" s="11"/>
      <c r="Z115" s="9" t="str">
        <f t="shared" si="12"/>
        <v/>
      </c>
      <c r="AA115" s="9" t="str">
        <f t="shared" si="10"/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856</v>
      </c>
      <c r="AG115" s="9" t="s">
        <v>868</v>
      </c>
      <c r="AH115" s="9" t="s">
        <v>855</v>
      </c>
      <c r="AI115" s="9" t="s">
        <v>592</v>
      </c>
      <c r="AJ115" s="9" t="s">
        <v>655</v>
      </c>
      <c r="AL115" s="9" t="s">
        <v>886</v>
      </c>
      <c r="AN115" s="9" t="str">
        <f t="shared" si="11"/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860</v>
      </c>
      <c r="Q116" s="24">
        <v>400</v>
      </c>
      <c r="R116" s="22" t="s">
        <v>910</v>
      </c>
      <c r="S116" s="9"/>
      <c r="X116" s="11"/>
      <c r="Z116" s="9" t="str">
        <f t="shared" si="12"/>
        <v/>
      </c>
      <c r="AA116" s="9" t="str">
        <f t="shared" si="10"/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856</v>
      </c>
      <c r="AG116" s="9" t="s">
        <v>869</v>
      </c>
      <c r="AH116" s="9" t="s">
        <v>855</v>
      </c>
      <c r="AI116" s="9" t="s">
        <v>592</v>
      </c>
      <c r="AJ116" s="9" t="s">
        <v>655</v>
      </c>
      <c r="AL116" s="9" t="s">
        <v>887</v>
      </c>
      <c r="AN116" s="9" t="str">
        <f t="shared" si="11"/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860</v>
      </c>
      <c r="Q117" s="24">
        <v>400</v>
      </c>
      <c r="R117" s="22" t="s">
        <v>910</v>
      </c>
      <c r="S117" s="9"/>
      <c r="X117" s="11"/>
      <c r="Z117" s="9" t="str">
        <f t="shared" si="12"/>
        <v/>
      </c>
      <c r="AA117" s="9" t="str">
        <f t="shared" si="10"/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856</v>
      </c>
      <c r="AG117" s="9" t="s">
        <v>876</v>
      </c>
      <c r="AH117" s="9" t="s">
        <v>855</v>
      </c>
      <c r="AI117" s="9" t="s">
        <v>592</v>
      </c>
      <c r="AJ117" s="9" t="s">
        <v>655</v>
      </c>
      <c r="AL117" s="9" t="s">
        <v>888</v>
      </c>
      <c r="AN117" s="9" t="str">
        <f t="shared" si="11"/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592</v>
      </c>
      <c r="D118" s="9" t="s">
        <v>137</v>
      </c>
      <c r="E118" s="9" t="s">
        <v>408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871</v>
      </c>
      <c r="K118" s="9" t="s">
        <v>421</v>
      </c>
      <c r="L118" s="9" t="s">
        <v>136</v>
      </c>
      <c r="N118" s="9"/>
      <c r="O118" s="11"/>
      <c r="P118" s="11" t="s">
        <v>861</v>
      </c>
      <c r="Q118" s="24">
        <v>500</v>
      </c>
      <c r="R118" s="22" t="s">
        <v>862</v>
      </c>
      <c r="S118" s="9"/>
      <c r="V118" s="9" t="s">
        <v>389</v>
      </c>
      <c r="X118" s="11"/>
      <c r="Z118" s="9" t="str">
        <f t="shared" si="12"/>
        <v/>
      </c>
      <c r="AA118" s="9" t="str">
        <f t="shared" si="10"/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856</v>
      </c>
      <c r="AG118" s="9" t="s">
        <v>857</v>
      </c>
      <c r="AH118" s="9" t="s">
        <v>855</v>
      </c>
      <c r="AI118" s="9" t="s">
        <v>592</v>
      </c>
      <c r="AJ118" s="9" t="s">
        <v>208</v>
      </c>
      <c r="AN118" s="9" t="str">
        <f t="shared" si="11"/>
        <v/>
      </c>
    </row>
    <row r="119" spans="1:40" ht="16" customHeight="1" x14ac:dyDescent="0.2">
      <c r="A119" s="9">
        <v>1514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860</v>
      </c>
      <c r="Q119" s="24">
        <v>500</v>
      </c>
      <c r="R119" s="22" t="s">
        <v>910</v>
      </c>
      <c r="S119" s="9"/>
      <c r="X119" s="11"/>
      <c r="Z119" s="9" t="str">
        <f t="shared" si="12"/>
        <v/>
      </c>
      <c r="AA119" s="9" t="str">
        <f t="shared" si="10"/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856</v>
      </c>
      <c r="AG119" s="9" t="s">
        <v>858</v>
      </c>
      <c r="AH119" s="9" t="s">
        <v>855</v>
      </c>
      <c r="AI119" s="9" t="s">
        <v>592</v>
      </c>
      <c r="AJ119" s="9" t="s">
        <v>208</v>
      </c>
      <c r="AL119" s="9" t="s">
        <v>889</v>
      </c>
      <c r="AN119" s="9" t="str">
        <f t="shared" si="11"/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592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860</v>
      </c>
      <c r="Q120" s="24">
        <v>500</v>
      </c>
      <c r="R120" s="22" t="s">
        <v>910</v>
      </c>
      <c r="S120" s="9"/>
      <c r="X120" s="11"/>
      <c r="Z120" s="9" t="str">
        <f t="shared" si="12"/>
        <v/>
      </c>
      <c r="AA120" s="9" t="str">
        <f t="shared" si="10"/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856</v>
      </c>
      <c r="AG120" s="9" t="s">
        <v>868</v>
      </c>
      <c r="AH120" s="9" t="s">
        <v>855</v>
      </c>
      <c r="AI120" s="9" t="s">
        <v>592</v>
      </c>
      <c r="AJ120" s="9" t="s">
        <v>208</v>
      </c>
      <c r="AL120" s="9" t="s">
        <v>890</v>
      </c>
      <c r="AN120" s="9" t="str">
        <f t="shared" si="11"/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860</v>
      </c>
      <c r="Q121" s="24">
        <v>500</v>
      </c>
      <c r="R121" s="22" t="s">
        <v>910</v>
      </c>
      <c r="S121" s="9"/>
      <c r="X121" s="11"/>
      <c r="Z121" s="9" t="str">
        <f t="shared" si="12"/>
        <v/>
      </c>
      <c r="AA121" s="9" t="str">
        <f t="shared" si="10"/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856</v>
      </c>
      <c r="AG121" s="9" t="s">
        <v>869</v>
      </c>
      <c r="AH121" s="9" t="s">
        <v>855</v>
      </c>
      <c r="AI121" s="9" t="s">
        <v>592</v>
      </c>
      <c r="AJ121" s="9" t="s">
        <v>208</v>
      </c>
      <c r="AL121" s="9" t="s">
        <v>891</v>
      </c>
      <c r="AN121" s="9" t="str">
        <f t="shared" si="11"/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860</v>
      </c>
      <c r="Q122" s="24">
        <v>500</v>
      </c>
      <c r="R122" s="22" t="s">
        <v>910</v>
      </c>
      <c r="S122" s="9"/>
      <c r="X122" s="11"/>
      <c r="Z122" s="9" t="str">
        <f t="shared" si="12"/>
        <v/>
      </c>
      <c r="AA122" s="9" t="str">
        <f t="shared" si="10"/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856</v>
      </c>
      <c r="AG122" s="9" t="s">
        <v>876</v>
      </c>
      <c r="AH122" s="9" t="s">
        <v>855</v>
      </c>
      <c r="AI122" s="9" t="s">
        <v>592</v>
      </c>
      <c r="AJ122" s="9" t="s">
        <v>208</v>
      </c>
      <c r="AL122" s="9" t="s">
        <v>892</v>
      </c>
      <c r="AN122" s="9" t="str">
        <f t="shared" si="11"/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860</v>
      </c>
      <c r="Q123" s="24">
        <v>500</v>
      </c>
      <c r="R123" s="22" t="s">
        <v>910</v>
      </c>
      <c r="S123" s="9"/>
      <c r="X123" s="11"/>
      <c r="Z123" s="9" t="str">
        <f t="shared" si="12"/>
        <v/>
      </c>
      <c r="AA123" s="9" t="str">
        <f t="shared" si="10"/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856</v>
      </c>
      <c r="AG123" s="9" t="s">
        <v>877</v>
      </c>
      <c r="AH123" s="9" t="s">
        <v>855</v>
      </c>
      <c r="AI123" s="9" t="s">
        <v>592</v>
      </c>
      <c r="AJ123" s="9" t="s">
        <v>208</v>
      </c>
      <c r="AL123" s="9" t="s">
        <v>893</v>
      </c>
      <c r="AN123" s="9" t="str">
        <f t="shared" si="11"/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860</v>
      </c>
      <c r="Q124" s="24">
        <v>500</v>
      </c>
      <c r="R124" s="22" t="s">
        <v>910</v>
      </c>
      <c r="S124" s="9"/>
      <c r="X124" s="11"/>
      <c r="Z124" s="9" t="str">
        <f t="shared" si="12"/>
        <v/>
      </c>
      <c r="AA124" s="9" t="str">
        <f t="shared" si="10"/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856</v>
      </c>
      <c r="AG124" s="9" t="s">
        <v>878</v>
      </c>
      <c r="AH124" s="9" t="s">
        <v>855</v>
      </c>
      <c r="AI124" s="9" t="s">
        <v>592</v>
      </c>
      <c r="AJ124" s="9" t="s">
        <v>208</v>
      </c>
      <c r="AL124" s="9" t="s">
        <v>894</v>
      </c>
      <c r="AN124" s="9" t="str">
        <f t="shared" si="11"/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592</v>
      </c>
      <c r="D125" s="9" t="s">
        <v>137</v>
      </c>
      <c r="E125" s="9" t="s">
        <v>409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871</v>
      </c>
      <c r="K125" s="9" t="s">
        <v>760</v>
      </c>
      <c r="L125" s="9" t="s">
        <v>136</v>
      </c>
      <c r="N125" s="9"/>
      <c r="O125" s="11"/>
      <c r="P125" s="11" t="s">
        <v>861</v>
      </c>
      <c r="Q125" s="24">
        <v>600</v>
      </c>
      <c r="R125" s="22" t="s">
        <v>862</v>
      </c>
      <c r="S125" s="9"/>
      <c r="V125" s="9" t="s">
        <v>389</v>
      </c>
      <c r="X125" s="11"/>
      <c r="Z125" s="9" t="str">
        <f t="shared" si="12"/>
        <v/>
      </c>
      <c r="AA125" s="9" t="str">
        <f t="shared" si="10"/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856</v>
      </c>
      <c r="AG125" s="9" t="s">
        <v>857</v>
      </c>
      <c r="AH125" s="9" t="s">
        <v>855</v>
      </c>
      <c r="AI125" s="9" t="s">
        <v>592</v>
      </c>
      <c r="AJ125" s="9" t="s">
        <v>209</v>
      </c>
      <c r="AN125" s="9" t="str">
        <f t="shared" si="11"/>
        <v/>
      </c>
    </row>
    <row r="126" spans="1:40" ht="16" customHeight="1" x14ac:dyDescent="0.2">
      <c r="A126" s="9">
        <v>1521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860</v>
      </c>
      <c r="Q126" s="24">
        <v>600</v>
      </c>
      <c r="R126" s="22" t="s">
        <v>910</v>
      </c>
      <c r="S126" s="9"/>
      <c r="X126" s="11"/>
      <c r="Z126" s="9" t="str">
        <f t="shared" si="12"/>
        <v/>
      </c>
      <c r="AA126" s="9" t="str">
        <f t="shared" si="10"/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856</v>
      </c>
      <c r="AG126" s="9" t="s">
        <v>858</v>
      </c>
      <c r="AH126" s="9" t="s">
        <v>855</v>
      </c>
      <c r="AI126" s="9" t="s">
        <v>592</v>
      </c>
      <c r="AJ126" s="9" t="s">
        <v>209</v>
      </c>
      <c r="AL126" s="9" t="s">
        <v>895</v>
      </c>
      <c r="AN126" s="9" t="str">
        <f t="shared" si="11"/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592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860</v>
      </c>
      <c r="Q127" s="24">
        <v>600</v>
      </c>
      <c r="R127" s="22" t="s">
        <v>910</v>
      </c>
      <c r="S127" s="9"/>
      <c r="X127" s="11"/>
      <c r="Z127" s="9" t="str">
        <f t="shared" ref="Z127:Z151" si="13">IF(ISBLANK(Y127),  "", _xlfn.CONCAT("haas/entity/sensor/", LOWER(C127), "/", E127, "/config"))</f>
        <v/>
      </c>
      <c r="AA127" s="9" t="str">
        <f t="shared" si="10"/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856</v>
      </c>
      <c r="AG127" s="9" t="s">
        <v>868</v>
      </c>
      <c r="AH127" s="9" t="s">
        <v>855</v>
      </c>
      <c r="AI127" s="9" t="s">
        <v>592</v>
      </c>
      <c r="AJ127" s="9" t="s">
        <v>209</v>
      </c>
      <c r="AL127" s="9" t="s">
        <v>896</v>
      </c>
      <c r="AN127" s="9" t="str">
        <f t="shared" si="11"/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860</v>
      </c>
      <c r="Q128" s="24">
        <v>600</v>
      </c>
      <c r="R128" s="22" t="s">
        <v>910</v>
      </c>
      <c r="S128" s="9"/>
      <c r="X128" s="11"/>
      <c r="Z128" s="9" t="str">
        <f t="shared" si="13"/>
        <v/>
      </c>
      <c r="AA128" s="9" t="str">
        <f t="shared" si="10"/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856</v>
      </c>
      <c r="AG128" s="9" t="s">
        <v>869</v>
      </c>
      <c r="AH128" s="9" t="s">
        <v>855</v>
      </c>
      <c r="AI128" s="9" t="s">
        <v>592</v>
      </c>
      <c r="AJ128" s="9" t="s">
        <v>209</v>
      </c>
      <c r="AL128" s="9" t="s">
        <v>897</v>
      </c>
      <c r="AN128" s="9" t="str">
        <f t="shared" si="11"/>
        <v>[["mac", "0x00178801039f6b4a"]]</v>
      </c>
    </row>
    <row r="129" spans="1:40" ht="16" hidden="1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711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870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389</v>
      </c>
      <c r="X129" s="11"/>
      <c r="Z129" s="9" t="str">
        <f t="shared" si="13"/>
        <v/>
      </c>
      <c r="AA129" s="9" t="str">
        <f t="shared" si="10"/>
        <v/>
      </c>
      <c r="AD129" s="9"/>
      <c r="AJ129" s="9" t="s">
        <v>174</v>
      </c>
      <c r="AN129" s="9" t="str">
        <f t="shared" si="11"/>
        <v/>
      </c>
    </row>
    <row r="130" spans="1:40" ht="16" customHeight="1" x14ac:dyDescent="0.2">
      <c r="A130" s="9">
        <v>1525</v>
      </c>
      <c r="B130" s="9" t="s">
        <v>26</v>
      </c>
      <c r="C130" s="9" t="s">
        <v>592</v>
      </c>
      <c r="D130" s="9" t="s">
        <v>137</v>
      </c>
      <c r="E130" s="9" t="s">
        <v>410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871</v>
      </c>
      <c r="K130" s="9" t="s">
        <v>420</v>
      </c>
      <c r="L130" s="9" t="s">
        <v>136</v>
      </c>
      <c r="N130" s="9"/>
      <c r="O130" s="11"/>
      <c r="P130" s="11" t="s">
        <v>861</v>
      </c>
      <c r="Q130" s="11">
        <v>700</v>
      </c>
      <c r="R130" s="22" t="s">
        <v>862</v>
      </c>
      <c r="S130" s="9"/>
      <c r="V130" s="9" t="s">
        <v>389</v>
      </c>
      <c r="X130" s="11"/>
      <c r="Z130" s="9" t="str">
        <f t="shared" si="13"/>
        <v/>
      </c>
      <c r="AA130" s="9" t="str">
        <f t="shared" si="10"/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856</v>
      </c>
      <c r="AG130" s="9" t="s">
        <v>857</v>
      </c>
      <c r="AH130" s="9" t="s">
        <v>855</v>
      </c>
      <c r="AI130" s="9" t="s">
        <v>592</v>
      </c>
      <c r="AJ130" s="9" t="s">
        <v>207</v>
      </c>
      <c r="AN130" s="9" t="str">
        <f t="shared" si="11"/>
        <v/>
      </c>
    </row>
    <row r="131" spans="1:40" ht="16" customHeight="1" x14ac:dyDescent="0.2">
      <c r="A131" s="9">
        <v>1526</v>
      </c>
      <c r="B131" s="9" t="s">
        <v>26</v>
      </c>
      <c r="C131" s="9" t="s">
        <v>592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860</v>
      </c>
      <c r="Q131" s="11">
        <v>700</v>
      </c>
      <c r="R131" s="22" t="s">
        <v>910</v>
      </c>
      <c r="S131" s="9"/>
      <c r="X131" s="11"/>
      <c r="Z131" s="9" t="str">
        <f t="shared" si="13"/>
        <v/>
      </c>
      <c r="AA131" s="9" t="str">
        <f t="shared" si="10"/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856</v>
      </c>
      <c r="AG131" s="9" t="s">
        <v>858</v>
      </c>
      <c r="AH131" s="9" t="s">
        <v>855</v>
      </c>
      <c r="AI131" s="9" t="s">
        <v>592</v>
      </c>
      <c r="AJ131" s="9" t="s">
        <v>207</v>
      </c>
      <c r="AL131" s="9" t="s">
        <v>854</v>
      </c>
      <c r="AN131" s="9" t="str">
        <f t="shared" si="11"/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592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860</v>
      </c>
      <c r="Q132" s="11">
        <v>700</v>
      </c>
      <c r="R132" s="22" t="s">
        <v>910</v>
      </c>
      <c r="S132" s="9"/>
      <c r="X132" s="11"/>
      <c r="Z132" s="9" t="str">
        <f t="shared" si="13"/>
        <v/>
      </c>
      <c r="AA132" s="9" t="str">
        <f t="shared" ref="AA132:AA195" si="14"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856</v>
      </c>
      <c r="AG132" s="9" t="s">
        <v>868</v>
      </c>
      <c r="AH132" s="9" t="s">
        <v>855</v>
      </c>
      <c r="AI132" s="9" t="s">
        <v>592</v>
      </c>
      <c r="AJ132" s="9" t="s">
        <v>207</v>
      </c>
      <c r="AL132" s="9" t="s">
        <v>866</v>
      </c>
      <c r="AN132" s="9" t="str">
        <f t="shared" ref="AN132:AN195" si="15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860</v>
      </c>
      <c r="Q133" s="11">
        <v>700</v>
      </c>
      <c r="R133" s="22" t="s">
        <v>910</v>
      </c>
      <c r="S133" s="9"/>
      <c r="T133" s="15"/>
      <c r="X133" s="11"/>
      <c r="Z133" s="9" t="str">
        <f t="shared" si="13"/>
        <v/>
      </c>
      <c r="AA133" s="9" t="str">
        <f t="shared" si="14"/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856</v>
      </c>
      <c r="AG133" s="9" t="s">
        <v>869</v>
      </c>
      <c r="AH133" s="9" t="s">
        <v>855</v>
      </c>
      <c r="AI133" s="9" t="s">
        <v>592</v>
      </c>
      <c r="AJ133" s="9" t="s">
        <v>207</v>
      </c>
      <c r="AL133" s="9" t="s">
        <v>867</v>
      </c>
      <c r="AN133" s="9" t="str">
        <f t="shared" si="15"/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592</v>
      </c>
      <c r="D134" s="9" t="s">
        <v>137</v>
      </c>
      <c r="E134" s="9" t="s">
        <v>411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871</v>
      </c>
      <c r="K134" s="9" t="s">
        <v>421</v>
      </c>
      <c r="L134" s="9" t="s">
        <v>136</v>
      </c>
      <c r="N134" s="9"/>
      <c r="O134" s="11"/>
      <c r="P134" s="11" t="s">
        <v>861</v>
      </c>
      <c r="Q134" s="11">
        <v>800</v>
      </c>
      <c r="R134" s="22" t="s">
        <v>862</v>
      </c>
      <c r="S134" s="9"/>
      <c r="V134" s="9" t="s">
        <v>389</v>
      </c>
      <c r="X134" s="11"/>
      <c r="Z134" s="9" t="str">
        <f t="shared" si="13"/>
        <v/>
      </c>
      <c r="AA134" s="9" t="str">
        <f t="shared" si="14"/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856</v>
      </c>
      <c r="AG134" s="9" t="s">
        <v>857</v>
      </c>
      <c r="AH134" s="9" t="s">
        <v>855</v>
      </c>
      <c r="AI134" s="9" t="s">
        <v>592</v>
      </c>
      <c r="AJ134" s="9" t="s">
        <v>221</v>
      </c>
      <c r="AN134" s="9" t="str">
        <f t="shared" si="15"/>
        <v/>
      </c>
    </row>
    <row r="135" spans="1:40" ht="16" customHeight="1" x14ac:dyDescent="0.2">
      <c r="A135" s="9">
        <v>1530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860</v>
      </c>
      <c r="Q135" s="11">
        <v>800</v>
      </c>
      <c r="R135" s="22" t="s">
        <v>910</v>
      </c>
      <c r="S135" s="9"/>
      <c r="X135" s="11"/>
      <c r="Z135" s="9" t="str">
        <f t="shared" si="13"/>
        <v/>
      </c>
      <c r="AA135" s="9" t="str">
        <f t="shared" si="14"/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856</v>
      </c>
      <c r="AG135" s="9" t="s">
        <v>858</v>
      </c>
      <c r="AH135" s="9" t="s">
        <v>855</v>
      </c>
      <c r="AI135" s="9" t="s">
        <v>592</v>
      </c>
      <c r="AJ135" s="9" t="s">
        <v>221</v>
      </c>
      <c r="AL135" s="9" t="s">
        <v>898</v>
      </c>
      <c r="AN135" s="9" t="str">
        <f t="shared" si="15"/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592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860</v>
      </c>
      <c r="Q136" s="11">
        <v>800</v>
      </c>
      <c r="R136" s="22" t="s">
        <v>910</v>
      </c>
      <c r="S136" s="9"/>
      <c r="X136" s="11"/>
      <c r="Z136" s="9" t="str">
        <f t="shared" si="13"/>
        <v/>
      </c>
      <c r="AA136" s="9" t="str">
        <f t="shared" si="14"/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856</v>
      </c>
      <c r="AG136" s="9" t="s">
        <v>868</v>
      </c>
      <c r="AH136" s="9" t="s">
        <v>855</v>
      </c>
      <c r="AI136" s="9" t="s">
        <v>592</v>
      </c>
      <c r="AJ136" s="9" t="s">
        <v>221</v>
      </c>
      <c r="AL136" s="9" t="s">
        <v>899</v>
      </c>
      <c r="AN136" s="9" t="str">
        <f t="shared" si="15"/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860</v>
      </c>
      <c r="Q137" s="11">
        <v>800</v>
      </c>
      <c r="R137" s="22" t="s">
        <v>910</v>
      </c>
      <c r="S137" s="9"/>
      <c r="X137" s="11"/>
      <c r="Z137" s="9" t="str">
        <f t="shared" si="13"/>
        <v/>
      </c>
      <c r="AA137" s="9" t="str">
        <f t="shared" si="14"/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856</v>
      </c>
      <c r="AG137" s="9" t="s">
        <v>869</v>
      </c>
      <c r="AH137" s="9" t="s">
        <v>855</v>
      </c>
      <c r="AI137" s="9" t="s">
        <v>592</v>
      </c>
      <c r="AJ137" s="9" t="s">
        <v>221</v>
      </c>
      <c r="AL137" s="9" t="s">
        <v>900</v>
      </c>
      <c r="AN137" s="9" t="str">
        <f t="shared" si="15"/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860</v>
      </c>
      <c r="Q138" s="11">
        <v>800</v>
      </c>
      <c r="R138" s="22" t="s">
        <v>910</v>
      </c>
      <c r="S138" s="9"/>
      <c r="X138" s="11"/>
      <c r="Z138" s="9" t="str">
        <f t="shared" si="13"/>
        <v/>
      </c>
      <c r="AA138" s="9" t="str">
        <f t="shared" si="14"/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856</v>
      </c>
      <c r="AG138" s="9" t="s">
        <v>876</v>
      </c>
      <c r="AH138" s="9" t="s">
        <v>855</v>
      </c>
      <c r="AI138" s="9" t="s">
        <v>592</v>
      </c>
      <c r="AJ138" s="9" t="s">
        <v>221</v>
      </c>
      <c r="AL138" s="9" t="s">
        <v>901</v>
      </c>
      <c r="AN138" s="9" t="str">
        <f t="shared" si="15"/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592</v>
      </c>
      <c r="D139" s="9" t="s">
        <v>137</v>
      </c>
      <c r="E139" s="9" t="s">
        <v>412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871</v>
      </c>
      <c r="K139" s="9" t="s">
        <v>421</v>
      </c>
      <c r="L139" s="9" t="s">
        <v>136</v>
      </c>
      <c r="N139" s="9"/>
      <c r="O139" s="11"/>
      <c r="P139" s="11" t="s">
        <v>861</v>
      </c>
      <c r="Q139" s="11">
        <v>900</v>
      </c>
      <c r="R139" s="22" t="s">
        <v>862</v>
      </c>
      <c r="S139" s="9"/>
      <c r="V139" s="9" t="s">
        <v>389</v>
      </c>
      <c r="X139" s="11"/>
      <c r="Z139" s="9" t="str">
        <f t="shared" si="13"/>
        <v/>
      </c>
      <c r="AA139" s="9" t="str">
        <f t="shared" si="14"/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856</v>
      </c>
      <c r="AG139" s="9" t="s">
        <v>857</v>
      </c>
      <c r="AH139" s="9" t="s">
        <v>855</v>
      </c>
      <c r="AI139" s="9" t="s">
        <v>592</v>
      </c>
      <c r="AJ139" s="9" t="s">
        <v>229</v>
      </c>
      <c r="AN139" s="9" t="str">
        <f t="shared" si="15"/>
        <v/>
      </c>
    </row>
    <row r="140" spans="1:40" ht="16" customHeight="1" x14ac:dyDescent="0.2">
      <c r="A140" s="9">
        <v>1535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860</v>
      </c>
      <c r="Q140" s="11">
        <v>900</v>
      </c>
      <c r="R140" s="22" t="s">
        <v>910</v>
      </c>
      <c r="S140" s="9"/>
      <c r="X140" s="11"/>
      <c r="Z140" s="9" t="str">
        <f t="shared" si="13"/>
        <v/>
      </c>
      <c r="AA140" s="9" t="str">
        <f t="shared" si="14"/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856</v>
      </c>
      <c r="AG140" s="9" t="s">
        <v>858</v>
      </c>
      <c r="AH140" s="9" t="s">
        <v>855</v>
      </c>
      <c r="AI140" s="9" t="s">
        <v>592</v>
      </c>
      <c r="AJ140" s="9" t="s">
        <v>229</v>
      </c>
      <c r="AL140" s="9" t="s">
        <v>902</v>
      </c>
      <c r="AN140" s="9" t="str">
        <f t="shared" si="15"/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592</v>
      </c>
      <c r="D141" s="9" t="s">
        <v>137</v>
      </c>
      <c r="E141" s="9" t="s">
        <v>413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871</v>
      </c>
      <c r="K141" s="9" t="s">
        <v>421</v>
      </c>
      <c r="L141" s="9" t="s">
        <v>136</v>
      </c>
      <c r="N141" s="9"/>
      <c r="O141" s="11"/>
      <c r="P141" s="11" t="s">
        <v>861</v>
      </c>
      <c r="Q141" s="11">
        <v>1000</v>
      </c>
      <c r="R141" s="22" t="s">
        <v>862</v>
      </c>
      <c r="S141" s="9"/>
      <c r="V141" s="9" t="s">
        <v>389</v>
      </c>
      <c r="X141" s="11"/>
      <c r="Z141" s="9" t="str">
        <f t="shared" si="13"/>
        <v/>
      </c>
      <c r="AA141" s="9" t="str">
        <f t="shared" si="14"/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856</v>
      </c>
      <c r="AG141" s="9" t="s">
        <v>857</v>
      </c>
      <c r="AH141" s="9" t="s">
        <v>855</v>
      </c>
      <c r="AI141" s="9" t="s">
        <v>592</v>
      </c>
      <c r="AJ141" s="9" t="s">
        <v>227</v>
      </c>
      <c r="AN141" s="9" t="str">
        <f t="shared" si="15"/>
        <v/>
      </c>
    </row>
    <row r="142" spans="1:40" ht="16" customHeight="1" x14ac:dyDescent="0.2">
      <c r="A142" s="9">
        <v>1537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860</v>
      </c>
      <c r="Q142" s="11">
        <v>1000</v>
      </c>
      <c r="R142" s="22" t="s">
        <v>910</v>
      </c>
      <c r="S142" s="9"/>
      <c r="X142" s="11"/>
      <c r="Z142" s="9" t="str">
        <f t="shared" si="13"/>
        <v/>
      </c>
      <c r="AA142" s="9" t="str">
        <f t="shared" si="14"/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856</v>
      </c>
      <c r="AG142" s="9" t="s">
        <v>858</v>
      </c>
      <c r="AH142" s="9" t="s">
        <v>855</v>
      </c>
      <c r="AI142" s="9" t="s">
        <v>592</v>
      </c>
      <c r="AJ142" s="9" t="s">
        <v>227</v>
      </c>
      <c r="AL142" s="9" t="s">
        <v>903</v>
      </c>
      <c r="AN142" s="9" t="str">
        <f t="shared" si="15"/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592</v>
      </c>
      <c r="D143" s="9" t="s">
        <v>137</v>
      </c>
      <c r="E143" s="9" t="s">
        <v>414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871</v>
      </c>
      <c r="L143" s="9" t="s">
        <v>136</v>
      </c>
      <c r="N143" s="9"/>
      <c r="O143" s="11"/>
      <c r="P143" s="11" t="s">
        <v>861</v>
      </c>
      <c r="Q143" s="11">
        <v>1100</v>
      </c>
      <c r="R143" s="22" t="s">
        <v>862</v>
      </c>
      <c r="S143" s="9"/>
      <c r="V143" s="9" t="s">
        <v>389</v>
      </c>
      <c r="X143" s="11"/>
      <c r="Z143" s="9" t="str">
        <f t="shared" si="13"/>
        <v/>
      </c>
      <c r="AA143" s="9" t="str">
        <f t="shared" si="14"/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856</v>
      </c>
      <c r="AG143" s="9" t="s">
        <v>857</v>
      </c>
      <c r="AH143" s="9" t="s">
        <v>855</v>
      </c>
      <c r="AI143" s="9" t="s">
        <v>592</v>
      </c>
      <c r="AJ143" s="9" t="s">
        <v>228</v>
      </c>
      <c r="AN143" s="9" t="str">
        <f t="shared" si="15"/>
        <v/>
      </c>
    </row>
    <row r="144" spans="1:40" ht="16" customHeight="1" x14ac:dyDescent="0.2">
      <c r="A144" s="9">
        <v>1539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860</v>
      </c>
      <c r="Q144" s="11">
        <v>1100</v>
      </c>
      <c r="R144" s="22" t="s">
        <v>910</v>
      </c>
      <c r="S144" s="9"/>
      <c r="X144" s="11"/>
      <c r="Z144" s="9" t="str">
        <f t="shared" si="13"/>
        <v/>
      </c>
      <c r="AA144" s="9" t="str">
        <f t="shared" si="14"/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856</v>
      </c>
      <c r="AG144" s="9" t="s">
        <v>858</v>
      </c>
      <c r="AH144" s="9" t="s">
        <v>855</v>
      </c>
      <c r="AI144" s="9" t="s">
        <v>592</v>
      </c>
      <c r="AJ144" s="9" t="s">
        <v>228</v>
      </c>
      <c r="AL144" s="9" t="s">
        <v>904</v>
      </c>
      <c r="AN144" s="9" t="str">
        <f t="shared" si="15"/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592</v>
      </c>
      <c r="D145" s="9" t="s">
        <v>137</v>
      </c>
      <c r="E145" s="9" t="s">
        <v>415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871</v>
      </c>
      <c r="K145" s="9" t="s">
        <v>420</v>
      </c>
      <c r="L145" s="9" t="s">
        <v>136</v>
      </c>
      <c r="N145" s="9"/>
      <c r="O145" s="11"/>
      <c r="P145" s="11" t="s">
        <v>861</v>
      </c>
      <c r="Q145" s="11">
        <v>1200</v>
      </c>
      <c r="R145" s="22" t="s">
        <v>862</v>
      </c>
      <c r="S145" s="9"/>
      <c r="V145" s="9" t="s">
        <v>389</v>
      </c>
      <c r="X145" s="11"/>
      <c r="Z145" s="9" t="str">
        <f t="shared" si="13"/>
        <v/>
      </c>
      <c r="AA145" s="9" t="str">
        <f t="shared" si="14"/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856</v>
      </c>
      <c r="AG145" s="9" t="s">
        <v>857</v>
      </c>
      <c r="AH145" s="9" t="s">
        <v>855</v>
      </c>
      <c r="AI145" s="9" t="s">
        <v>592</v>
      </c>
      <c r="AJ145" s="9" t="s">
        <v>549</v>
      </c>
      <c r="AN145" s="9" t="str">
        <f t="shared" si="15"/>
        <v/>
      </c>
    </row>
    <row r="146" spans="1:40" ht="16" customHeight="1" x14ac:dyDescent="0.2">
      <c r="A146" s="9">
        <v>1541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860</v>
      </c>
      <c r="Q146" s="11">
        <v>1200</v>
      </c>
      <c r="R146" s="22" t="s">
        <v>910</v>
      </c>
      <c r="S146" s="9"/>
      <c r="X146" s="11"/>
      <c r="Z146" s="9" t="str">
        <f t="shared" si="13"/>
        <v/>
      </c>
      <c r="AA146" s="9" t="str">
        <f t="shared" si="14"/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856</v>
      </c>
      <c r="AG146" s="9" t="s">
        <v>858</v>
      </c>
      <c r="AH146" s="9" t="s">
        <v>855</v>
      </c>
      <c r="AI146" s="9" t="s">
        <v>592</v>
      </c>
      <c r="AJ146" s="9" t="s">
        <v>549</v>
      </c>
      <c r="AL146" s="9" t="s">
        <v>905</v>
      </c>
      <c r="AN146" s="9" t="str">
        <f t="shared" si="15"/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592</v>
      </c>
      <c r="D147" s="9" t="s">
        <v>137</v>
      </c>
      <c r="E147" s="9" t="s">
        <v>416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871</v>
      </c>
      <c r="K147" s="9" t="s">
        <v>420</v>
      </c>
      <c r="L147" s="9" t="s">
        <v>136</v>
      </c>
      <c r="N147" s="9"/>
      <c r="O147" s="11"/>
      <c r="P147" s="11" t="s">
        <v>861</v>
      </c>
      <c r="Q147" s="11">
        <v>1300</v>
      </c>
      <c r="R147" s="22" t="s">
        <v>862</v>
      </c>
      <c r="S147" s="9"/>
      <c r="V147" s="9" t="s">
        <v>389</v>
      </c>
      <c r="X147" s="11"/>
      <c r="Z147" s="9" t="str">
        <f t="shared" si="13"/>
        <v/>
      </c>
      <c r="AA147" s="9" t="str">
        <f t="shared" si="14"/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856</v>
      </c>
      <c r="AG147" s="9" t="s">
        <v>857</v>
      </c>
      <c r="AH147" s="9" t="s">
        <v>855</v>
      </c>
      <c r="AI147" s="9" t="s">
        <v>592</v>
      </c>
      <c r="AJ147" s="9" t="s">
        <v>629</v>
      </c>
      <c r="AN147" s="9" t="str">
        <f t="shared" si="15"/>
        <v/>
      </c>
    </row>
    <row r="148" spans="1:40" ht="16" customHeight="1" x14ac:dyDescent="0.2">
      <c r="A148" s="9">
        <v>1543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860</v>
      </c>
      <c r="Q148" s="11">
        <v>1300</v>
      </c>
      <c r="R148" s="22" t="s">
        <v>910</v>
      </c>
      <c r="S148" s="9"/>
      <c r="X148" s="11"/>
      <c r="Z148" s="9" t="str">
        <f t="shared" si="13"/>
        <v/>
      </c>
      <c r="AA148" s="9" t="str">
        <f t="shared" si="14"/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856</v>
      </c>
      <c r="AG148" s="9" t="s">
        <v>858</v>
      </c>
      <c r="AH148" s="9" t="s">
        <v>855</v>
      </c>
      <c r="AI148" s="9" t="s">
        <v>592</v>
      </c>
      <c r="AJ148" s="9" t="s">
        <v>629</v>
      </c>
      <c r="AL148" s="9" t="s">
        <v>906</v>
      </c>
      <c r="AN148" s="9" t="str">
        <f t="shared" si="15"/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592</v>
      </c>
      <c r="D149" s="9" t="s">
        <v>137</v>
      </c>
      <c r="E149" s="9" t="s">
        <v>417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871</v>
      </c>
      <c r="K149" s="9" t="s">
        <v>420</v>
      </c>
      <c r="L149" s="9" t="s">
        <v>136</v>
      </c>
      <c r="N149" s="9"/>
      <c r="O149" s="11"/>
      <c r="P149" s="11" t="s">
        <v>861</v>
      </c>
      <c r="Q149" s="11">
        <v>1400</v>
      </c>
      <c r="R149" s="22" t="s">
        <v>862</v>
      </c>
      <c r="S149" s="9"/>
      <c r="V149" s="9" t="s">
        <v>389</v>
      </c>
      <c r="X149" s="11"/>
      <c r="Z149" s="9" t="str">
        <f t="shared" si="13"/>
        <v/>
      </c>
      <c r="AA149" s="9" t="str">
        <f t="shared" si="14"/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856</v>
      </c>
      <c r="AG149" s="9" t="s">
        <v>857</v>
      </c>
      <c r="AH149" s="9" t="s">
        <v>855</v>
      </c>
      <c r="AI149" s="9" t="s">
        <v>592</v>
      </c>
      <c r="AJ149" s="9" t="s">
        <v>873</v>
      </c>
      <c r="AN149" s="9" t="str">
        <f t="shared" si="15"/>
        <v/>
      </c>
    </row>
    <row r="150" spans="1:40" ht="16" customHeight="1" x14ac:dyDescent="0.2">
      <c r="A150" s="9">
        <v>1545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860</v>
      </c>
      <c r="Q150" s="11">
        <v>1400</v>
      </c>
      <c r="R150" s="22" t="s">
        <v>910</v>
      </c>
      <c r="S150" s="9"/>
      <c r="X150" s="11"/>
      <c r="Z150" s="9" t="str">
        <f t="shared" si="13"/>
        <v/>
      </c>
      <c r="AA150" s="9" t="str">
        <f t="shared" si="14"/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856</v>
      </c>
      <c r="AG150" s="9" t="s">
        <v>858</v>
      </c>
      <c r="AH150" s="9" t="s">
        <v>855</v>
      </c>
      <c r="AI150" s="9" t="s">
        <v>592</v>
      </c>
      <c r="AJ150" s="9" t="s">
        <v>873</v>
      </c>
      <c r="AL150" s="9" t="s">
        <v>907</v>
      </c>
      <c r="AN150" s="9" t="str">
        <f t="shared" si="15"/>
        <v>[["mac", "0x00178801040ede93"]]</v>
      </c>
    </row>
    <row r="151" spans="1:40" ht="16" hidden="1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700</v>
      </c>
      <c r="F151" s="9" t="str">
        <f>IF(ISBLANK(E151), "", Table2[[#This Row],[unique_id]])</f>
        <v>deck_festoons</v>
      </c>
      <c r="G151" s="9" t="s">
        <v>403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389</v>
      </c>
      <c r="X151" s="11"/>
      <c r="Z151" s="9" t="str">
        <f t="shared" si="13"/>
        <v/>
      </c>
      <c r="AA151" s="9" t="str">
        <f t="shared" si="14"/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553</v>
      </c>
      <c r="AG151" s="9" t="s">
        <v>559</v>
      </c>
      <c r="AH151" s="9" t="s">
        <v>550</v>
      </c>
      <c r="AI151" s="9" t="str">
        <f>IF(OR(ISBLANK(AL151), ISBLANK(AM151)), "", Table2[[#This Row],[device_via_device]])</f>
        <v>TPLink</v>
      </c>
      <c r="AJ151" s="9" t="s">
        <v>548</v>
      </c>
      <c r="AK151" s="9" t="s">
        <v>691</v>
      </c>
      <c r="AL151" s="9" t="s">
        <v>538</v>
      </c>
      <c r="AM151" s="9" t="s">
        <v>682</v>
      </c>
      <c r="AN151" s="9" t="str">
        <f t="shared" si="15"/>
        <v>[["mac", "ac:84:c6:54:a3:96"], ["ip", "10.0.6.79"]]</v>
      </c>
    </row>
    <row r="152" spans="1:40" ht="16" hidden="1" customHeight="1" x14ac:dyDescent="0.2">
      <c r="A152" s="9">
        <v>1547</v>
      </c>
      <c r="B152" s="9" t="s">
        <v>26</v>
      </c>
      <c r="C152" s="9" t="s">
        <v>768</v>
      </c>
      <c r="D152" s="9" t="s">
        <v>507</v>
      </c>
      <c r="E152" s="9" t="s">
        <v>506</v>
      </c>
      <c r="F152" s="9" t="str">
        <f>IF(ISBLANK(E152), "", Table2[[#This Row],[unique_id]])</f>
        <v>column_break</v>
      </c>
      <c r="G152" s="9" t="s">
        <v>503</v>
      </c>
      <c r="H152" s="9" t="s">
        <v>139</v>
      </c>
      <c r="I152" s="9" t="s">
        <v>132</v>
      </c>
      <c r="L152" s="9" t="s">
        <v>504</v>
      </c>
      <c r="M152" s="9" t="s">
        <v>505</v>
      </c>
      <c r="N152" s="9"/>
      <c r="O152" s="11"/>
      <c r="P152" s="11"/>
      <c r="Q152" s="11"/>
      <c r="R152" s="11"/>
      <c r="S152" s="9"/>
      <c r="X152" s="11"/>
      <c r="AA152" s="9" t="str">
        <f t="shared" si="14"/>
        <v/>
      </c>
      <c r="AD152" s="9"/>
      <c r="AN152" s="9" t="str">
        <f t="shared" si="15"/>
        <v/>
      </c>
    </row>
    <row r="153" spans="1:40" ht="16" hidden="1" customHeight="1" x14ac:dyDescent="0.2">
      <c r="A153" s="9">
        <v>1600</v>
      </c>
      <c r="B153" s="9" t="s">
        <v>26</v>
      </c>
      <c r="C153" s="9" t="s">
        <v>376</v>
      </c>
      <c r="D153" s="9" t="s">
        <v>134</v>
      </c>
      <c r="E153" s="9" t="s">
        <v>374</v>
      </c>
      <c r="F153" s="9" t="str">
        <f>IF(ISBLANK(E153), "", Table2[[#This Row],[unique_id]])</f>
        <v>adaptive_lighting_default</v>
      </c>
      <c r="G153" s="9" t="s">
        <v>382</v>
      </c>
      <c r="H153" s="9" t="s">
        <v>391</v>
      </c>
      <c r="I153" s="9" t="s">
        <v>132</v>
      </c>
      <c r="L153" s="9" t="s">
        <v>326</v>
      </c>
      <c r="N153" s="9"/>
      <c r="O153" s="11"/>
      <c r="P153" s="11"/>
      <c r="Q153" s="11"/>
      <c r="R153" s="11"/>
      <c r="S153" s="9"/>
      <c r="X153" s="11"/>
      <c r="Z153" s="9" t="str">
        <f t="shared" ref="Z153:Z187" si="16">IF(ISBLANK(Y153),  "", _xlfn.CONCAT("haas/entity/sensor/", LOWER(C153), "/", E153, "/config"))</f>
        <v/>
      </c>
      <c r="AA153" s="9" t="str">
        <f t="shared" si="14"/>
        <v/>
      </c>
      <c r="AD153" s="9"/>
      <c r="AN153" s="9" t="str">
        <f t="shared" si="15"/>
        <v/>
      </c>
    </row>
    <row r="154" spans="1:40" ht="16" hidden="1" customHeight="1" x14ac:dyDescent="0.2">
      <c r="A154" s="9">
        <v>1601</v>
      </c>
      <c r="B154" s="9" t="s">
        <v>26</v>
      </c>
      <c r="C154" s="9" t="s">
        <v>376</v>
      </c>
      <c r="D154" s="9" t="s">
        <v>134</v>
      </c>
      <c r="E154" s="9" t="s">
        <v>375</v>
      </c>
      <c r="F154" s="9" t="str">
        <f>IF(ISBLANK(E154), "", Table2[[#This Row],[unique_id]])</f>
        <v>adaptive_lighting_sleep_mode_default</v>
      </c>
      <c r="G154" s="9" t="s">
        <v>379</v>
      </c>
      <c r="H154" s="9" t="s">
        <v>391</v>
      </c>
      <c r="I154" s="9" t="s">
        <v>132</v>
      </c>
      <c r="L154" s="9" t="s">
        <v>326</v>
      </c>
      <c r="N154" s="9"/>
      <c r="O154" s="11"/>
      <c r="P154" s="11"/>
      <c r="Q154" s="11"/>
      <c r="R154" s="11"/>
      <c r="S154" s="9"/>
      <c r="X154" s="11"/>
      <c r="Z154" s="9" t="str">
        <f t="shared" si="16"/>
        <v/>
      </c>
      <c r="AA154" s="9" t="str">
        <f t="shared" si="14"/>
        <v/>
      </c>
      <c r="AD154" s="9"/>
      <c r="AN154" s="9" t="str">
        <f t="shared" si="15"/>
        <v/>
      </c>
    </row>
    <row r="155" spans="1:40" ht="16" hidden="1" customHeight="1" x14ac:dyDescent="0.2">
      <c r="A155" s="9">
        <v>1602</v>
      </c>
      <c r="B155" s="9" t="s">
        <v>26</v>
      </c>
      <c r="C155" s="9" t="s">
        <v>376</v>
      </c>
      <c r="D155" s="9" t="s">
        <v>134</v>
      </c>
      <c r="E155" s="9" t="s">
        <v>377</v>
      </c>
      <c r="F155" s="9" t="str">
        <f>IF(ISBLANK(E155), "", Table2[[#This Row],[unique_id]])</f>
        <v>adaptive_lighting_adapt_color_default</v>
      </c>
      <c r="G155" s="9" t="s">
        <v>380</v>
      </c>
      <c r="H155" s="9" t="s">
        <v>391</v>
      </c>
      <c r="I155" s="9" t="s">
        <v>132</v>
      </c>
      <c r="N155" s="9"/>
      <c r="O155" s="11"/>
      <c r="P155" s="11"/>
      <c r="Q155" s="11"/>
      <c r="R155" s="11"/>
      <c r="S155" s="9"/>
      <c r="X155" s="11"/>
      <c r="Z155" s="9" t="str">
        <f t="shared" si="16"/>
        <v/>
      </c>
      <c r="AA155" s="9" t="str">
        <f t="shared" si="14"/>
        <v/>
      </c>
      <c r="AD155" s="9"/>
      <c r="AN155" s="9" t="str">
        <f t="shared" si="15"/>
        <v/>
      </c>
    </row>
    <row r="156" spans="1:40" ht="16" hidden="1" customHeight="1" x14ac:dyDescent="0.2">
      <c r="A156" s="9">
        <v>1603</v>
      </c>
      <c r="B156" s="9" t="s">
        <v>26</v>
      </c>
      <c r="C156" s="9" t="s">
        <v>376</v>
      </c>
      <c r="D156" s="9" t="s">
        <v>134</v>
      </c>
      <c r="E156" s="9" t="s">
        <v>378</v>
      </c>
      <c r="F156" s="9" t="str">
        <f>IF(ISBLANK(E156), "", Table2[[#This Row],[unique_id]])</f>
        <v>adaptive_lighting_adapt_brightness_default</v>
      </c>
      <c r="G156" s="9" t="s">
        <v>381</v>
      </c>
      <c r="H156" s="9" t="s">
        <v>391</v>
      </c>
      <c r="I156" s="9" t="s">
        <v>132</v>
      </c>
      <c r="N156" s="9"/>
      <c r="O156" s="11"/>
      <c r="P156" s="11"/>
      <c r="Q156" s="11"/>
      <c r="R156" s="11"/>
      <c r="S156" s="9"/>
      <c r="X156" s="11"/>
      <c r="Z156" s="9" t="str">
        <f t="shared" si="16"/>
        <v/>
      </c>
      <c r="AA156" s="9" t="str">
        <f t="shared" si="14"/>
        <v/>
      </c>
      <c r="AD156" s="9"/>
      <c r="AN156" s="9" t="str">
        <f t="shared" si="15"/>
        <v/>
      </c>
    </row>
    <row r="157" spans="1:40" ht="16" hidden="1" customHeight="1" x14ac:dyDescent="0.2">
      <c r="A157" s="9">
        <v>1604</v>
      </c>
      <c r="B157" s="9" t="s">
        <v>26</v>
      </c>
      <c r="C157" s="9" t="s">
        <v>376</v>
      </c>
      <c r="D157" s="9" t="s">
        <v>134</v>
      </c>
      <c r="E157" s="9" t="s">
        <v>392</v>
      </c>
      <c r="F157" s="9" t="str">
        <f>IF(ISBLANK(E157), "", Table2[[#This Row],[unique_id]])</f>
        <v>adaptive_lighting_bedroom</v>
      </c>
      <c r="G157" s="9" t="s">
        <v>382</v>
      </c>
      <c r="H157" s="9" t="s">
        <v>390</v>
      </c>
      <c r="I157" s="9" t="s">
        <v>132</v>
      </c>
      <c r="L157" s="9" t="s">
        <v>326</v>
      </c>
      <c r="N157" s="9"/>
      <c r="O157" s="11"/>
      <c r="P157" s="11"/>
      <c r="Q157" s="11"/>
      <c r="R157" s="11"/>
      <c r="S157" s="9"/>
      <c r="X157" s="11"/>
      <c r="Z157" s="9" t="str">
        <f t="shared" si="16"/>
        <v/>
      </c>
      <c r="AA157" s="9" t="str">
        <f t="shared" si="14"/>
        <v/>
      </c>
      <c r="AD157" s="9"/>
      <c r="AN157" s="9" t="str">
        <f t="shared" si="15"/>
        <v/>
      </c>
    </row>
    <row r="158" spans="1:40" ht="16" hidden="1" customHeight="1" x14ac:dyDescent="0.2">
      <c r="A158" s="9">
        <v>1605</v>
      </c>
      <c r="B158" s="9" t="s">
        <v>26</v>
      </c>
      <c r="C158" s="9" t="s">
        <v>376</v>
      </c>
      <c r="D158" s="9" t="s">
        <v>134</v>
      </c>
      <c r="E158" s="9" t="s">
        <v>393</v>
      </c>
      <c r="F158" s="9" t="str">
        <f>IF(ISBLANK(E158), "", Table2[[#This Row],[unique_id]])</f>
        <v>adaptive_lighting_sleep_mode_bedroom</v>
      </c>
      <c r="G158" s="9" t="s">
        <v>379</v>
      </c>
      <c r="H158" s="9" t="s">
        <v>390</v>
      </c>
      <c r="I158" s="9" t="s">
        <v>132</v>
      </c>
      <c r="L158" s="9" t="s">
        <v>326</v>
      </c>
      <c r="N158" s="9"/>
      <c r="O158" s="11"/>
      <c r="P158" s="11"/>
      <c r="Q158" s="11"/>
      <c r="R158" s="11"/>
      <c r="S158" s="9"/>
      <c r="X158" s="11"/>
      <c r="Z158" s="9" t="str">
        <f t="shared" si="16"/>
        <v/>
      </c>
      <c r="AA158" s="9" t="str">
        <f t="shared" si="14"/>
        <v/>
      </c>
      <c r="AD158" s="9"/>
      <c r="AN158" s="9" t="str">
        <f t="shared" si="15"/>
        <v/>
      </c>
    </row>
    <row r="159" spans="1:40" ht="16" hidden="1" customHeight="1" x14ac:dyDescent="0.2">
      <c r="A159" s="9">
        <v>1606</v>
      </c>
      <c r="B159" s="9" t="s">
        <v>26</v>
      </c>
      <c r="C159" s="9" t="s">
        <v>376</v>
      </c>
      <c r="D159" s="9" t="s">
        <v>134</v>
      </c>
      <c r="E159" s="9" t="s">
        <v>394</v>
      </c>
      <c r="F159" s="9" t="str">
        <f>IF(ISBLANK(E159), "", Table2[[#This Row],[unique_id]])</f>
        <v>adaptive_lighting_adapt_color_bedroom</v>
      </c>
      <c r="G159" s="9" t="s">
        <v>380</v>
      </c>
      <c r="H159" s="9" t="s">
        <v>390</v>
      </c>
      <c r="I159" s="9" t="s">
        <v>132</v>
      </c>
      <c r="N159" s="9"/>
      <c r="O159" s="11"/>
      <c r="P159" s="11"/>
      <c r="Q159" s="11"/>
      <c r="R159" s="11"/>
      <c r="S159" s="9"/>
      <c r="X159" s="11"/>
      <c r="Z159" s="9" t="str">
        <f t="shared" si="16"/>
        <v/>
      </c>
      <c r="AA159" s="9" t="str">
        <f t="shared" si="14"/>
        <v/>
      </c>
      <c r="AD159" s="9"/>
      <c r="AN159" s="9" t="str">
        <f t="shared" si="15"/>
        <v/>
      </c>
    </row>
    <row r="160" spans="1:40" ht="16" hidden="1" customHeight="1" x14ac:dyDescent="0.2">
      <c r="A160" s="9">
        <v>1607</v>
      </c>
      <c r="B160" s="15" t="s">
        <v>26</v>
      </c>
      <c r="C160" s="15" t="s">
        <v>376</v>
      </c>
      <c r="D160" s="15" t="s">
        <v>134</v>
      </c>
      <c r="E160" s="15" t="s">
        <v>395</v>
      </c>
      <c r="F160" s="9" t="str">
        <f>IF(ISBLANK(E160), "", Table2[[#This Row],[unique_id]])</f>
        <v>adaptive_lighting_adapt_brightness_bedroom</v>
      </c>
      <c r="G160" s="15" t="s">
        <v>381</v>
      </c>
      <c r="H160" s="15" t="s">
        <v>390</v>
      </c>
      <c r="I160" s="15" t="s">
        <v>132</v>
      </c>
      <c r="K160" s="15"/>
      <c r="L160" s="15"/>
      <c r="N160" s="9"/>
      <c r="O160" s="11"/>
      <c r="P160" s="11"/>
      <c r="Q160" s="11"/>
      <c r="R160" s="11"/>
      <c r="S160" s="9"/>
      <c r="X160" s="11"/>
      <c r="Z160" s="9" t="str">
        <f t="shared" si="16"/>
        <v/>
      </c>
      <c r="AA160" s="9" t="str">
        <f t="shared" si="14"/>
        <v/>
      </c>
      <c r="AD160" s="9"/>
      <c r="AN160" s="9" t="str">
        <f t="shared" si="15"/>
        <v/>
      </c>
    </row>
    <row r="161" spans="1:40" ht="16" hidden="1" customHeight="1" x14ac:dyDescent="0.2">
      <c r="A161" s="9">
        <v>1608</v>
      </c>
      <c r="B161" s="16" t="s">
        <v>26</v>
      </c>
      <c r="C161" s="16" t="s">
        <v>376</v>
      </c>
      <c r="D161" s="16" t="s">
        <v>134</v>
      </c>
      <c r="E161" s="16" t="s">
        <v>423</v>
      </c>
      <c r="F161" s="9" t="str">
        <f>IF(ISBLANK(E161), "", Table2[[#This Row],[unique_id]])</f>
        <v>adaptive_lighting_night_light</v>
      </c>
      <c r="G161" s="16" t="s">
        <v>382</v>
      </c>
      <c r="H161" s="16" t="s">
        <v>406</v>
      </c>
      <c r="I161" s="16" t="s">
        <v>132</v>
      </c>
      <c r="K161" s="16"/>
      <c r="L161" s="16"/>
      <c r="N161" s="9"/>
      <c r="O161" s="11"/>
      <c r="P161" s="11"/>
      <c r="Q161" s="11"/>
      <c r="R161" s="11"/>
      <c r="S161" s="9"/>
      <c r="X161" s="11"/>
      <c r="Z161" s="9" t="str">
        <f t="shared" si="16"/>
        <v/>
      </c>
      <c r="AA161" s="9" t="str">
        <f t="shared" si="14"/>
        <v/>
      </c>
      <c r="AD161" s="9"/>
      <c r="AN161" s="9" t="str">
        <f t="shared" si="15"/>
        <v/>
      </c>
    </row>
    <row r="162" spans="1:40" ht="16" hidden="1" customHeight="1" x14ac:dyDescent="0.2">
      <c r="A162" s="9">
        <v>1609</v>
      </c>
      <c r="B162" s="16" t="s">
        <v>26</v>
      </c>
      <c r="C162" s="16" t="s">
        <v>376</v>
      </c>
      <c r="D162" s="16" t="s">
        <v>134</v>
      </c>
      <c r="E162" s="16" t="s">
        <v>424</v>
      </c>
      <c r="F162" s="9" t="str">
        <f>IF(ISBLANK(E162), "", Table2[[#This Row],[unique_id]])</f>
        <v>adaptive_lighting_sleep_mode_night_light</v>
      </c>
      <c r="G162" s="16" t="s">
        <v>379</v>
      </c>
      <c r="H162" s="16" t="s">
        <v>406</v>
      </c>
      <c r="I162" s="16" t="s">
        <v>132</v>
      </c>
      <c r="K162" s="16"/>
      <c r="L162" s="16"/>
      <c r="N162" s="9"/>
      <c r="O162" s="11"/>
      <c r="P162" s="11"/>
      <c r="Q162" s="11"/>
      <c r="R162" s="11"/>
      <c r="S162" s="9"/>
      <c r="X162" s="11"/>
      <c r="Z162" s="9" t="str">
        <f t="shared" si="16"/>
        <v/>
      </c>
      <c r="AA162" s="9" t="str">
        <f t="shared" si="14"/>
        <v/>
      </c>
      <c r="AD162" s="9"/>
      <c r="AN162" s="9" t="str">
        <f t="shared" si="15"/>
        <v/>
      </c>
    </row>
    <row r="163" spans="1:40" ht="16" hidden="1" customHeight="1" x14ac:dyDescent="0.2">
      <c r="A163" s="9">
        <v>1610</v>
      </c>
      <c r="B163" s="16" t="s">
        <v>26</v>
      </c>
      <c r="C163" s="16" t="s">
        <v>376</v>
      </c>
      <c r="D163" s="16" t="s">
        <v>134</v>
      </c>
      <c r="E163" s="16" t="s">
        <v>425</v>
      </c>
      <c r="F163" s="9" t="str">
        <f>IF(ISBLANK(E163), "", Table2[[#This Row],[unique_id]])</f>
        <v>adaptive_lighting_adapt_color_night_light</v>
      </c>
      <c r="G163" s="16" t="s">
        <v>380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 t="shared" si="16"/>
        <v/>
      </c>
      <c r="AA163" s="9" t="str">
        <f t="shared" si="14"/>
        <v/>
      </c>
      <c r="AD163" s="9"/>
      <c r="AN163" s="9" t="str">
        <f t="shared" si="15"/>
        <v/>
      </c>
    </row>
    <row r="164" spans="1:40" ht="16" hidden="1" customHeight="1" x14ac:dyDescent="0.2">
      <c r="A164" s="9">
        <v>1611</v>
      </c>
      <c r="B164" s="17" t="s">
        <v>26</v>
      </c>
      <c r="C164" s="17" t="s">
        <v>376</v>
      </c>
      <c r="D164" s="17" t="s">
        <v>134</v>
      </c>
      <c r="E164" s="17" t="s">
        <v>426</v>
      </c>
      <c r="F164" s="9" t="str">
        <f>IF(ISBLANK(E164), "", Table2[[#This Row],[unique_id]])</f>
        <v>adaptive_lighting_adapt_brightness_night_light</v>
      </c>
      <c r="G164" s="17" t="s">
        <v>381</v>
      </c>
      <c r="H164" s="17" t="s">
        <v>406</v>
      </c>
      <c r="I164" s="17" t="s">
        <v>132</v>
      </c>
      <c r="K164" s="17"/>
      <c r="L164" s="17"/>
      <c r="N164" s="9"/>
      <c r="O164" s="11"/>
      <c r="P164" s="11"/>
      <c r="Q164" s="11"/>
      <c r="R164" s="11"/>
      <c r="S164" s="9"/>
      <c r="X164" s="11"/>
      <c r="Z164" s="9" t="str">
        <f t="shared" si="16"/>
        <v/>
      </c>
      <c r="AA164" s="9" t="str">
        <f t="shared" si="14"/>
        <v/>
      </c>
      <c r="AD164" s="9"/>
      <c r="AN164" s="9" t="str">
        <f t="shared" si="15"/>
        <v/>
      </c>
    </row>
    <row r="165" spans="1:40" ht="16" hidden="1" customHeight="1" x14ac:dyDescent="0.2">
      <c r="A165" s="9">
        <v>2100</v>
      </c>
      <c r="B165" s="9" t="s">
        <v>26</v>
      </c>
      <c r="C165" s="9" t="s">
        <v>153</v>
      </c>
      <c r="D165" s="9" t="s">
        <v>27</v>
      </c>
      <c r="E165" s="9" t="s">
        <v>254</v>
      </c>
      <c r="F165" s="9" t="str">
        <f>IF(ISBLANK(E165), "", Table2[[#This Row],[unique_id]])</f>
        <v>home_power</v>
      </c>
      <c r="G165" s="9" t="s">
        <v>488</v>
      </c>
      <c r="H165" s="9" t="s">
        <v>292</v>
      </c>
      <c r="I165" s="9" t="s">
        <v>141</v>
      </c>
      <c r="L165" s="9" t="s">
        <v>90</v>
      </c>
      <c r="N165" s="9" t="s">
        <v>765</v>
      </c>
      <c r="O165" s="11"/>
      <c r="P165" s="11"/>
      <c r="Q165" s="11"/>
      <c r="R165" s="11"/>
      <c r="S165" s="9"/>
      <c r="T165" s="9" t="s">
        <v>501</v>
      </c>
      <c r="V165" s="9" t="s">
        <v>293</v>
      </c>
      <c r="X165" s="11"/>
      <c r="Z165" s="9" t="str">
        <f t="shared" si="16"/>
        <v/>
      </c>
      <c r="AA165" s="9" t="str">
        <f t="shared" si="14"/>
        <v/>
      </c>
      <c r="AN165" s="9" t="str">
        <f t="shared" si="15"/>
        <v/>
      </c>
    </row>
    <row r="166" spans="1:40" ht="16" hidden="1" customHeight="1" x14ac:dyDescent="0.2">
      <c r="A166" s="9">
        <v>2101</v>
      </c>
      <c r="B166" s="9" t="s">
        <v>26</v>
      </c>
      <c r="C166" s="9" t="s">
        <v>153</v>
      </c>
      <c r="D166" s="9" t="s">
        <v>27</v>
      </c>
      <c r="E166" s="9" t="s">
        <v>485</v>
      </c>
      <c r="F166" s="9" t="str">
        <f>IF(ISBLANK(E166), "", Table2[[#This Row],[unique_id]])</f>
        <v>home_base_power</v>
      </c>
      <c r="G166" s="9" t="s">
        <v>486</v>
      </c>
      <c r="H166" s="9" t="s">
        <v>292</v>
      </c>
      <c r="I166" s="9" t="s">
        <v>141</v>
      </c>
      <c r="L166" s="9" t="s">
        <v>90</v>
      </c>
      <c r="N166" s="9" t="s">
        <v>765</v>
      </c>
      <c r="O166" s="11"/>
      <c r="P166" s="11"/>
      <c r="Q166" s="11"/>
      <c r="R166" s="11"/>
      <c r="S166" s="9"/>
      <c r="T166" s="9" t="s">
        <v>501</v>
      </c>
      <c r="V166" s="9" t="s">
        <v>293</v>
      </c>
      <c r="X166" s="11"/>
      <c r="Z166" s="9" t="str">
        <f t="shared" si="16"/>
        <v/>
      </c>
      <c r="AA166" s="9" t="str">
        <f t="shared" si="14"/>
        <v/>
      </c>
      <c r="AN166" s="9" t="str">
        <f t="shared" si="15"/>
        <v/>
      </c>
    </row>
    <row r="167" spans="1:40" ht="16" hidden="1" customHeight="1" x14ac:dyDescent="0.2">
      <c r="A167" s="9">
        <v>2102</v>
      </c>
      <c r="B167" s="9" t="s">
        <v>26</v>
      </c>
      <c r="C167" s="9" t="s">
        <v>153</v>
      </c>
      <c r="D167" s="9" t="s">
        <v>27</v>
      </c>
      <c r="E167" s="9" t="s">
        <v>484</v>
      </c>
      <c r="F167" s="9" t="str">
        <f>IF(ISBLANK(E167), "", Table2[[#This Row],[unique_id]])</f>
        <v>home_peak_power</v>
      </c>
      <c r="G167" s="9" t="s">
        <v>487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 t="shared" si="16"/>
        <v/>
      </c>
      <c r="AA167" s="9" t="str">
        <f t="shared" si="14"/>
        <v/>
      </c>
      <c r="AN167" s="9" t="str">
        <f t="shared" si="15"/>
        <v/>
      </c>
    </row>
    <row r="168" spans="1:40" ht="16" hidden="1" customHeight="1" x14ac:dyDescent="0.2">
      <c r="A168" s="9">
        <v>2103</v>
      </c>
      <c r="B168" s="9" t="s">
        <v>26</v>
      </c>
      <c r="C168" s="9" t="s">
        <v>768</v>
      </c>
      <c r="D168" s="9" t="s">
        <v>507</v>
      </c>
      <c r="E168" s="9" t="s">
        <v>766</v>
      </c>
      <c r="F168" s="9" t="str">
        <f>IF(ISBLANK(E168), "", Table2[[#This Row],[unique_id]])</f>
        <v>graph_break</v>
      </c>
      <c r="G168" s="9" t="s">
        <v>767</v>
      </c>
      <c r="H168" s="9" t="s">
        <v>292</v>
      </c>
      <c r="I168" s="9" t="s">
        <v>141</v>
      </c>
      <c r="N168" s="9" t="s">
        <v>765</v>
      </c>
      <c r="O168" s="11"/>
      <c r="P168" s="11"/>
      <c r="Q168" s="11"/>
      <c r="R168" s="11"/>
      <c r="S168" s="9"/>
      <c r="X168" s="11"/>
      <c r="Z168" s="9" t="str">
        <f t="shared" si="16"/>
        <v/>
      </c>
      <c r="AA168" s="9" t="str">
        <f t="shared" si="14"/>
        <v/>
      </c>
      <c r="AN168" s="13" t="str">
        <f t="shared" si="15"/>
        <v/>
      </c>
    </row>
    <row r="169" spans="1:40" ht="16" hidden="1" customHeight="1" x14ac:dyDescent="0.2">
      <c r="A169" s="9">
        <v>2104</v>
      </c>
      <c r="B169" s="9" t="s">
        <v>26</v>
      </c>
      <c r="C169" s="9" t="s">
        <v>259</v>
      </c>
      <c r="D169" s="9" t="s">
        <v>27</v>
      </c>
      <c r="E169" s="9" t="s">
        <v>262</v>
      </c>
      <c r="F169" s="9" t="str">
        <f>IF(ISBLANK(E169), "", Table2[[#This Row],[unique_id]])</f>
        <v>various_adhoc_outlet_current_consumption</v>
      </c>
      <c r="G169" s="9" t="s">
        <v>253</v>
      </c>
      <c r="H169" s="9" t="s">
        <v>292</v>
      </c>
      <c r="I169" s="9" t="s">
        <v>141</v>
      </c>
      <c r="L169" s="9" t="s">
        <v>136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 t="shared" si="16"/>
        <v/>
      </c>
      <c r="AA169" s="9" t="str">
        <f t="shared" si="14"/>
        <v/>
      </c>
      <c r="AD169" s="12"/>
      <c r="AN169" s="9" t="str">
        <f t="shared" si="15"/>
        <v/>
      </c>
    </row>
    <row r="170" spans="1:40" ht="16" hidden="1" customHeight="1" x14ac:dyDescent="0.2">
      <c r="A170" s="9">
        <v>2105</v>
      </c>
      <c r="B170" s="9" t="s">
        <v>26</v>
      </c>
      <c r="C170" s="9" t="s">
        <v>259</v>
      </c>
      <c r="D170" s="9" t="s">
        <v>27</v>
      </c>
      <c r="E170" s="9" t="s">
        <v>264</v>
      </c>
      <c r="F170" s="9" t="str">
        <f>IF(ISBLANK(E170), "", Table2[[#This Row],[unique_id]])</f>
        <v>study_battery_charger_current_consumption</v>
      </c>
      <c r="G170" s="9" t="s">
        <v>252</v>
      </c>
      <c r="H170" s="9" t="s">
        <v>292</v>
      </c>
      <c r="I170" s="9" t="s">
        <v>141</v>
      </c>
      <c r="L170" s="9" t="s">
        <v>136</v>
      </c>
      <c r="N170" s="9" t="s">
        <v>765</v>
      </c>
      <c r="O170" s="11"/>
      <c r="P170" s="11"/>
      <c r="Q170" s="11"/>
      <c r="R170" s="11"/>
      <c r="S170" s="9"/>
      <c r="T170" s="9" t="s">
        <v>501</v>
      </c>
      <c r="V170" s="9" t="s">
        <v>293</v>
      </c>
      <c r="X170" s="11"/>
      <c r="Z170" s="9" t="str">
        <f t="shared" si="16"/>
        <v/>
      </c>
      <c r="AA170" s="9" t="str">
        <f t="shared" si="14"/>
        <v/>
      </c>
      <c r="AH170" s="15"/>
      <c r="AN170" s="9" t="str">
        <f t="shared" si="15"/>
        <v/>
      </c>
    </row>
    <row r="171" spans="1:40" ht="16" hidden="1" customHeight="1" x14ac:dyDescent="0.2">
      <c r="A171" s="9">
        <v>2106</v>
      </c>
      <c r="B171" s="9" t="s">
        <v>26</v>
      </c>
      <c r="C171" s="9" t="s">
        <v>259</v>
      </c>
      <c r="D171" s="9" t="s">
        <v>27</v>
      </c>
      <c r="E171" s="9" t="s">
        <v>263</v>
      </c>
      <c r="F171" s="9" t="str">
        <f>IF(ISBLANK(E171), "", Table2[[#This Row],[unique_id]])</f>
        <v>laundry_vacuum_charger_current_consumption</v>
      </c>
      <c r="G171" s="9" t="s">
        <v>251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 t="shared" si="16"/>
        <v/>
      </c>
      <c r="AA171" s="9" t="str">
        <f t="shared" si="14"/>
        <v/>
      </c>
      <c r="AN171" s="9" t="str">
        <f t="shared" si="15"/>
        <v/>
      </c>
    </row>
    <row r="172" spans="1:40" ht="16" hidden="1" customHeight="1" x14ac:dyDescent="0.2">
      <c r="A172" s="9">
        <v>2107</v>
      </c>
      <c r="B172" s="9" t="s">
        <v>26</v>
      </c>
      <c r="C172" s="9" t="s">
        <v>153</v>
      </c>
      <c r="D172" s="9" t="s">
        <v>27</v>
      </c>
      <c r="E172" s="9" t="s">
        <v>491</v>
      </c>
      <c r="F172" s="9" t="str">
        <f>IF(ISBLANK(E172), "", Table2[[#This Row],[unique_id]])</f>
        <v>home_lights_power</v>
      </c>
      <c r="G172" s="9" t="s">
        <v>493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 t="shared" si="16"/>
        <v/>
      </c>
      <c r="AA172" s="9" t="str">
        <f t="shared" si="14"/>
        <v/>
      </c>
      <c r="AN172" s="9" t="str">
        <f t="shared" si="15"/>
        <v/>
      </c>
    </row>
    <row r="173" spans="1:40" ht="16" hidden="1" customHeight="1" x14ac:dyDescent="0.2">
      <c r="A173" s="9">
        <v>2108</v>
      </c>
      <c r="B173" s="9" t="s">
        <v>26</v>
      </c>
      <c r="C173" s="9" t="s">
        <v>153</v>
      </c>
      <c r="D173" s="9" t="s">
        <v>27</v>
      </c>
      <c r="E173" s="9" t="s">
        <v>492</v>
      </c>
      <c r="F173" s="9" t="str">
        <f>IF(ISBLANK(E173), "", Table2[[#This Row],[unique_id]])</f>
        <v>home_fans_power</v>
      </c>
      <c r="G173" s="9" t="s">
        <v>494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 t="shared" si="16"/>
        <v/>
      </c>
      <c r="AA173" s="9" t="str">
        <f t="shared" si="14"/>
        <v/>
      </c>
      <c r="AN173" s="9" t="str">
        <f t="shared" si="15"/>
        <v/>
      </c>
    </row>
    <row r="174" spans="1:40" ht="16" hidden="1" customHeight="1" x14ac:dyDescent="0.2">
      <c r="A174" s="9">
        <v>2109</v>
      </c>
      <c r="B174" s="9" t="s">
        <v>234</v>
      </c>
      <c r="C174" s="9" t="s">
        <v>516</v>
      </c>
      <c r="D174" s="9" t="s">
        <v>27</v>
      </c>
      <c r="E174" s="9" t="s">
        <v>778</v>
      </c>
      <c r="F174" s="9" t="str">
        <f>IF(ISBLANK(E174), "", Table2[[#This Row],[unique_id]])</f>
        <v>outdoor_pool_filter_power</v>
      </c>
      <c r="G174" s="9" t="s">
        <v>483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 t="shared" si="16"/>
        <v/>
      </c>
      <c r="AA174" s="9" t="str">
        <f t="shared" si="14"/>
        <v/>
      </c>
      <c r="AN174" s="9" t="str">
        <f t="shared" si="15"/>
        <v/>
      </c>
    </row>
    <row r="175" spans="1:40" ht="16" hidden="1" customHeight="1" x14ac:dyDescent="0.2">
      <c r="A175" s="9">
        <v>2110</v>
      </c>
      <c r="B175" s="9" t="s">
        <v>26</v>
      </c>
      <c r="C175" s="9" t="s">
        <v>516</v>
      </c>
      <c r="D175" s="9" t="s">
        <v>27</v>
      </c>
      <c r="E175" s="9" t="s">
        <v>780</v>
      </c>
      <c r="F175" s="9" t="str">
        <f>IF(ISBLANK(E175), "", Table2[[#This Row],[unique_id]])</f>
        <v>roof_water_heater_booster_energy_power</v>
      </c>
      <c r="G175" s="9" t="s">
        <v>782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 t="shared" si="16"/>
        <v/>
      </c>
      <c r="AA175" s="9" t="str">
        <f t="shared" si="14"/>
        <v/>
      </c>
      <c r="AN175" s="9" t="str">
        <f t="shared" si="15"/>
        <v/>
      </c>
    </row>
    <row r="176" spans="1:40" ht="16" hidden="1" customHeight="1" x14ac:dyDescent="0.2">
      <c r="A176" s="9">
        <v>2111</v>
      </c>
      <c r="B176" s="9" t="s">
        <v>26</v>
      </c>
      <c r="C176" s="9" t="s">
        <v>259</v>
      </c>
      <c r="D176" s="9" t="s">
        <v>27</v>
      </c>
      <c r="E176" s="9" t="s">
        <v>269</v>
      </c>
      <c r="F176" s="9" t="str">
        <f>IF(ISBLANK(E176), "", Table2[[#This Row],[unique_id]])</f>
        <v>kitchen_dish_washer_current_consumption</v>
      </c>
      <c r="G176" s="9" t="s">
        <v>249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 t="shared" si="16"/>
        <v/>
      </c>
      <c r="AA176" s="9" t="str">
        <f t="shared" si="14"/>
        <v/>
      </c>
      <c r="AN176" s="9" t="str">
        <f t="shared" si="15"/>
        <v/>
      </c>
    </row>
    <row r="177" spans="1:40" ht="16" hidden="1" customHeight="1" x14ac:dyDescent="0.2">
      <c r="A177" s="9">
        <v>2112</v>
      </c>
      <c r="B177" s="9" t="s">
        <v>26</v>
      </c>
      <c r="C177" s="9" t="s">
        <v>259</v>
      </c>
      <c r="D177" s="9" t="s">
        <v>27</v>
      </c>
      <c r="E177" s="9" t="s">
        <v>266</v>
      </c>
      <c r="F177" s="9" t="str">
        <f>IF(ISBLANK(E177), "", Table2[[#This Row],[unique_id]])</f>
        <v>laundry_clothes_dryer_current_consumption</v>
      </c>
      <c r="G177" s="9" t="s">
        <v>250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 t="shared" si="16"/>
        <v/>
      </c>
      <c r="AA177" s="9" t="str">
        <f t="shared" si="14"/>
        <v/>
      </c>
      <c r="AN177" s="9" t="str">
        <f t="shared" si="15"/>
        <v/>
      </c>
    </row>
    <row r="178" spans="1:40" ht="16" hidden="1" customHeight="1" x14ac:dyDescent="0.2">
      <c r="A178" s="9">
        <v>2113</v>
      </c>
      <c r="B178" s="9" t="s">
        <v>26</v>
      </c>
      <c r="C178" s="9" t="s">
        <v>259</v>
      </c>
      <c r="D178" s="9" t="s">
        <v>27</v>
      </c>
      <c r="E178" s="9" t="s">
        <v>265</v>
      </c>
      <c r="F178" s="9" t="str">
        <f>IF(ISBLANK(E178), "", Table2[[#This Row],[unique_id]])</f>
        <v>laundry_washing_machine_current_consumption</v>
      </c>
      <c r="G178" s="9" t="s">
        <v>248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 t="shared" si="16"/>
        <v/>
      </c>
      <c r="AA178" s="9" t="str">
        <f t="shared" si="14"/>
        <v/>
      </c>
      <c r="AN178" s="9" t="str">
        <f t="shared" si="15"/>
        <v/>
      </c>
    </row>
    <row r="179" spans="1:40" ht="16" hidden="1" customHeight="1" x14ac:dyDescent="0.2">
      <c r="A179" s="9">
        <v>2114</v>
      </c>
      <c r="B179" s="9" t="s">
        <v>26</v>
      </c>
      <c r="C179" s="9" t="s">
        <v>259</v>
      </c>
      <c r="D179" s="9" t="s">
        <v>27</v>
      </c>
      <c r="E179" s="9" t="s">
        <v>258</v>
      </c>
      <c r="F179" s="9" t="str">
        <f>IF(ISBLANK(E179), "", Table2[[#This Row],[unique_id]])</f>
        <v>kitchen_coffee_machine_current_consumption</v>
      </c>
      <c r="G179" s="9" t="s">
        <v>135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 t="shared" si="16"/>
        <v/>
      </c>
      <c r="AA179" s="9" t="str">
        <f t="shared" si="14"/>
        <v/>
      </c>
      <c r="AN179" s="9" t="str">
        <f t="shared" si="15"/>
        <v/>
      </c>
    </row>
    <row r="180" spans="1:40" ht="16" hidden="1" customHeight="1" x14ac:dyDescent="0.2">
      <c r="A180" s="9">
        <v>2115</v>
      </c>
      <c r="B180" s="9" t="s">
        <v>26</v>
      </c>
      <c r="C180" s="9" t="s">
        <v>259</v>
      </c>
      <c r="D180" s="9" t="s">
        <v>27</v>
      </c>
      <c r="E180" s="9" t="s">
        <v>238</v>
      </c>
      <c r="F180" s="9" t="str">
        <f>IF(ISBLANK(E180), "", Table2[[#This Row],[unique_id]])</f>
        <v>kitchen_fridge_current_consumption</v>
      </c>
      <c r="G180" s="9" t="s">
        <v>244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 t="shared" si="16"/>
        <v/>
      </c>
      <c r="AA180" s="9" t="str">
        <f t="shared" si="14"/>
        <v/>
      </c>
      <c r="AN180" s="9" t="str">
        <f t="shared" si="15"/>
        <v/>
      </c>
    </row>
    <row r="181" spans="1:40" ht="16" hidden="1" customHeight="1" x14ac:dyDescent="0.2">
      <c r="A181" s="9">
        <v>2116</v>
      </c>
      <c r="B181" s="9" t="s">
        <v>26</v>
      </c>
      <c r="C181" s="9" t="s">
        <v>259</v>
      </c>
      <c r="D181" s="9" t="s">
        <v>27</v>
      </c>
      <c r="E181" s="9" t="s">
        <v>236</v>
      </c>
      <c r="F181" s="9" t="str">
        <f>IF(ISBLANK(E181), "", Table2[[#This Row],[unique_id]])</f>
        <v>deck_freezer_current_consumption</v>
      </c>
      <c r="G181" s="9" t="s">
        <v>245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 t="shared" si="16"/>
        <v/>
      </c>
      <c r="AA181" s="9" t="str">
        <f t="shared" si="14"/>
        <v/>
      </c>
      <c r="AN181" s="9" t="str">
        <f t="shared" si="15"/>
        <v/>
      </c>
    </row>
    <row r="182" spans="1:40" ht="16" hidden="1" customHeight="1" x14ac:dyDescent="0.2">
      <c r="A182" s="9">
        <v>2117</v>
      </c>
      <c r="B182" s="9" t="s">
        <v>26</v>
      </c>
      <c r="C182" s="9" t="s">
        <v>259</v>
      </c>
      <c r="D182" s="9" t="s">
        <v>27</v>
      </c>
      <c r="E182" s="9" t="s">
        <v>525</v>
      </c>
      <c r="F182" s="9" t="str">
        <f>IF(ISBLANK(E182), "", Table2[[#This Row],[unique_id]])</f>
        <v>deck_festoons_current_consumption</v>
      </c>
      <c r="G182" s="9" t="s">
        <v>403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 t="shared" si="16"/>
        <v/>
      </c>
      <c r="AA182" s="9" t="str">
        <f t="shared" si="14"/>
        <v/>
      </c>
      <c r="AD182" s="9"/>
      <c r="AN182" s="9" t="str">
        <f t="shared" si="15"/>
        <v/>
      </c>
    </row>
    <row r="183" spans="1:40" ht="16" hidden="1" customHeight="1" x14ac:dyDescent="0.2">
      <c r="A183" s="9">
        <v>2118</v>
      </c>
      <c r="B183" s="9" t="s">
        <v>26</v>
      </c>
      <c r="C183" s="9" t="s">
        <v>259</v>
      </c>
      <c r="D183" s="9" t="s">
        <v>27</v>
      </c>
      <c r="E183" s="9" t="s">
        <v>239</v>
      </c>
      <c r="F183" s="9" t="str">
        <f>IF(ISBLANK(E183), "", Table2[[#This Row],[unique_id]])</f>
        <v>lounge_tv_current_consumption</v>
      </c>
      <c r="G183" s="9" t="s">
        <v>190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 t="shared" si="16"/>
        <v/>
      </c>
      <c r="AA183" s="9" t="str">
        <f t="shared" si="14"/>
        <v/>
      </c>
      <c r="AD183" s="9"/>
      <c r="AN183" s="9" t="str">
        <f t="shared" si="15"/>
        <v/>
      </c>
    </row>
    <row r="184" spans="1:40" ht="16" hidden="1" customHeight="1" x14ac:dyDescent="0.2">
      <c r="A184" s="9">
        <v>2119</v>
      </c>
      <c r="B184" s="9" t="s">
        <v>26</v>
      </c>
      <c r="C184" s="9" t="s">
        <v>259</v>
      </c>
      <c r="D184" s="9" t="s">
        <v>27</v>
      </c>
      <c r="E184" s="9" t="s">
        <v>268</v>
      </c>
      <c r="F184" s="9" t="str">
        <f>IF(ISBLANK(E184), "", Table2[[#This Row],[unique_id]])</f>
        <v>bathroom_rails_current_consumption</v>
      </c>
      <c r="G184" s="9" t="s">
        <v>785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 t="shared" si="16"/>
        <v/>
      </c>
      <c r="AA184" s="9" t="str">
        <f t="shared" si="14"/>
        <v/>
      </c>
      <c r="AD184" s="9"/>
      <c r="AN184" s="9" t="str">
        <f t="shared" si="15"/>
        <v/>
      </c>
    </row>
    <row r="185" spans="1:40" ht="16" hidden="1" customHeight="1" x14ac:dyDescent="0.2">
      <c r="A185" s="9">
        <v>2120</v>
      </c>
      <c r="B185" s="9" t="s">
        <v>26</v>
      </c>
      <c r="C185" s="9" t="s">
        <v>259</v>
      </c>
      <c r="D185" s="9" t="s">
        <v>27</v>
      </c>
      <c r="E185" s="9" t="s">
        <v>255</v>
      </c>
      <c r="F185" s="9" t="str">
        <f>IF(ISBLANK(E185), "", Table2[[#This Row],[unique_id]])</f>
        <v>study_outlet_current_consumption</v>
      </c>
      <c r="G185" s="9" t="s">
        <v>247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 t="shared" si="16"/>
        <v/>
      </c>
      <c r="AA185" s="9" t="str">
        <f t="shared" si="14"/>
        <v/>
      </c>
      <c r="AD185" s="9"/>
      <c r="AH185" s="15"/>
      <c r="AN185" s="9" t="str">
        <f t="shared" si="15"/>
        <v/>
      </c>
    </row>
    <row r="186" spans="1:40" ht="16" hidden="1" customHeight="1" x14ac:dyDescent="0.2">
      <c r="A186" s="9">
        <v>2121</v>
      </c>
      <c r="B186" s="9" t="s">
        <v>26</v>
      </c>
      <c r="C186" s="9" t="s">
        <v>259</v>
      </c>
      <c r="D186" s="9" t="s">
        <v>27</v>
      </c>
      <c r="E186" s="9" t="s">
        <v>256</v>
      </c>
      <c r="F186" s="9" t="str">
        <f>IF(ISBLANK(E186), "", Table2[[#This Row],[unique_id]])</f>
        <v>office_outlet_current_consumption</v>
      </c>
      <c r="G186" s="9" t="s">
        <v>246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 t="shared" si="16"/>
        <v/>
      </c>
      <c r="AA186" s="9" t="str">
        <f t="shared" si="14"/>
        <v/>
      </c>
      <c r="AD186" s="9"/>
      <c r="AN186" s="9" t="str">
        <f t="shared" si="15"/>
        <v/>
      </c>
    </row>
    <row r="187" spans="1:40" ht="16" hidden="1" customHeight="1" x14ac:dyDescent="0.2">
      <c r="A187" s="9">
        <v>2122</v>
      </c>
      <c r="B187" s="9" t="s">
        <v>26</v>
      </c>
      <c r="C187" s="9" t="s">
        <v>259</v>
      </c>
      <c r="D187" s="9" t="s">
        <v>27</v>
      </c>
      <c r="E187" s="9" t="s">
        <v>514</v>
      </c>
      <c r="F187" s="9" t="str">
        <f>IF(ISBLANK(E187), "", Table2[[#This Row],[unique_id]])</f>
        <v>server_network_power</v>
      </c>
      <c r="G187" s="9" t="s">
        <v>752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 t="shared" si="16"/>
        <v/>
      </c>
      <c r="AA187" s="9" t="str">
        <f t="shared" si="14"/>
        <v/>
      </c>
      <c r="AD187" s="9"/>
      <c r="AN187" s="9" t="str">
        <f t="shared" si="15"/>
        <v/>
      </c>
    </row>
    <row r="188" spans="1:40" ht="16" hidden="1" customHeight="1" x14ac:dyDescent="0.2">
      <c r="A188" s="9">
        <v>2123</v>
      </c>
      <c r="B188" s="9" t="s">
        <v>26</v>
      </c>
      <c r="C188" s="9" t="s">
        <v>768</v>
      </c>
      <c r="D188" s="9" t="s">
        <v>507</v>
      </c>
      <c r="E188" s="9" t="s">
        <v>506</v>
      </c>
      <c r="F188" s="9" t="str">
        <f>IF(ISBLANK(E188), "", Table2[[#This Row],[unique_id]])</f>
        <v>column_break</v>
      </c>
      <c r="G188" s="9" t="s">
        <v>503</v>
      </c>
      <c r="H188" s="9" t="s">
        <v>292</v>
      </c>
      <c r="I188" s="9" t="s">
        <v>141</v>
      </c>
      <c r="L188" s="9" t="s">
        <v>504</v>
      </c>
      <c r="M188" s="9" t="s">
        <v>505</v>
      </c>
      <c r="N188" s="9"/>
      <c r="O188" s="11"/>
      <c r="P188" s="11"/>
      <c r="Q188" s="11"/>
      <c r="R188" s="11"/>
      <c r="S188" s="9"/>
      <c r="X188" s="11"/>
      <c r="AA188" s="9" t="str">
        <f t="shared" si="14"/>
        <v/>
      </c>
      <c r="AD188" s="9"/>
      <c r="AN188" s="9" t="str">
        <f t="shared" si="15"/>
        <v/>
      </c>
    </row>
    <row r="189" spans="1:40" ht="16" hidden="1" customHeight="1" x14ac:dyDescent="0.2">
      <c r="A189" s="9">
        <v>2124</v>
      </c>
      <c r="B189" s="9" t="s">
        <v>26</v>
      </c>
      <c r="C189" s="9" t="s">
        <v>259</v>
      </c>
      <c r="D189" s="9" t="s">
        <v>27</v>
      </c>
      <c r="E189" s="9" t="s">
        <v>527</v>
      </c>
      <c r="F189" s="13" t="str">
        <f>IF(ISBLANK(E189), "", Table2[[#This Row],[unique_id]])</f>
        <v>rack_modem_current_consumption</v>
      </c>
      <c r="G189" s="9" t="s">
        <v>242</v>
      </c>
      <c r="H189" s="9" t="s">
        <v>292</v>
      </c>
      <c r="I189" s="9" t="s">
        <v>141</v>
      </c>
      <c r="N189" s="9" t="s">
        <v>765</v>
      </c>
      <c r="O189" s="11"/>
      <c r="P189" s="11"/>
      <c r="Q189" s="11"/>
      <c r="R189" s="11"/>
      <c r="S189" s="9"/>
      <c r="X189" s="11"/>
      <c r="Z189" s="9" t="str">
        <f t="shared" ref="Z189:Z194" si="17">IF(ISBLANK(Y189),  "", _xlfn.CONCAT("haas/entity/sensor/", LOWER(C189), "/", E189, "/config"))</f>
        <v/>
      </c>
      <c r="AA189" s="9" t="str">
        <f t="shared" si="14"/>
        <v/>
      </c>
      <c r="AD189" s="9"/>
      <c r="AN189" s="9" t="str">
        <f t="shared" si="15"/>
        <v/>
      </c>
    </row>
    <row r="190" spans="1:40" ht="16" hidden="1" customHeight="1" x14ac:dyDescent="0.2">
      <c r="A190" s="9">
        <v>2125</v>
      </c>
      <c r="B190" s="9" t="s">
        <v>26</v>
      </c>
      <c r="C190" s="9" t="s">
        <v>259</v>
      </c>
      <c r="D190" s="9" t="s">
        <v>27</v>
      </c>
      <c r="E190" s="9" t="s">
        <v>257</v>
      </c>
      <c r="F190" s="13" t="str">
        <f>IF(ISBLANK(E190), "", Table2[[#This Row],[unique_id]])</f>
        <v>rack_outlet_current_consumption</v>
      </c>
      <c r="G190" s="9" t="s">
        <v>528</v>
      </c>
      <c r="H190" s="9" t="s">
        <v>292</v>
      </c>
      <c r="I190" s="9" t="s">
        <v>141</v>
      </c>
      <c r="N190" s="9" t="s">
        <v>765</v>
      </c>
      <c r="O190" s="11"/>
      <c r="P190" s="11"/>
      <c r="Q190" s="11"/>
      <c r="R190" s="11"/>
      <c r="S190" s="9"/>
      <c r="X190" s="11"/>
      <c r="Z190" s="9" t="str">
        <f t="shared" si="17"/>
        <v/>
      </c>
      <c r="AA190" s="9" t="str">
        <f t="shared" si="14"/>
        <v/>
      </c>
      <c r="AD190" s="9"/>
      <c r="AN190" s="9" t="str">
        <f t="shared" si="15"/>
        <v/>
      </c>
    </row>
    <row r="191" spans="1:40" ht="16" hidden="1" customHeight="1" x14ac:dyDescent="0.2">
      <c r="A191" s="9">
        <v>2126</v>
      </c>
      <c r="B191" s="9" t="s">
        <v>26</v>
      </c>
      <c r="C191" s="9" t="s">
        <v>259</v>
      </c>
      <c r="D191" s="9" t="s">
        <v>27</v>
      </c>
      <c r="E191" s="9" t="s">
        <v>237</v>
      </c>
      <c r="F191" s="13" t="str">
        <f>IF(ISBLANK(E191), "", Table2[[#This Row],[unique_id]])</f>
        <v>kitchen_fan_current_consumption</v>
      </c>
      <c r="G191" s="9" t="s">
        <v>241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 t="shared" si="17"/>
        <v/>
      </c>
      <c r="AA191" s="9" t="str">
        <f t="shared" si="14"/>
        <v/>
      </c>
      <c r="AD191" s="9"/>
      <c r="AN191" s="9" t="str">
        <f t="shared" si="15"/>
        <v/>
      </c>
    </row>
    <row r="192" spans="1:40" ht="16" hidden="1" customHeight="1" x14ac:dyDescent="0.2">
      <c r="A192" s="9">
        <v>2127</v>
      </c>
      <c r="B192" s="9" t="s">
        <v>26</v>
      </c>
      <c r="C192" s="9" t="s">
        <v>259</v>
      </c>
      <c r="D192" s="9" t="s">
        <v>27</v>
      </c>
      <c r="E192" s="9" t="s">
        <v>706</v>
      </c>
      <c r="F192" s="13" t="str">
        <f>IF(ISBLANK(E192), "", Table2[[#This Row],[unique_id]])</f>
        <v>roof_network_switch_current_consumption</v>
      </c>
      <c r="G192" s="9" t="s">
        <v>240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 t="shared" si="17"/>
        <v/>
      </c>
      <c r="AA192" s="9" t="str">
        <f t="shared" si="14"/>
        <v/>
      </c>
      <c r="AD192" s="9"/>
      <c r="AN192" s="9" t="str">
        <f t="shared" si="15"/>
        <v/>
      </c>
    </row>
    <row r="193" spans="1:40" ht="16" hidden="1" customHeight="1" x14ac:dyDescent="0.2">
      <c r="A193" s="9">
        <v>2150</v>
      </c>
      <c r="B193" s="9" t="s">
        <v>26</v>
      </c>
      <c r="C193" s="9" t="s">
        <v>153</v>
      </c>
      <c r="D193" s="9" t="s">
        <v>27</v>
      </c>
      <c r="E193" s="9" t="s">
        <v>285</v>
      </c>
      <c r="F193" s="9" t="str">
        <f>IF(ISBLANK(E193), "", Table2[[#This Row],[unique_id]])</f>
        <v>home_energy_daily</v>
      </c>
      <c r="G193" s="9" t="s">
        <v>488</v>
      </c>
      <c r="H193" s="9" t="s">
        <v>235</v>
      </c>
      <c r="I193" s="9" t="s">
        <v>141</v>
      </c>
      <c r="L193" s="9" t="s">
        <v>90</v>
      </c>
      <c r="N193" s="9" t="s">
        <v>764</v>
      </c>
      <c r="O193" s="11"/>
      <c r="P193" s="11"/>
      <c r="Q193" s="11"/>
      <c r="R193" s="11"/>
      <c r="S193" s="9"/>
      <c r="T193" s="9" t="s">
        <v>502</v>
      </c>
      <c r="V193" s="9" t="s">
        <v>294</v>
      </c>
      <c r="X193" s="11"/>
      <c r="Z193" s="9" t="str">
        <f t="shared" si="17"/>
        <v/>
      </c>
      <c r="AA193" s="9" t="str">
        <f t="shared" si="14"/>
        <v/>
      </c>
      <c r="AD193" s="9"/>
      <c r="AN193" s="9" t="str">
        <f t="shared" si="15"/>
        <v/>
      </c>
    </row>
    <row r="194" spans="1:40" ht="16" hidden="1" customHeight="1" x14ac:dyDescent="0.2">
      <c r="A194" s="9">
        <v>2151</v>
      </c>
      <c r="B194" s="9" t="s">
        <v>26</v>
      </c>
      <c r="C194" s="9" t="s">
        <v>153</v>
      </c>
      <c r="D194" s="9" t="s">
        <v>27</v>
      </c>
      <c r="E194" s="9" t="s">
        <v>490</v>
      </c>
      <c r="F194" s="9" t="str">
        <f>IF(ISBLANK(E194), "", Table2[[#This Row],[unique_id]])</f>
        <v>home_base_energy_daily</v>
      </c>
      <c r="G194" s="9" t="s">
        <v>486</v>
      </c>
      <c r="H194" s="9" t="s">
        <v>235</v>
      </c>
      <c r="I194" s="9" t="s">
        <v>141</v>
      </c>
      <c r="L194" s="9" t="s">
        <v>90</v>
      </c>
      <c r="N194" s="9" t="s">
        <v>764</v>
      </c>
      <c r="O194" s="11"/>
      <c r="P194" s="11"/>
      <c r="Q194" s="11"/>
      <c r="R194" s="11"/>
      <c r="S194" s="9"/>
      <c r="T194" s="9" t="s">
        <v>502</v>
      </c>
      <c r="V194" s="9" t="s">
        <v>294</v>
      </c>
      <c r="X194" s="11"/>
      <c r="Z194" s="9" t="str">
        <f t="shared" si="17"/>
        <v/>
      </c>
      <c r="AA194" s="9" t="str">
        <f t="shared" si="14"/>
        <v/>
      </c>
      <c r="AD194" s="9"/>
      <c r="AN194" s="9" t="str">
        <f t="shared" si="15"/>
        <v/>
      </c>
    </row>
    <row r="195" spans="1:40" ht="16" hidden="1" customHeight="1" x14ac:dyDescent="0.2">
      <c r="A195" s="9">
        <v>2152</v>
      </c>
      <c r="B195" s="9" t="s">
        <v>26</v>
      </c>
      <c r="C195" s="9" t="s">
        <v>153</v>
      </c>
      <c r="D195" s="9" t="s">
        <v>27</v>
      </c>
      <c r="E195" s="9" t="s">
        <v>489</v>
      </c>
      <c r="F195" s="9" t="str">
        <f>IF(ISBLANK(E195), "", Table2[[#This Row],[unique_id]])</f>
        <v>home_peak_energy_daily</v>
      </c>
      <c r="G195" s="9" t="s">
        <v>487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AA195" s="9" t="str">
        <f t="shared" si="14"/>
        <v/>
      </c>
      <c r="AD195" s="9"/>
      <c r="AN195" s="9" t="str">
        <f t="shared" si="15"/>
        <v/>
      </c>
    </row>
    <row r="196" spans="1:40" ht="16" hidden="1" customHeight="1" x14ac:dyDescent="0.2">
      <c r="A196" s="9">
        <v>2153</v>
      </c>
      <c r="B196" s="9" t="s">
        <v>26</v>
      </c>
      <c r="C196" s="9" t="s">
        <v>768</v>
      </c>
      <c r="D196" s="9" t="s">
        <v>507</v>
      </c>
      <c r="E196" s="9" t="s">
        <v>766</v>
      </c>
      <c r="F196" s="9" t="str">
        <f>IF(ISBLANK(E196), "", Table2[[#This Row],[unique_id]])</f>
        <v>graph_break</v>
      </c>
      <c r="G196" s="9" t="s">
        <v>767</v>
      </c>
      <c r="H196" s="9" t="s">
        <v>235</v>
      </c>
      <c r="I196" s="9" t="s">
        <v>141</v>
      </c>
      <c r="N196" s="9" t="s">
        <v>764</v>
      </c>
      <c r="O196" s="11"/>
      <c r="P196" s="11"/>
      <c r="Q196" s="11"/>
      <c r="R196" s="11"/>
      <c r="S196" s="9"/>
      <c r="X196" s="11"/>
      <c r="Z196" s="9" t="str">
        <f t="shared" ref="Z196:Z219" si="18">IF(ISBLANK(Y196),  "", _xlfn.CONCAT("haas/entity/sensor/", LOWER(C196), "/", E196, "/config"))</f>
        <v/>
      </c>
      <c r="AA196" s="9" t="str">
        <f t="shared" ref="AA196:AA259" si="19">IF(ISBLANK(Y196),  "", _xlfn.CONCAT(LOWER(C196), "/", E196))</f>
        <v/>
      </c>
      <c r="AN196" s="13" t="str">
        <f t="shared" ref="AN196:AN259" si="20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9">
        <v>2154</v>
      </c>
      <c r="B197" s="9" t="s">
        <v>26</v>
      </c>
      <c r="C197" s="9" t="s">
        <v>259</v>
      </c>
      <c r="D197" s="9" t="s">
        <v>27</v>
      </c>
      <c r="E197" s="9" t="s">
        <v>282</v>
      </c>
      <c r="F197" s="9" t="str">
        <f>IF(ISBLANK(E197), "", Table2[[#This Row],[unique_id]])</f>
        <v>various_adhoc_outlet_today_s_consumption</v>
      </c>
      <c r="G197" s="9" t="s">
        <v>253</v>
      </c>
      <c r="H197" s="9" t="s">
        <v>235</v>
      </c>
      <c r="I197" s="9" t="s">
        <v>141</v>
      </c>
      <c r="L197" s="9" t="s">
        <v>136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Z197" s="9" t="str">
        <f t="shared" si="18"/>
        <v/>
      </c>
      <c r="AA197" s="9" t="str">
        <f t="shared" si="19"/>
        <v/>
      </c>
      <c r="AD197" s="9"/>
      <c r="AN197" s="9" t="str">
        <f t="shared" si="20"/>
        <v/>
      </c>
    </row>
    <row r="198" spans="1:40" ht="16" hidden="1" customHeight="1" x14ac:dyDescent="0.2">
      <c r="A198" s="9">
        <v>2155</v>
      </c>
      <c r="B198" s="9" t="s">
        <v>26</v>
      </c>
      <c r="C198" s="9" t="s">
        <v>259</v>
      </c>
      <c r="D198" s="9" t="s">
        <v>27</v>
      </c>
      <c r="E198" s="9" t="s">
        <v>280</v>
      </c>
      <c r="F198" s="9" t="str">
        <f>IF(ISBLANK(E198), "", Table2[[#This Row],[unique_id]])</f>
        <v>study_battery_charger_today_s_consumption</v>
      </c>
      <c r="G198" s="9" t="s">
        <v>252</v>
      </c>
      <c r="H198" s="9" t="s">
        <v>235</v>
      </c>
      <c r="I198" s="9" t="s">
        <v>141</v>
      </c>
      <c r="L198" s="9" t="s">
        <v>136</v>
      </c>
      <c r="N198" s="9" t="s">
        <v>764</v>
      </c>
      <c r="O198" s="11"/>
      <c r="P198" s="11"/>
      <c r="Q198" s="11"/>
      <c r="R198" s="11"/>
      <c r="S198" s="9"/>
      <c r="T198" s="9" t="s">
        <v>502</v>
      </c>
      <c r="V198" s="9" t="s">
        <v>294</v>
      </c>
      <c r="X198" s="11"/>
      <c r="Z198" s="9" t="str">
        <f t="shared" si="18"/>
        <v/>
      </c>
      <c r="AA198" s="9" t="str">
        <f t="shared" si="19"/>
        <v/>
      </c>
      <c r="AD198" s="9"/>
      <c r="AN198" s="9" t="str">
        <f t="shared" si="20"/>
        <v/>
      </c>
    </row>
    <row r="199" spans="1:40" ht="16" hidden="1" customHeight="1" x14ac:dyDescent="0.2">
      <c r="A199" s="9">
        <v>2156</v>
      </c>
      <c r="B199" s="9" t="s">
        <v>26</v>
      </c>
      <c r="C199" s="9" t="s">
        <v>259</v>
      </c>
      <c r="D199" s="9" t="s">
        <v>27</v>
      </c>
      <c r="E199" s="9" t="s">
        <v>281</v>
      </c>
      <c r="F199" s="9" t="str">
        <f>IF(ISBLANK(E199), "", Table2[[#This Row],[unique_id]])</f>
        <v>laundry_vacuum_charger_today_s_consumption</v>
      </c>
      <c r="G199" s="9" t="s">
        <v>251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 t="shared" si="18"/>
        <v/>
      </c>
      <c r="AA199" s="9" t="str">
        <f t="shared" si="19"/>
        <v/>
      </c>
      <c r="AD199" s="9"/>
      <c r="AN199" s="9" t="str">
        <f t="shared" si="20"/>
        <v/>
      </c>
    </row>
    <row r="200" spans="1:40" ht="16" hidden="1" customHeight="1" x14ac:dyDescent="0.2">
      <c r="A200" s="9">
        <v>2157</v>
      </c>
      <c r="B200" s="9" t="s">
        <v>26</v>
      </c>
      <c r="C200" s="9" t="s">
        <v>153</v>
      </c>
      <c r="D200" s="9" t="s">
        <v>27</v>
      </c>
      <c r="E200" s="9" t="s">
        <v>512</v>
      </c>
      <c r="F200" s="9" t="str">
        <f>IF(ISBLANK(E200), "", Table2[[#This Row],[unique_id]])</f>
        <v>home_lights_energy_daily</v>
      </c>
      <c r="G200" s="9" t="s">
        <v>493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 t="shared" si="18"/>
        <v/>
      </c>
      <c r="AA200" s="9" t="str">
        <f t="shared" si="19"/>
        <v/>
      </c>
      <c r="AD200" s="9"/>
      <c r="AN200" s="9" t="str">
        <f t="shared" si="20"/>
        <v/>
      </c>
    </row>
    <row r="201" spans="1:40" ht="16" hidden="1" customHeight="1" x14ac:dyDescent="0.2">
      <c r="A201" s="9">
        <v>2158</v>
      </c>
      <c r="B201" s="9" t="s">
        <v>26</v>
      </c>
      <c r="C201" s="9" t="s">
        <v>153</v>
      </c>
      <c r="D201" s="9" t="s">
        <v>27</v>
      </c>
      <c r="E201" s="9" t="s">
        <v>513</v>
      </c>
      <c r="F201" s="9" t="str">
        <f>IF(ISBLANK(E201), "", Table2[[#This Row],[unique_id]])</f>
        <v>home_fans_energy_daily</v>
      </c>
      <c r="G201" s="9" t="s">
        <v>494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 t="shared" si="18"/>
        <v/>
      </c>
      <c r="AA201" s="9" t="str">
        <f t="shared" si="19"/>
        <v/>
      </c>
      <c r="AD201" s="9"/>
      <c r="AN201" s="9" t="str">
        <f t="shared" si="20"/>
        <v/>
      </c>
    </row>
    <row r="202" spans="1:40" ht="16" hidden="1" customHeight="1" x14ac:dyDescent="0.2">
      <c r="A202" s="9">
        <v>2159</v>
      </c>
      <c r="B202" s="9" t="s">
        <v>234</v>
      </c>
      <c r="C202" s="9" t="s">
        <v>516</v>
      </c>
      <c r="D202" s="9" t="s">
        <v>27</v>
      </c>
      <c r="E202" s="9" t="s">
        <v>779</v>
      </c>
      <c r="F202" s="9" t="str">
        <f>IF(ISBLANK(E202), "", Table2[[#This Row],[unique_id]])</f>
        <v>outdoor_pool_filter_energy_daily</v>
      </c>
      <c r="G202" s="9" t="s">
        <v>483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 t="shared" si="18"/>
        <v/>
      </c>
      <c r="AA202" s="9" t="str">
        <f t="shared" si="19"/>
        <v/>
      </c>
      <c r="AD202" s="9"/>
      <c r="AN202" s="9" t="str">
        <f t="shared" si="20"/>
        <v/>
      </c>
    </row>
    <row r="203" spans="1:40" ht="16" hidden="1" customHeight="1" x14ac:dyDescent="0.2">
      <c r="A203" s="9">
        <v>2160</v>
      </c>
      <c r="B203" s="9" t="s">
        <v>26</v>
      </c>
      <c r="C203" s="9" t="s">
        <v>516</v>
      </c>
      <c r="D203" s="9" t="s">
        <v>27</v>
      </c>
      <c r="E203" s="9" t="s">
        <v>781</v>
      </c>
      <c r="F203" s="9" t="str">
        <f>IF(ISBLANK(E203), "", Table2[[#This Row],[unique_id]])</f>
        <v>roof_water_heater_booster_energy_today</v>
      </c>
      <c r="G203" s="9" t="s">
        <v>782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 t="shared" si="18"/>
        <v/>
      </c>
      <c r="AA203" s="9" t="str">
        <f t="shared" si="19"/>
        <v/>
      </c>
      <c r="AD203" s="9"/>
      <c r="AN203" s="9" t="str">
        <f t="shared" si="20"/>
        <v/>
      </c>
    </row>
    <row r="204" spans="1:40" ht="16" hidden="1" customHeight="1" x14ac:dyDescent="0.2">
      <c r="A204" s="9">
        <v>2161</v>
      </c>
      <c r="B204" s="9" t="s">
        <v>26</v>
      </c>
      <c r="C204" s="9" t="s">
        <v>259</v>
      </c>
      <c r="D204" s="9" t="s">
        <v>27</v>
      </c>
      <c r="E204" s="9" t="s">
        <v>270</v>
      </c>
      <c r="F204" s="9" t="str">
        <f>IF(ISBLANK(E204), "", Table2[[#This Row],[unique_id]])</f>
        <v>kitchen_dish_washer_today_s_consumption</v>
      </c>
      <c r="G204" s="9" t="s">
        <v>249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 t="shared" si="18"/>
        <v/>
      </c>
      <c r="AA204" s="9" t="str">
        <f t="shared" si="19"/>
        <v/>
      </c>
      <c r="AD204" s="9"/>
      <c r="AN204" s="9" t="str">
        <f t="shared" si="20"/>
        <v/>
      </c>
    </row>
    <row r="205" spans="1:40" ht="16" hidden="1" customHeight="1" x14ac:dyDescent="0.2">
      <c r="A205" s="9">
        <v>2162</v>
      </c>
      <c r="B205" s="9" t="s">
        <v>26</v>
      </c>
      <c r="C205" s="9" t="s">
        <v>259</v>
      </c>
      <c r="D205" s="9" t="s">
        <v>27</v>
      </c>
      <c r="E205" s="9" t="s">
        <v>271</v>
      </c>
      <c r="F205" s="9" t="str">
        <f>IF(ISBLANK(E205), "", Table2[[#This Row],[unique_id]])</f>
        <v>laundry_clothes_dryer_today_s_consumption</v>
      </c>
      <c r="G205" s="9" t="s">
        <v>250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 t="shared" si="18"/>
        <v/>
      </c>
      <c r="AA205" s="9" t="str">
        <f t="shared" si="19"/>
        <v/>
      </c>
      <c r="AD205" s="9"/>
      <c r="AN205" s="9" t="str">
        <f t="shared" si="20"/>
        <v/>
      </c>
    </row>
    <row r="206" spans="1:40" ht="16" hidden="1" customHeight="1" x14ac:dyDescent="0.2">
      <c r="A206" s="9">
        <v>2163</v>
      </c>
      <c r="B206" s="9" t="s">
        <v>26</v>
      </c>
      <c r="C206" s="9" t="s">
        <v>259</v>
      </c>
      <c r="D206" s="9" t="s">
        <v>27</v>
      </c>
      <c r="E206" s="9" t="s">
        <v>272</v>
      </c>
      <c r="F206" s="9" t="str">
        <f>IF(ISBLANK(E206), "", Table2[[#This Row],[unique_id]])</f>
        <v>laundry_washing_machine_today_s_consumption</v>
      </c>
      <c r="G206" s="9" t="s">
        <v>248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 t="shared" si="18"/>
        <v/>
      </c>
      <c r="AA206" s="9" t="str">
        <f t="shared" si="19"/>
        <v/>
      </c>
      <c r="AD206" s="9"/>
      <c r="AN206" s="9" t="str">
        <f t="shared" si="20"/>
        <v/>
      </c>
    </row>
    <row r="207" spans="1:40" ht="16" hidden="1" customHeight="1" x14ac:dyDescent="0.2">
      <c r="A207" s="9">
        <v>2164</v>
      </c>
      <c r="B207" s="9" t="s">
        <v>26</v>
      </c>
      <c r="C207" s="9" t="s">
        <v>259</v>
      </c>
      <c r="D207" s="9" t="s">
        <v>27</v>
      </c>
      <c r="E207" s="9" t="s">
        <v>273</v>
      </c>
      <c r="F207" s="9" t="str">
        <f>IF(ISBLANK(E207), "", Table2[[#This Row],[unique_id]])</f>
        <v>kitchen_coffee_machine_today_s_consumption</v>
      </c>
      <c r="G207" s="9" t="s">
        <v>135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 t="shared" si="18"/>
        <v/>
      </c>
      <c r="AA207" s="9" t="str">
        <f t="shared" si="19"/>
        <v/>
      </c>
      <c r="AD207" s="9"/>
      <c r="AN207" s="9" t="str">
        <f t="shared" si="20"/>
        <v/>
      </c>
    </row>
    <row r="208" spans="1:40" ht="16" hidden="1" customHeight="1" x14ac:dyDescent="0.2">
      <c r="A208" s="9">
        <v>2165</v>
      </c>
      <c r="B208" s="9" t="s">
        <v>26</v>
      </c>
      <c r="C208" s="9" t="s">
        <v>259</v>
      </c>
      <c r="D208" s="9" t="s">
        <v>27</v>
      </c>
      <c r="E208" s="9" t="s">
        <v>274</v>
      </c>
      <c r="F208" s="9" t="str">
        <f>IF(ISBLANK(E208), "", Table2[[#This Row],[unique_id]])</f>
        <v>kitchen_fridge_today_s_consumption</v>
      </c>
      <c r="G208" s="9" t="s">
        <v>244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 t="shared" si="18"/>
        <v/>
      </c>
      <c r="AA208" s="9" t="str">
        <f t="shared" si="19"/>
        <v/>
      </c>
      <c r="AD208" s="9"/>
      <c r="AN208" s="9" t="str">
        <f t="shared" si="20"/>
        <v/>
      </c>
    </row>
    <row r="209" spans="1:40" ht="16" hidden="1" customHeight="1" x14ac:dyDescent="0.2">
      <c r="A209" s="9">
        <v>2166</v>
      </c>
      <c r="B209" s="9" t="s">
        <v>26</v>
      </c>
      <c r="C209" s="9" t="s">
        <v>259</v>
      </c>
      <c r="D209" s="9" t="s">
        <v>27</v>
      </c>
      <c r="E209" s="9" t="s">
        <v>275</v>
      </c>
      <c r="F209" s="9" t="str">
        <f>IF(ISBLANK(E209), "", Table2[[#This Row],[unique_id]])</f>
        <v>deck_freezer_today_s_consumption</v>
      </c>
      <c r="G209" s="9" t="s">
        <v>245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 t="shared" si="18"/>
        <v/>
      </c>
      <c r="AA209" s="9" t="str">
        <f t="shared" si="19"/>
        <v/>
      </c>
      <c r="AD209" s="9"/>
      <c r="AN209" s="9" t="str">
        <f t="shared" si="20"/>
        <v/>
      </c>
    </row>
    <row r="210" spans="1:40" ht="16" hidden="1" customHeight="1" x14ac:dyDescent="0.2">
      <c r="A210" s="9">
        <v>2167</v>
      </c>
      <c r="B210" s="9" t="s">
        <v>26</v>
      </c>
      <c r="C210" s="9" t="s">
        <v>259</v>
      </c>
      <c r="D210" s="9" t="s">
        <v>27</v>
      </c>
      <c r="E210" s="9" t="s">
        <v>526</v>
      </c>
      <c r="F210" s="9" t="str">
        <f>IF(ISBLANK(E210), "", Table2[[#This Row],[unique_id]])</f>
        <v>deck_festoons_today_s_consumption</v>
      </c>
      <c r="G210" s="9" t="s">
        <v>403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 t="shared" si="18"/>
        <v/>
      </c>
      <c r="AA210" s="9" t="str">
        <f t="shared" si="19"/>
        <v/>
      </c>
      <c r="AD210" s="9"/>
      <c r="AN210" s="9" t="str">
        <f t="shared" si="20"/>
        <v/>
      </c>
    </row>
    <row r="211" spans="1:40" ht="16" hidden="1" customHeight="1" x14ac:dyDescent="0.2">
      <c r="A211" s="9">
        <v>2168</v>
      </c>
      <c r="B211" s="9" t="s">
        <v>26</v>
      </c>
      <c r="C211" s="9" t="s">
        <v>259</v>
      </c>
      <c r="D211" s="9" t="s">
        <v>27</v>
      </c>
      <c r="E211" s="9" t="s">
        <v>276</v>
      </c>
      <c r="F211" s="9" t="str">
        <f>IF(ISBLANK(E211), "", Table2[[#This Row],[unique_id]])</f>
        <v>lounge_tv_today_s_consumption</v>
      </c>
      <c r="G211" s="9" t="s">
        <v>190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 t="shared" si="18"/>
        <v/>
      </c>
      <c r="AA211" s="9" t="str">
        <f t="shared" si="19"/>
        <v/>
      </c>
      <c r="AD211" s="9"/>
      <c r="AN211" s="9" t="str">
        <f t="shared" si="20"/>
        <v/>
      </c>
    </row>
    <row r="212" spans="1:40" ht="16" hidden="1" customHeight="1" x14ac:dyDescent="0.2">
      <c r="A212" s="9">
        <v>2169</v>
      </c>
      <c r="B212" s="9" t="s">
        <v>26</v>
      </c>
      <c r="C212" s="9" t="s">
        <v>259</v>
      </c>
      <c r="D212" s="9" t="s">
        <v>27</v>
      </c>
      <c r="E212" s="9" t="s">
        <v>277</v>
      </c>
      <c r="F212" s="9" t="str">
        <f>IF(ISBLANK(E212), "", Table2[[#This Row],[unique_id]])</f>
        <v>bathroom_rails_today_s_consumption</v>
      </c>
      <c r="G212" s="9" t="s">
        <v>785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 t="shared" si="18"/>
        <v/>
      </c>
      <c r="AA212" s="9" t="str">
        <f t="shared" si="19"/>
        <v/>
      </c>
      <c r="AD212" s="9"/>
      <c r="AN212" s="9" t="str">
        <f t="shared" si="20"/>
        <v/>
      </c>
    </row>
    <row r="213" spans="1:40" ht="16" hidden="1" customHeight="1" x14ac:dyDescent="0.2">
      <c r="A213" s="9">
        <v>2170</v>
      </c>
      <c r="B213" s="9" t="s">
        <v>26</v>
      </c>
      <c r="C213" s="9" t="s">
        <v>259</v>
      </c>
      <c r="D213" s="9" t="s">
        <v>27</v>
      </c>
      <c r="E213" s="9" t="s">
        <v>278</v>
      </c>
      <c r="F213" s="9" t="str">
        <f>IF(ISBLANK(E213), "", Table2[[#This Row],[unique_id]])</f>
        <v>study_outlet_today_s_consumption</v>
      </c>
      <c r="G213" s="9" t="s">
        <v>247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 t="shared" si="18"/>
        <v/>
      </c>
      <c r="AA213" s="9" t="str">
        <f t="shared" si="19"/>
        <v/>
      </c>
      <c r="AD213" s="9"/>
      <c r="AN213" s="9" t="str">
        <f t="shared" si="20"/>
        <v/>
      </c>
    </row>
    <row r="214" spans="1:40" ht="16" hidden="1" customHeight="1" x14ac:dyDescent="0.2">
      <c r="A214" s="9">
        <v>2171</v>
      </c>
      <c r="B214" s="9" t="s">
        <v>26</v>
      </c>
      <c r="C214" s="9" t="s">
        <v>259</v>
      </c>
      <c r="D214" s="9" t="s">
        <v>27</v>
      </c>
      <c r="E214" s="9" t="s">
        <v>279</v>
      </c>
      <c r="F214" s="9" t="str">
        <f>IF(ISBLANK(E214), "", Table2[[#This Row],[unique_id]])</f>
        <v>office_outlet_today_s_consumption</v>
      </c>
      <c r="G214" s="9" t="s">
        <v>246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 t="shared" si="18"/>
        <v/>
      </c>
      <c r="AA214" s="9" t="str">
        <f t="shared" si="19"/>
        <v/>
      </c>
      <c r="AD214" s="9"/>
      <c r="AN214" s="9" t="str">
        <f t="shared" si="20"/>
        <v/>
      </c>
    </row>
    <row r="215" spans="1:40" ht="16" hidden="1" customHeight="1" x14ac:dyDescent="0.2">
      <c r="A215" s="9">
        <v>2172</v>
      </c>
      <c r="B215" s="9" t="s">
        <v>26</v>
      </c>
      <c r="C215" s="9" t="s">
        <v>259</v>
      </c>
      <c r="D215" s="9" t="s">
        <v>27</v>
      </c>
      <c r="E215" s="9" t="s">
        <v>707</v>
      </c>
      <c r="F215" s="13" t="str">
        <f>IF(ISBLANK(E215), "", Table2[[#This Row],[unique_id]])</f>
        <v>roof_network_switch_today_s_consumption</v>
      </c>
      <c r="G215" s="9" t="s">
        <v>240</v>
      </c>
      <c r="H215" s="9" t="s">
        <v>235</v>
      </c>
      <c r="I215" s="9" t="s">
        <v>141</v>
      </c>
      <c r="N215" s="9" t="s">
        <v>764</v>
      </c>
      <c r="O215" s="11"/>
      <c r="P215" s="11"/>
      <c r="Q215" s="11"/>
      <c r="R215" s="11"/>
      <c r="S215" s="9"/>
      <c r="X215" s="11"/>
      <c r="Z215" s="9" t="str">
        <f t="shared" si="18"/>
        <v/>
      </c>
      <c r="AA215" s="9" t="str">
        <f t="shared" si="19"/>
        <v/>
      </c>
      <c r="AD215" s="9"/>
      <c r="AN215" s="9" t="str">
        <f t="shared" si="20"/>
        <v/>
      </c>
    </row>
    <row r="216" spans="1:40" ht="16" hidden="1" customHeight="1" x14ac:dyDescent="0.2">
      <c r="A216" s="9">
        <v>2173</v>
      </c>
      <c r="B216" s="9" t="s">
        <v>26</v>
      </c>
      <c r="C216" s="9" t="s">
        <v>259</v>
      </c>
      <c r="D216" s="9" t="s">
        <v>27</v>
      </c>
      <c r="E216" s="9" t="s">
        <v>703</v>
      </c>
      <c r="F216" s="13" t="str">
        <f>IF(ISBLANK(E216), "", Table2[[#This Row],[unique_id]])</f>
        <v>rack_modem_today_s_consumption</v>
      </c>
      <c r="G216" s="9" t="s">
        <v>242</v>
      </c>
      <c r="H216" s="9" t="s">
        <v>235</v>
      </c>
      <c r="I216" s="9" t="s">
        <v>141</v>
      </c>
      <c r="N216" s="9" t="s">
        <v>764</v>
      </c>
      <c r="O216" s="11"/>
      <c r="P216" s="11"/>
      <c r="Q216" s="11"/>
      <c r="R216" s="11"/>
      <c r="S216" s="9"/>
      <c r="X216" s="11"/>
      <c r="Z216" s="9" t="str">
        <f t="shared" si="18"/>
        <v/>
      </c>
      <c r="AA216" s="9" t="str">
        <f t="shared" si="19"/>
        <v/>
      </c>
      <c r="AD216" s="9"/>
      <c r="AN216" s="9" t="str">
        <f t="shared" si="20"/>
        <v/>
      </c>
    </row>
    <row r="217" spans="1:40" ht="16" hidden="1" customHeight="1" x14ac:dyDescent="0.2">
      <c r="A217" s="9">
        <v>2174</v>
      </c>
      <c r="B217" s="9" t="s">
        <v>26</v>
      </c>
      <c r="C217" s="9" t="s">
        <v>259</v>
      </c>
      <c r="D217" s="9" t="s">
        <v>27</v>
      </c>
      <c r="E217" s="9" t="s">
        <v>515</v>
      </c>
      <c r="F217" s="9" t="str">
        <f>IF(ISBLANK(E217), "", Table2[[#This Row],[unique_id]])</f>
        <v>server_network_energy_daily</v>
      </c>
      <c r="G217" s="9" t="s">
        <v>752</v>
      </c>
      <c r="H217" s="9" t="s">
        <v>235</v>
      </c>
      <c r="I217" s="9" t="s">
        <v>141</v>
      </c>
      <c r="L217" s="9" t="s">
        <v>136</v>
      </c>
      <c r="N217" s="9" t="s">
        <v>764</v>
      </c>
      <c r="O217" s="11"/>
      <c r="P217" s="11"/>
      <c r="Q217" s="11"/>
      <c r="R217" s="11"/>
      <c r="S217" s="9"/>
      <c r="T217" s="9" t="s">
        <v>502</v>
      </c>
      <c r="V217" s="9" t="s">
        <v>294</v>
      </c>
      <c r="X217" s="11"/>
      <c r="Z217" s="9" t="str">
        <f t="shared" si="18"/>
        <v/>
      </c>
      <c r="AA217" s="9" t="str">
        <f t="shared" si="19"/>
        <v/>
      </c>
      <c r="AD217" s="9"/>
      <c r="AN217" s="9" t="str">
        <f t="shared" si="20"/>
        <v/>
      </c>
    </row>
    <row r="218" spans="1:40" ht="16" hidden="1" customHeight="1" x14ac:dyDescent="0.2">
      <c r="A218" s="9">
        <v>2175</v>
      </c>
      <c r="B218" s="9" t="s">
        <v>26</v>
      </c>
      <c r="C218" s="9" t="s">
        <v>259</v>
      </c>
      <c r="D218" s="9" t="s">
        <v>27</v>
      </c>
      <c r="E218" s="9" t="s">
        <v>704</v>
      </c>
      <c r="F218" s="13" t="str">
        <f>IF(ISBLANK(E218), "", Table2[[#This Row],[unique_id]])</f>
        <v>rack_outlet_today_s_consumption</v>
      </c>
      <c r="G218" s="9" t="s">
        <v>528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 t="shared" si="18"/>
        <v/>
      </c>
      <c r="AA218" s="9" t="str">
        <f t="shared" si="19"/>
        <v/>
      </c>
      <c r="AD218" s="9"/>
      <c r="AN218" s="9" t="str">
        <f t="shared" si="20"/>
        <v/>
      </c>
    </row>
    <row r="219" spans="1:40" ht="16" hidden="1" customHeight="1" x14ac:dyDescent="0.2">
      <c r="A219" s="9">
        <v>2176</v>
      </c>
      <c r="B219" s="9" t="s">
        <v>26</v>
      </c>
      <c r="C219" s="9" t="s">
        <v>259</v>
      </c>
      <c r="D219" s="9" t="s">
        <v>27</v>
      </c>
      <c r="E219" s="9" t="s">
        <v>705</v>
      </c>
      <c r="F219" s="13" t="str">
        <f>IF(ISBLANK(E219), "", Table2[[#This Row],[unique_id]])</f>
        <v>kitchen_fan_today_s_consumption</v>
      </c>
      <c r="G219" s="9" t="s">
        <v>241</v>
      </c>
      <c r="H219" s="9" t="s">
        <v>235</v>
      </c>
      <c r="I219" s="9" t="s">
        <v>141</v>
      </c>
      <c r="N219" s="9" t="s">
        <v>764</v>
      </c>
      <c r="O219" s="11"/>
      <c r="P219" s="11"/>
      <c r="Q219" s="11"/>
      <c r="R219" s="11"/>
      <c r="S219" s="9"/>
      <c r="X219" s="11"/>
      <c r="Z219" s="9" t="str">
        <f t="shared" si="18"/>
        <v/>
      </c>
      <c r="AA219" s="9" t="str">
        <f t="shared" si="19"/>
        <v/>
      </c>
      <c r="AD219" s="9"/>
      <c r="AN219" s="9" t="str">
        <f t="shared" si="20"/>
        <v/>
      </c>
    </row>
    <row r="220" spans="1:40" ht="16" hidden="1" customHeight="1" x14ac:dyDescent="0.2">
      <c r="A220" s="9">
        <v>2177</v>
      </c>
      <c r="B220" s="9" t="s">
        <v>26</v>
      </c>
      <c r="C220" s="9" t="s">
        <v>768</v>
      </c>
      <c r="D220" s="9" t="s">
        <v>507</v>
      </c>
      <c r="E220" s="9" t="s">
        <v>506</v>
      </c>
      <c r="F220" s="9" t="str">
        <f>IF(ISBLANK(E220), "", Table2[[#This Row],[unique_id]])</f>
        <v>column_break</v>
      </c>
      <c r="G220" s="9" t="s">
        <v>503</v>
      </c>
      <c r="H220" s="9" t="s">
        <v>235</v>
      </c>
      <c r="I220" s="9" t="s">
        <v>141</v>
      </c>
      <c r="L220" s="9" t="s">
        <v>504</v>
      </c>
      <c r="M220" s="9" t="s">
        <v>505</v>
      </c>
      <c r="N220" s="9"/>
      <c r="O220" s="11"/>
      <c r="P220" s="11"/>
      <c r="Q220" s="11"/>
      <c r="R220" s="11"/>
      <c r="S220" s="9"/>
      <c r="X220" s="11"/>
      <c r="AA220" s="9" t="str">
        <f t="shared" si="19"/>
        <v/>
      </c>
      <c r="AD220" s="9"/>
      <c r="AN220" s="9" t="str">
        <f t="shared" si="20"/>
        <v/>
      </c>
    </row>
    <row r="221" spans="1:40" ht="16" hidden="1" customHeight="1" x14ac:dyDescent="0.2">
      <c r="A221" s="9">
        <v>2200</v>
      </c>
      <c r="B221" s="9" t="s">
        <v>234</v>
      </c>
      <c r="C221" s="9" t="s">
        <v>153</v>
      </c>
      <c r="D221" s="9" t="s">
        <v>27</v>
      </c>
      <c r="E221" s="9" t="s">
        <v>287</v>
      </c>
      <c r="F221" s="9" t="str">
        <f>IF(ISBLANK(E221), "", Table2[[#This Row],[unique_id]])</f>
        <v>home_energy_weekly</v>
      </c>
      <c r="G221" s="9" t="s">
        <v>488</v>
      </c>
      <c r="H221" s="9" t="s">
        <v>286</v>
      </c>
      <c r="I221" s="9" t="s">
        <v>141</v>
      </c>
      <c r="L221" s="9" t="s">
        <v>90</v>
      </c>
      <c r="N221" s="9" t="s">
        <v>764</v>
      </c>
      <c r="O221" s="11"/>
      <c r="P221" s="11"/>
      <c r="Q221" s="11"/>
      <c r="R221" s="11"/>
      <c r="S221" s="9"/>
      <c r="T221" s="9" t="s">
        <v>502</v>
      </c>
      <c r="V221" s="9" t="s">
        <v>294</v>
      </c>
      <c r="X221" s="11"/>
      <c r="Z221" s="9" t="str">
        <f t="shared" ref="Z221:Z234" si="21">IF(ISBLANK(Y221),  "", _xlfn.CONCAT("haas/entity/sensor/", LOWER(C221), "/", E221, "/config"))</f>
        <v/>
      </c>
      <c r="AA221" s="9" t="str">
        <f t="shared" si="19"/>
        <v/>
      </c>
      <c r="AD221" s="9"/>
      <c r="AN221" s="9" t="str">
        <f t="shared" si="20"/>
        <v/>
      </c>
    </row>
    <row r="222" spans="1:40" ht="16" hidden="1" customHeight="1" x14ac:dyDescent="0.2">
      <c r="A222" s="9">
        <v>2201</v>
      </c>
      <c r="B222" s="9" t="s">
        <v>234</v>
      </c>
      <c r="C222" s="9" t="s">
        <v>153</v>
      </c>
      <c r="D222" s="9" t="s">
        <v>27</v>
      </c>
      <c r="E222" s="9" t="s">
        <v>499</v>
      </c>
      <c r="F222" s="9" t="str">
        <f>IF(ISBLANK(E222), "", Table2[[#This Row],[unique_id]])</f>
        <v>home_base_energy_weekly</v>
      </c>
      <c r="G222" s="9" t="s">
        <v>486</v>
      </c>
      <c r="H222" s="9" t="s">
        <v>286</v>
      </c>
      <c r="I222" s="9" t="s">
        <v>141</v>
      </c>
      <c r="L222" s="9" t="s">
        <v>90</v>
      </c>
      <c r="N222" s="9" t="s">
        <v>764</v>
      </c>
      <c r="O222" s="11"/>
      <c r="P222" s="11"/>
      <c r="Q222" s="11"/>
      <c r="R222" s="11"/>
      <c r="S222" s="9"/>
      <c r="T222" s="9" t="s">
        <v>502</v>
      </c>
      <c r="V222" s="9" t="s">
        <v>294</v>
      </c>
      <c r="X222" s="11"/>
      <c r="Z222" s="9" t="str">
        <f t="shared" si="21"/>
        <v/>
      </c>
      <c r="AA222" s="9" t="str">
        <f t="shared" si="19"/>
        <v/>
      </c>
      <c r="AD222" s="9"/>
      <c r="AN222" s="9" t="str">
        <f t="shared" si="20"/>
        <v/>
      </c>
    </row>
    <row r="223" spans="1:40" ht="16" hidden="1" customHeight="1" x14ac:dyDescent="0.2">
      <c r="A223" s="9">
        <v>2203</v>
      </c>
      <c r="B223" s="9" t="s">
        <v>234</v>
      </c>
      <c r="C223" s="9" t="s">
        <v>153</v>
      </c>
      <c r="D223" s="9" t="s">
        <v>27</v>
      </c>
      <c r="E223" s="9" t="s">
        <v>500</v>
      </c>
      <c r="F223" s="9" t="str">
        <f>IF(ISBLANK(E223), "", Table2[[#This Row],[unique_id]])</f>
        <v>home_peak_energy_weekly</v>
      </c>
      <c r="G223" s="9" t="s">
        <v>487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 t="shared" si="21"/>
        <v/>
      </c>
      <c r="AA223" s="9" t="str">
        <f t="shared" si="19"/>
        <v/>
      </c>
      <c r="AD223" s="9"/>
      <c r="AN223" s="9" t="str">
        <f t="shared" si="20"/>
        <v/>
      </c>
    </row>
    <row r="224" spans="1:40" ht="16" hidden="1" customHeight="1" x14ac:dyDescent="0.2">
      <c r="A224" s="9">
        <v>2250</v>
      </c>
      <c r="B224" s="9" t="s">
        <v>234</v>
      </c>
      <c r="C224" s="9" t="s">
        <v>153</v>
      </c>
      <c r="D224" s="9" t="s">
        <v>27</v>
      </c>
      <c r="E224" s="9" t="s">
        <v>288</v>
      </c>
      <c r="F224" s="9" t="str">
        <f>IF(ISBLANK(E224), "", Table2[[#This Row],[unique_id]])</f>
        <v>home_energy_monthly</v>
      </c>
      <c r="G224" s="9" t="s">
        <v>488</v>
      </c>
      <c r="H224" s="9" t="s">
        <v>289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 t="shared" si="21"/>
        <v/>
      </c>
      <c r="AA224" s="9" t="str">
        <f t="shared" si="19"/>
        <v/>
      </c>
      <c r="AD224" s="9"/>
      <c r="AN224" s="9" t="str">
        <f t="shared" si="20"/>
        <v/>
      </c>
    </row>
    <row r="225" spans="1:40" ht="16" hidden="1" customHeight="1" x14ac:dyDescent="0.2">
      <c r="A225" s="9">
        <v>2251</v>
      </c>
      <c r="B225" s="9" t="s">
        <v>234</v>
      </c>
      <c r="C225" s="9" t="s">
        <v>153</v>
      </c>
      <c r="D225" s="9" t="s">
        <v>27</v>
      </c>
      <c r="E225" s="9" t="s">
        <v>497</v>
      </c>
      <c r="F225" s="9" t="str">
        <f>IF(ISBLANK(E225), "", Table2[[#This Row],[unique_id]])</f>
        <v>home_base_energy_monthly</v>
      </c>
      <c r="G225" s="9" t="s">
        <v>486</v>
      </c>
      <c r="H225" s="9" t="s">
        <v>289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 t="shared" si="21"/>
        <v/>
      </c>
      <c r="AA225" s="9" t="str">
        <f t="shared" si="19"/>
        <v/>
      </c>
      <c r="AD225" s="9"/>
      <c r="AN225" s="9" t="str">
        <f t="shared" si="20"/>
        <v/>
      </c>
    </row>
    <row r="226" spans="1:40" ht="16" hidden="1" customHeight="1" x14ac:dyDescent="0.2">
      <c r="A226" s="9">
        <v>2252</v>
      </c>
      <c r="B226" s="9" t="s">
        <v>234</v>
      </c>
      <c r="C226" s="9" t="s">
        <v>153</v>
      </c>
      <c r="D226" s="9" t="s">
        <v>27</v>
      </c>
      <c r="E226" s="9" t="s">
        <v>498</v>
      </c>
      <c r="F226" s="9" t="str">
        <f>IF(ISBLANK(E226), "", Table2[[#This Row],[unique_id]])</f>
        <v>home_peak_energy_monthly</v>
      </c>
      <c r="G226" s="9" t="s">
        <v>487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 t="shared" si="21"/>
        <v/>
      </c>
      <c r="AA226" s="9" t="str">
        <f t="shared" si="19"/>
        <v/>
      </c>
      <c r="AD226" s="9"/>
      <c r="AN226" s="9" t="str">
        <f t="shared" si="20"/>
        <v/>
      </c>
    </row>
    <row r="227" spans="1:40" ht="16" hidden="1" customHeight="1" x14ac:dyDescent="0.2">
      <c r="A227" s="9">
        <v>2300</v>
      </c>
      <c r="B227" s="9" t="s">
        <v>234</v>
      </c>
      <c r="C227" s="9" t="s">
        <v>153</v>
      </c>
      <c r="D227" s="9" t="s">
        <v>27</v>
      </c>
      <c r="E227" s="9" t="s">
        <v>290</v>
      </c>
      <c r="F227" s="9" t="str">
        <f>IF(ISBLANK(E227), "", Table2[[#This Row],[unique_id]])</f>
        <v>home_energy_yearly</v>
      </c>
      <c r="G227" s="9" t="s">
        <v>488</v>
      </c>
      <c r="H227" s="9" t="s">
        <v>291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 t="shared" si="21"/>
        <v/>
      </c>
      <c r="AA227" s="9" t="str">
        <f t="shared" si="19"/>
        <v/>
      </c>
      <c r="AD227" s="9"/>
      <c r="AN227" s="9" t="str">
        <f t="shared" si="20"/>
        <v/>
      </c>
    </row>
    <row r="228" spans="1:40" ht="16" hidden="1" customHeight="1" x14ac:dyDescent="0.2">
      <c r="A228" s="9">
        <v>2301</v>
      </c>
      <c r="B228" s="9" t="s">
        <v>234</v>
      </c>
      <c r="C228" s="9" t="s">
        <v>153</v>
      </c>
      <c r="D228" s="9" t="s">
        <v>27</v>
      </c>
      <c r="E228" s="9" t="s">
        <v>495</v>
      </c>
      <c r="F228" s="9" t="str">
        <f>IF(ISBLANK(E228), "", Table2[[#This Row],[unique_id]])</f>
        <v>home_base_energy_yearly</v>
      </c>
      <c r="G228" s="9" t="s">
        <v>486</v>
      </c>
      <c r="H228" s="9" t="s">
        <v>291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 t="shared" si="21"/>
        <v/>
      </c>
      <c r="AA228" s="9" t="str">
        <f t="shared" si="19"/>
        <v/>
      </c>
      <c r="AD228" s="9"/>
      <c r="AN228" s="9" t="str">
        <f t="shared" si="20"/>
        <v/>
      </c>
    </row>
    <row r="229" spans="1:40" ht="16" hidden="1" customHeight="1" x14ac:dyDescent="0.2">
      <c r="A229" s="9">
        <v>2302</v>
      </c>
      <c r="B229" s="9" t="s">
        <v>234</v>
      </c>
      <c r="C229" s="9" t="s">
        <v>153</v>
      </c>
      <c r="D229" s="9" t="s">
        <v>27</v>
      </c>
      <c r="E229" s="9" t="s">
        <v>496</v>
      </c>
      <c r="F229" s="9" t="str">
        <f>IF(ISBLANK(E229), "", Table2[[#This Row],[unique_id]])</f>
        <v>home_peak_energy_yearly</v>
      </c>
      <c r="G229" s="9" t="s">
        <v>487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 t="shared" si="21"/>
        <v/>
      </c>
      <c r="AA229" s="9" t="str">
        <f t="shared" si="19"/>
        <v/>
      </c>
      <c r="AD229" s="9"/>
      <c r="AN229" s="9" t="str">
        <f t="shared" si="20"/>
        <v/>
      </c>
    </row>
    <row r="230" spans="1:40" ht="16" hidden="1" customHeight="1" x14ac:dyDescent="0.2">
      <c r="A230" s="9">
        <v>2400</v>
      </c>
      <c r="B230" s="9" t="s">
        <v>26</v>
      </c>
      <c r="C230" s="9" t="s">
        <v>191</v>
      </c>
      <c r="D230" s="9" t="s">
        <v>27</v>
      </c>
      <c r="E230" s="9" t="s">
        <v>142</v>
      </c>
      <c r="F230" s="9" t="str">
        <f>IF(ISBLANK(E230), "", Table2[[#This Row],[unique_id]])</f>
        <v>withings_weight_kg_graham</v>
      </c>
      <c r="G230" s="9" t="s">
        <v>396</v>
      </c>
      <c r="H230" s="9" t="s">
        <v>397</v>
      </c>
      <c r="I230" s="9" t="s">
        <v>143</v>
      </c>
      <c r="N230" s="9"/>
      <c r="O230" s="11"/>
      <c r="P230" s="11"/>
      <c r="Q230" s="11"/>
      <c r="R230" s="11"/>
      <c r="S230" s="9"/>
      <c r="X230" s="11"/>
      <c r="Z230" s="9" t="str">
        <f t="shared" si="21"/>
        <v/>
      </c>
      <c r="AA230" s="9" t="str">
        <f t="shared" si="19"/>
        <v/>
      </c>
      <c r="AD230" s="9"/>
      <c r="AE230" s="9" t="s">
        <v>628</v>
      </c>
      <c r="AF230" s="11" t="s">
        <v>631</v>
      </c>
      <c r="AG230" s="9" t="s">
        <v>630</v>
      </c>
      <c r="AH230" s="9" t="s">
        <v>632</v>
      </c>
      <c r="AI230" s="9" t="s">
        <v>191</v>
      </c>
      <c r="AJ230" s="9" t="s">
        <v>629</v>
      </c>
      <c r="AK230" s="9" t="s">
        <v>646</v>
      </c>
      <c r="AL230" s="20" t="s">
        <v>744</v>
      </c>
      <c r="AN230" s="9" t="str">
        <f t="shared" si="20"/>
        <v>[["mac", "00:24:e4:af:5a:e6"]]</v>
      </c>
    </row>
    <row r="231" spans="1:40" ht="16" hidden="1" customHeight="1" x14ac:dyDescent="0.2">
      <c r="A231" s="9">
        <v>2500</v>
      </c>
      <c r="B231" s="9" t="s">
        <v>234</v>
      </c>
      <c r="C231" s="9" t="s">
        <v>373</v>
      </c>
      <c r="D231" s="9" t="s">
        <v>27</v>
      </c>
      <c r="E231" s="9" t="s">
        <v>363</v>
      </c>
      <c r="F231" s="9" t="str">
        <f>IF(ISBLANK(E231), "", Table2[[#This Row],[unique_id]])</f>
        <v>network_internet_uptime</v>
      </c>
      <c r="G231" s="9" t="s">
        <v>383</v>
      </c>
      <c r="H231" s="9" t="s">
        <v>373</v>
      </c>
      <c r="I231" s="9" t="s">
        <v>388</v>
      </c>
      <c r="L231" s="9" t="s">
        <v>136</v>
      </c>
      <c r="N231" s="9"/>
      <c r="O231" s="11"/>
      <c r="P231" s="11"/>
      <c r="Q231" s="11"/>
      <c r="R231" s="11"/>
      <c r="S231" s="9" t="s">
        <v>31</v>
      </c>
      <c r="T231" s="9" t="s">
        <v>364</v>
      </c>
      <c r="V231" s="9" t="s">
        <v>385</v>
      </c>
      <c r="W231" s="9">
        <v>200</v>
      </c>
      <c r="X231" s="11" t="s">
        <v>34</v>
      </c>
      <c r="Y231" s="9" t="s">
        <v>369</v>
      </c>
      <c r="Z231" s="9" t="str">
        <f t="shared" si="21"/>
        <v>haas/entity/sensor/internet/network_internet_uptime/config</v>
      </c>
      <c r="AA231" s="9" t="str">
        <f t="shared" si="19"/>
        <v>internet/network_internet_uptime</v>
      </c>
      <c r="AB231" s="9" t="s">
        <v>398</v>
      </c>
      <c r="AC231" s="9">
        <v>1</v>
      </c>
      <c r="AD231" s="12" t="s">
        <v>368</v>
      </c>
      <c r="AE231" s="9" t="s">
        <v>591</v>
      </c>
      <c r="AI231" s="9" t="s">
        <v>367</v>
      </c>
      <c r="AJ231" s="9" t="s">
        <v>174</v>
      </c>
      <c r="AN231" s="9" t="str">
        <f t="shared" si="20"/>
        <v/>
      </c>
    </row>
    <row r="232" spans="1:40" ht="16" hidden="1" customHeight="1" x14ac:dyDescent="0.2">
      <c r="A232" s="9">
        <v>2501</v>
      </c>
      <c r="B232" s="9" t="s">
        <v>234</v>
      </c>
      <c r="C232" s="9" t="s">
        <v>373</v>
      </c>
      <c r="D232" s="9" t="s">
        <v>27</v>
      </c>
      <c r="E232" s="9" t="s">
        <v>358</v>
      </c>
      <c r="F232" s="9" t="str">
        <f>IF(ISBLANK(E232), "", Table2[[#This Row],[unique_id]])</f>
        <v>network_internet_ping</v>
      </c>
      <c r="G232" s="9" t="s">
        <v>359</v>
      </c>
      <c r="H232" s="9" t="s">
        <v>373</v>
      </c>
      <c r="I232" s="9" t="s">
        <v>388</v>
      </c>
      <c r="L232" s="9" t="s">
        <v>136</v>
      </c>
      <c r="N232" s="9"/>
      <c r="O232" s="11"/>
      <c r="P232" s="11"/>
      <c r="Q232" s="11"/>
      <c r="R232" s="11"/>
      <c r="S232" s="9" t="s">
        <v>31</v>
      </c>
      <c r="T232" s="9" t="s">
        <v>365</v>
      </c>
      <c r="V232" s="9" t="s">
        <v>384</v>
      </c>
      <c r="W232" s="9">
        <v>200</v>
      </c>
      <c r="X232" s="11" t="s">
        <v>34</v>
      </c>
      <c r="Y232" s="9" t="s">
        <v>370</v>
      </c>
      <c r="Z232" s="9" t="str">
        <f t="shared" si="21"/>
        <v>haas/entity/sensor/internet/network_internet_ping/config</v>
      </c>
      <c r="AA232" s="9" t="str">
        <f t="shared" si="19"/>
        <v>internet/network_internet_ping</v>
      </c>
      <c r="AB232" s="17" t="s">
        <v>400</v>
      </c>
      <c r="AC232" s="9">
        <v>1</v>
      </c>
      <c r="AD232" s="12" t="s">
        <v>368</v>
      </c>
      <c r="AE232" s="9" t="s">
        <v>591</v>
      </c>
      <c r="AI232" s="9" t="s">
        <v>367</v>
      </c>
      <c r="AJ232" s="9" t="s">
        <v>174</v>
      </c>
      <c r="AN232" s="9" t="str">
        <f t="shared" si="20"/>
        <v/>
      </c>
    </row>
    <row r="233" spans="1:40" ht="16" hidden="1" customHeight="1" x14ac:dyDescent="0.2">
      <c r="A233" s="9">
        <v>2502</v>
      </c>
      <c r="B233" s="9" t="s">
        <v>234</v>
      </c>
      <c r="C233" s="9" t="s">
        <v>373</v>
      </c>
      <c r="D233" s="9" t="s">
        <v>27</v>
      </c>
      <c r="E233" s="9" t="s">
        <v>356</v>
      </c>
      <c r="F233" s="9" t="str">
        <f>IF(ISBLANK(E233), "", Table2[[#This Row],[unique_id]])</f>
        <v>network_internet_upload</v>
      </c>
      <c r="G233" s="9" t="s">
        <v>360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366</v>
      </c>
      <c r="V233" s="9" t="s">
        <v>386</v>
      </c>
      <c r="W233" s="9">
        <v>200</v>
      </c>
      <c r="X233" s="11" t="s">
        <v>34</v>
      </c>
      <c r="Y233" s="9" t="s">
        <v>371</v>
      </c>
      <c r="Z233" s="9" t="str">
        <f t="shared" si="21"/>
        <v>haas/entity/sensor/internet/network_internet_upload/config</v>
      </c>
      <c r="AA233" s="9" t="str">
        <f t="shared" si="19"/>
        <v>internet/network_internet_upload</v>
      </c>
      <c r="AB233" s="17" t="s">
        <v>402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 t="shared" si="20"/>
        <v/>
      </c>
    </row>
    <row r="234" spans="1:40" ht="16" hidden="1" customHeight="1" x14ac:dyDescent="0.2">
      <c r="A234" s="9">
        <v>2503</v>
      </c>
      <c r="B234" s="9" t="s">
        <v>234</v>
      </c>
      <c r="C234" s="9" t="s">
        <v>373</v>
      </c>
      <c r="D234" s="9" t="s">
        <v>27</v>
      </c>
      <c r="E234" s="9" t="s">
        <v>357</v>
      </c>
      <c r="F234" s="9" t="str">
        <f>IF(ISBLANK(E234), "", Table2[[#This Row],[unique_id]])</f>
        <v>network_internet_download</v>
      </c>
      <c r="G234" s="9" t="s">
        <v>361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366</v>
      </c>
      <c r="V234" s="9" t="s">
        <v>387</v>
      </c>
      <c r="W234" s="9">
        <v>200</v>
      </c>
      <c r="X234" s="11" t="s">
        <v>34</v>
      </c>
      <c r="Y234" s="9" t="s">
        <v>372</v>
      </c>
      <c r="Z234" s="9" t="str">
        <f t="shared" si="21"/>
        <v>haas/entity/sensor/internet/network_internet_download/config</v>
      </c>
      <c r="AA234" s="9" t="str">
        <f t="shared" si="19"/>
        <v>internet/network_internet_download</v>
      </c>
      <c r="AB234" s="17" t="s">
        <v>402</v>
      </c>
      <c r="AC234" s="9">
        <v>1</v>
      </c>
      <c r="AD234" s="12" t="s">
        <v>368</v>
      </c>
      <c r="AE234" s="9" t="s">
        <v>591</v>
      </c>
      <c r="AH234" s="15"/>
      <c r="AI234" s="9" t="s">
        <v>367</v>
      </c>
      <c r="AJ234" s="9" t="s">
        <v>174</v>
      </c>
      <c r="AN234" s="9" t="str">
        <f t="shared" si="20"/>
        <v/>
      </c>
    </row>
    <row r="235" spans="1:40" ht="16" hidden="1" customHeight="1" x14ac:dyDescent="0.2">
      <c r="A235" s="9">
        <v>2504</v>
      </c>
      <c r="B235" s="9" t="s">
        <v>26</v>
      </c>
      <c r="C235" s="9" t="s">
        <v>768</v>
      </c>
      <c r="D235" s="9" t="s">
        <v>507</v>
      </c>
      <c r="E235" s="9" t="s">
        <v>506</v>
      </c>
      <c r="F235" s="9" t="str">
        <f>IF(ISBLANK(E235), "", Table2[[#This Row],[unique_id]])</f>
        <v>column_break</v>
      </c>
      <c r="G235" s="9" t="s">
        <v>503</v>
      </c>
      <c r="H235" s="9" t="s">
        <v>373</v>
      </c>
      <c r="I235" s="9" t="s">
        <v>388</v>
      </c>
      <c r="L235" s="9" t="s">
        <v>504</v>
      </c>
      <c r="M235" s="9" t="s">
        <v>505</v>
      </c>
      <c r="N235" s="9"/>
      <c r="O235" s="11"/>
      <c r="P235" s="11"/>
      <c r="Q235" s="11"/>
      <c r="R235" s="11"/>
      <c r="S235" s="9"/>
      <c r="X235" s="11"/>
      <c r="AA235" s="9" t="str">
        <f t="shared" si="19"/>
        <v/>
      </c>
      <c r="AB235" s="17"/>
      <c r="AD235" s="12"/>
      <c r="AN235" s="9" t="str">
        <f t="shared" si="20"/>
        <v/>
      </c>
    </row>
    <row r="236" spans="1:40" ht="16" hidden="1" customHeight="1" x14ac:dyDescent="0.2">
      <c r="A236" s="9">
        <v>2505</v>
      </c>
      <c r="B236" s="9" t="s">
        <v>26</v>
      </c>
      <c r="C236" s="9" t="s">
        <v>259</v>
      </c>
      <c r="D236" s="9" t="s">
        <v>134</v>
      </c>
      <c r="E236" s="9" t="s">
        <v>189</v>
      </c>
      <c r="F236" s="9" t="str">
        <f>IF(ISBLANK(E236), "", Table2[[#This Row],[unique_id]])</f>
        <v>lounge_tv</v>
      </c>
      <c r="G236" s="9" t="s">
        <v>190</v>
      </c>
      <c r="H236" s="9" t="s">
        <v>805</v>
      </c>
      <c r="I236" s="9" t="s">
        <v>388</v>
      </c>
      <c r="L236" s="9" t="s">
        <v>326</v>
      </c>
      <c r="N236" s="9"/>
      <c r="O236" s="11"/>
      <c r="P236" s="11"/>
      <c r="Q236" s="11"/>
      <c r="R236" s="11"/>
      <c r="S236" s="9"/>
      <c r="V236" s="9" t="s">
        <v>318</v>
      </c>
      <c r="X236" s="11"/>
      <c r="Z236" s="9" t="str">
        <f t="shared" ref="Z236:Z250" si="22">IF(ISBLANK(Y236),  "", _xlfn.CONCAT("haas/entity/sensor/", LOWER(C236), "/", E236, "/config"))</f>
        <v/>
      </c>
      <c r="AA236" s="9" t="str">
        <f t="shared" si="19"/>
        <v/>
      </c>
      <c r="AE236" s="9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11" t="s">
        <v>553</v>
      </c>
      <c r="AG236" s="9" t="s">
        <v>560</v>
      </c>
      <c r="AH236" s="15" t="s">
        <v>550</v>
      </c>
      <c r="AI236" s="9" t="str">
        <f>IF(OR(ISBLANK(AL236), ISBLANK(AM236)), "", Table2[[#This Row],[device_via_device]])</f>
        <v>TPLink</v>
      </c>
      <c r="AJ236" s="9" t="s">
        <v>209</v>
      </c>
      <c r="AK236" s="9" t="s">
        <v>691</v>
      </c>
      <c r="AL236" s="9" t="s">
        <v>539</v>
      </c>
      <c r="AM236" s="9" t="s">
        <v>683</v>
      </c>
      <c r="AN236" s="9" t="str">
        <f t="shared" si="20"/>
        <v>[["mac", "ac:84:c6:54:a3:a2"], ["ip", "10.0.6.80"]]</v>
      </c>
    </row>
    <row r="237" spans="1:40" ht="16" hidden="1" customHeight="1" x14ac:dyDescent="0.2">
      <c r="A237" s="9">
        <v>2506</v>
      </c>
      <c r="B237" s="9" t="s">
        <v>26</v>
      </c>
      <c r="C237" s="9" t="s">
        <v>259</v>
      </c>
      <c r="D237" s="9" t="s">
        <v>134</v>
      </c>
      <c r="E237" s="9" t="s">
        <v>311</v>
      </c>
      <c r="F237" s="9" t="str">
        <f>IF(ISBLANK(E237), "", Table2[[#This Row],[unique_id]])</f>
        <v>various_adhoc_outlet</v>
      </c>
      <c r="G237" s="9" t="s">
        <v>253</v>
      </c>
      <c r="H237" s="9" t="s">
        <v>805</v>
      </c>
      <c r="I237" s="9" t="s">
        <v>388</v>
      </c>
      <c r="L237" s="9" t="s">
        <v>326</v>
      </c>
      <c r="N237" s="9"/>
      <c r="O237" s="11"/>
      <c r="P237" s="11"/>
      <c r="Q237" s="11"/>
      <c r="R237" s="11"/>
      <c r="S237" s="9"/>
      <c r="V237" s="9" t="s">
        <v>320</v>
      </c>
      <c r="X237" s="11"/>
      <c r="Z237" s="9" t="str">
        <f t="shared" si="22"/>
        <v/>
      </c>
      <c r="AA237" s="9" t="str">
        <f t="shared" si="19"/>
        <v/>
      </c>
      <c r="AE237" s="9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11" t="s">
        <v>552</v>
      </c>
      <c r="AG237" s="9" t="s">
        <v>585</v>
      </c>
      <c r="AH237" s="16" t="s">
        <v>551</v>
      </c>
      <c r="AI237" s="9" t="str">
        <f>IF(OR(ISBLANK(AL237), ISBLANK(AM237)), "", Table2[[#This Row],[device_via_device]])</f>
        <v>TPLink</v>
      </c>
      <c r="AJ237" s="9" t="s">
        <v>546</v>
      </c>
      <c r="AK237" s="9" t="s">
        <v>691</v>
      </c>
      <c r="AL237" s="9" t="s">
        <v>529</v>
      </c>
      <c r="AM237" s="9" t="s">
        <v>673</v>
      </c>
      <c r="AN237" s="9" t="str">
        <f t="shared" si="20"/>
        <v>[["mac", "10:27:f5:31:f2:2b"], ["ip", "10.0.6.70"]]</v>
      </c>
    </row>
    <row r="238" spans="1:40" ht="16" hidden="1" customHeight="1" x14ac:dyDescent="0.2">
      <c r="A238" s="9">
        <v>2507</v>
      </c>
      <c r="B238" s="9" t="s">
        <v>26</v>
      </c>
      <c r="C238" s="9" t="s">
        <v>259</v>
      </c>
      <c r="D238" s="9" t="s">
        <v>134</v>
      </c>
      <c r="E238" s="9" t="s">
        <v>305</v>
      </c>
      <c r="F238" s="9" t="str">
        <f>IF(ISBLANK(E238), "", Table2[[#This Row],[unique_id]])</f>
        <v>study_outlet</v>
      </c>
      <c r="G238" s="9" t="s">
        <v>247</v>
      </c>
      <c r="H238" s="9" t="s">
        <v>805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320</v>
      </c>
      <c r="X238" s="11"/>
      <c r="Z238" s="9" t="str">
        <f t="shared" si="22"/>
        <v/>
      </c>
      <c r="AA238" s="9" t="str">
        <f t="shared" si="19"/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11" t="s">
        <v>552</v>
      </c>
      <c r="AG238" s="9" t="s">
        <v>562</v>
      </c>
      <c r="AH238" s="16" t="s">
        <v>551</v>
      </c>
      <c r="AI238" s="9" t="str">
        <f>IF(OR(ISBLANK(AL238), ISBLANK(AM238)), "", Table2[[#This Row],[device_via_device]])</f>
        <v>TPLink</v>
      </c>
      <c r="AJ238" s="9" t="s">
        <v>547</v>
      </c>
      <c r="AK238" s="9" t="s">
        <v>691</v>
      </c>
      <c r="AL238" s="9" t="s">
        <v>541</v>
      </c>
      <c r="AM238" s="9" t="s">
        <v>685</v>
      </c>
      <c r="AN238" s="9" t="str">
        <f t="shared" si="20"/>
        <v>[["mac", "60:a4:b7:1f:72:0a"], ["ip", "10.0.6.82"]]</v>
      </c>
    </row>
    <row r="239" spans="1:40" ht="16" hidden="1" customHeight="1" x14ac:dyDescent="0.2">
      <c r="A239" s="9">
        <v>2508</v>
      </c>
      <c r="B239" s="9" t="s">
        <v>26</v>
      </c>
      <c r="C239" s="9" t="s">
        <v>259</v>
      </c>
      <c r="D239" s="9" t="s">
        <v>134</v>
      </c>
      <c r="E239" s="9" t="s">
        <v>306</v>
      </c>
      <c r="F239" s="9" t="str">
        <f>IF(ISBLANK(E239), "", Table2[[#This Row],[unique_id]])</f>
        <v>office_outlet</v>
      </c>
      <c r="G239" s="9" t="s">
        <v>246</v>
      </c>
      <c r="H239" s="9" t="s">
        <v>805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 t="shared" si="22"/>
        <v/>
      </c>
      <c r="AA239" s="9" t="str">
        <f t="shared" si="19"/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11" t="s">
        <v>552</v>
      </c>
      <c r="AG239" s="9" t="s">
        <v>562</v>
      </c>
      <c r="AH239" s="17" t="s">
        <v>551</v>
      </c>
      <c r="AI239" s="9" t="str">
        <f>IF(OR(ISBLANK(AL239), ISBLANK(AM239)), "", Table2[[#This Row],[device_via_device]])</f>
        <v>TPLink</v>
      </c>
      <c r="AJ239" s="9" t="s">
        <v>228</v>
      </c>
      <c r="AK239" s="9" t="s">
        <v>691</v>
      </c>
      <c r="AL239" s="9" t="s">
        <v>542</v>
      </c>
      <c r="AM239" s="9" t="s">
        <v>686</v>
      </c>
      <c r="AN239" s="9" t="str">
        <f t="shared" si="20"/>
        <v>[["mac", "10:27:f5:31:ec:58"], ["ip", "10.0.6.83"]]</v>
      </c>
    </row>
    <row r="240" spans="1:40" ht="16" hidden="1" customHeight="1" x14ac:dyDescent="0.2">
      <c r="A240" s="9">
        <v>2509</v>
      </c>
      <c r="B240" s="9" t="s">
        <v>26</v>
      </c>
      <c r="C240" s="9" t="s">
        <v>259</v>
      </c>
      <c r="D240" s="9" t="s">
        <v>134</v>
      </c>
      <c r="E240" s="9" t="s">
        <v>298</v>
      </c>
      <c r="F240" s="9" t="str">
        <f>IF(ISBLANK(E240), "", Table2[[#This Row],[unique_id]])</f>
        <v>kitchen_dish_washer</v>
      </c>
      <c r="G240" s="9" t="s">
        <v>249</v>
      </c>
      <c r="H240" s="9" t="s">
        <v>805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312</v>
      </c>
      <c r="X240" s="11"/>
      <c r="Z240" s="9" t="str">
        <f t="shared" si="22"/>
        <v/>
      </c>
      <c r="AA240" s="9" t="str">
        <f t="shared" si="19"/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11" t="s">
        <v>552</v>
      </c>
      <c r="AG240" s="9" t="s">
        <v>564</v>
      </c>
      <c r="AH240" s="17" t="s">
        <v>551</v>
      </c>
      <c r="AI240" s="9" t="str">
        <f>IF(OR(ISBLANK(AL240), ISBLANK(AM240)), "", Table2[[#This Row],[device_via_device]])</f>
        <v>TPLink</v>
      </c>
      <c r="AJ240" s="9" t="s">
        <v>221</v>
      </c>
      <c r="AK240" s="9" t="s">
        <v>691</v>
      </c>
      <c r="AL240" s="9" t="s">
        <v>532</v>
      </c>
      <c r="AM240" s="9" t="s">
        <v>676</v>
      </c>
      <c r="AN240" s="9" t="str">
        <f t="shared" si="20"/>
        <v>[["mac", "5c:a6:e6:25:55:f7"], ["ip", "10.0.6.73"]]</v>
      </c>
    </row>
    <row r="241" spans="1:40" ht="16" hidden="1" customHeight="1" x14ac:dyDescent="0.2">
      <c r="A241" s="9">
        <v>2510</v>
      </c>
      <c r="B241" s="9" t="s">
        <v>26</v>
      </c>
      <c r="C241" s="9" t="s">
        <v>259</v>
      </c>
      <c r="D241" s="9" t="s">
        <v>134</v>
      </c>
      <c r="E241" s="9" t="s">
        <v>299</v>
      </c>
      <c r="F241" s="9" t="str">
        <f>IF(ISBLANK(E241), "", Table2[[#This Row],[unique_id]])</f>
        <v>laundry_clothes_dryer</v>
      </c>
      <c r="G241" s="9" t="s">
        <v>250</v>
      </c>
      <c r="H241" s="9" t="s">
        <v>805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313</v>
      </c>
      <c r="X241" s="11"/>
      <c r="Z241" s="9" t="str">
        <f t="shared" si="22"/>
        <v/>
      </c>
      <c r="AA241" s="9" t="str">
        <f t="shared" si="19"/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11" t="s">
        <v>552</v>
      </c>
      <c r="AG241" s="9" t="s">
        <v>588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229</v>
      </c>
      <c r="AK241" s="9" t="s">
        <v>691</v>
      </c>
      <c r="AL241" s="9" t="s">
        <v>533</v>
      </c>
      <c r="AM241" s="9" t="s">
        <v>677</v>
      </c>
      <c r="AN241" s="9" t="str">
        <f t="shared" si="20"/>
        <v>[["mac", "5c:a6:e6:25:55:f0"], ["ip", "10.0.6.74"]]</v>
      </c>
    </row>
    <row r="242" spans="1:40" ht="16" hidden="1" customHeight="1" x14ac:dyDescent="0.2">
      <c r="A242" s="9">
        <v>2511</v>
      </c>
      <c r="B242" s="9" t="s">
        <v>26</v>
      </c>
      <c r="C242" s="9" t="s">
        <v>259</v>
      </c>
      <c r="D242" s="9" t="s">
        <v>134</v>
      </c>
      <c r="E242" s="9" t="s">
        <v>300</v>
      </c>
      <c r="F242" s="9" t="str">
        <f>IF(ISBLANK(E242), "", Table2[[#This Row],[unique_id]])</f>
        <v>laundry_washing_machine</v>
      </c>
      <c r="G242" s="9" t="s">
        <v>248</v>
      </c>
      <c r="H242" s="9" t="s">
        <v>805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314</v>
      </c>
      <c r="X242" s="11"/>
      <c r="Z242" s="9" t="str">
        <f t="shared" si="22"/>
        <v/>
      </c>
      <c r="AA242" s="9" t="str">
        <f t="shared" si="19"/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11" t="s">
        <v>552</v>
      </c>
      <c r="AG242" s="9" t="s">
        <v>589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229</v>
      </c>
      <c r="AK242" s="9" t="s">
        <v>691</v>
      </c>
      <c r="AL242" s="9" t="s">
        <v>534</v>
      </c>
      <c r="AM242" s="9" t="s">
        <v>678</v>
      </c>
      <c r="AN242" s="9" t="str">
        <f t="shared" si="20"/>
        <v>[["mac", "5c:a6:e6:25:5a:a3"], ["ip", "10.0.6.75"]]</v>
      </c>
    </row>
    <row r="243" spans="1:40" ht="16" hidden="1" customHeight="1" x14ac:dyDescent="0.2">
      <c r="A243" s="9">
        <v>2512</v>
      </c>
      <c r="B243" s="9" t="s">
        <v>26</v>
      </c>
      <c r="C243" s="9" t="s">
        <v>259</v>
      </c>
      <c r="D243" s="9" t="s">
        <v>134</v>
      </c>
      <c r="E243" s="9" t="s">
        <v>301</v>
      </c>
      <c r="F243" s="9" t="str">
        <f>IF(ISBLANK(E243), "", Table2[[#This Row],[unique_id]])</f>
        <v>kitchen_coffee_machine</v>
      </c>
      <c r="G243" s="9" t="s">
        <v>135</v>
      </c>
      <c r="H243" s="9" t="s">
        <v>805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315</v>
      </c>
      <c r="X243" s="11"/>
      <c r="Z243" s="9" t="str">
        <f t="shared" si="22"/>
        <v/>
      </c>
      <c r="AA243" s="9" t="str">
        <f t="shared" si="19"/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11" t="s">
        <v>552</v>
      </c>
      <c r="AG243" s="9" t="s">
        <v>590</v>
      </c>
      <c r="AH243" s="9" t="s">
        <v>551</v>
      </c>
      <c r="AI243" s="9" t="str">
        <f>IF(OR(ISBLANK(AL243), ISBLANK(AM243)), "", Table2[[#This Row],[device_via_device]])</f>
        <v>TPLink</v>
      </c>
      <c r="AJ243" s="9" t="s">
        <v>221</v>
      </c>
      <c r="AK243" s="9" t="s">
        <v>691</v>
      </c>
      <c r="AL243" s="9" t="s">
        <v>535</v>
      </c>
      <c r="AM243" s="9" t="s">
        <v>679</v>
      </c>
      <c r="AN243" s="9" t="str">
        <f t="shared" si="20"/>
        <v>[["mac", "60:a4:b7:1f:71:0a"], ["ip", "10.0.6.76"]]</v>
      </c>
    </row>
    <row r="244" spans="1:40" ht="16" hidden="1" customHeight="1" x14ac:dyDescent="0.2">
      <c r="A244" s="9">
        <v>2513</v>
      </c>
      <c r="B244" s="9" t="s">
        <v>26</v>
      </c>
      <c r="C244" s="9" t="s">
        <v>259</v>
      </c>
      <c r="D244" s="9" t="s">
        <v>134</v>
      </c>
      <c r="E244" s="9" t="s">
        <v>302</v>
      </c>
      <c r="F244" s="9" t="str">
        <f>IF(ISBLANK(E244), "", Table2[[#This Row],[unique_id]])</f>
        <v>kitchen_fridge</v>
      </c>
      <c r="G244" s="9" t="s">
        <v>244</v>
      </c>
      <c r="H244" s="9" t="s">
        <v>805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316</v>
      </c>
      <c r="X244" s="11"/>
      <c r="Z244" s="9" t="str">
        <f t="shared" si="22"/>
        <v/>
      </c>
      <c r="AA244" s="9" t="str">
        <f t="shared" si="19"/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11" t="s">
        <v>553</v>
      </c>
      <c r="AG244" s="9" t="s">
        <v>557</v>
      </c>
      <c r="AH244" s="15" t="s">
        <v>550</v>
      </c>
      <c r="AI244" s="9" t="str">
        <f>IF(OR(ISBLANK(AL244), ISBLANK(AM244)), "", Table2[[#This Row],[device_via_device]])</f>
        <v>TPLink</v>
      </c>
      <c r="AJ244" s="9" t="s">
        <v>221</v>
      </c>
      <c r="AK244" s="9" t="s">
        <v>691</v>
      </c>
      <c r="AL244" s="9" t="s">
        <v>536</v>
      </c>
      <c r="AM244" s="9" t="s">
        <v>680</v>
      </c>
      <c r="AN244" s="9" t="str">
        <f t="shared" si="20"/>
        <v>[["mac", "ac:84:c6:54:96:50"], ["ip", "10.0.6.77"]]</v>
      </c>
    </row>
    <row r="245" spans="1:40" ht="16" hidden="1" customHeight="1" x14ac:dyDescent="0.2">
      <c r="A245" s="9">
        <v>2514</v>
      </c>
      <c r="B245" s="9" t="s">
        <v>26</v>
      </c>
      <c r="C245" s="9" t="s">
        <v>259</v>
      </c>
      <c r="D245" s="9" t="s">
        <v>134</v>
      </c>
      <c r="E245" s="9" t="s">
        <v>303</v>
      </c>
      <c r="F245" s="9" t="str">
        <f>IF(ISBLANK(E245), "", Table2[[#This Row],[unique_id]])</f>
        <v>deck_freezer</v>
      </c>
      <c r="G245" s="9" t="s">
        <v>245</v>
      </c>
      <c r="H245" s="9" t="s">
        <v>805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317</v>
      </c>
      <c r="X245" s="11"/>
      <c r="Z245" s="9" t="str">
        <f t="shared" si="22"/>
        <v/>
      </c>
      <c r="AA245" s="9" t="str">
        <f t="shared" si="19"/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11" t="s">
        <v>553</v>
      </c>
      <c r="AG245" s="9" t="s">
        <v>558</v>
      </c>
      <c r="AH245" s="9" t="s">
        <v>550</v>
      </c>
      <c r="AI245" s="9" t="str">
        <f>IF(OR(ISBLANK(AL245), ISBLANK(AM245)), "", Table2[[#This Row],[device_via_device]])</f>
        <v>TPLink</v>
      </c>
      <c r="AJ245" s="9" t="s">
        <v>548</v>
      </c>
      <c r="AK245" s="9" t="s">
        <v>691</v>
      </c>
      <c r="AL245" s="9" t="s">
        <v>537</v>
      </c>
      <c r="AM245" s="9" t="s">
        <v>681</v>
      </c>
      <c r="AN245" s="9" t="str">
        <f t="shared" si="20"/>
        <v>[["mac", "ac:84:c6:54:9e:cf"], ["ip", "10.0.6.78"]]</v>
      </c>
    </row>
    <row r="246" spans="1:40" ht="16" hidden="1" customHeight="1" x14ac:dyDescent="0.2">
      <c r="A246" s="9">
        <v>2515</v>
      </c>
      <c r="B246" s="9" t="s">
        <v>26</v>
      </c>
      <c r="C246" s="9" t="s">
        <v>259</v>
      </c>
      <c r="D246" s="9" t="s">
        <v>134</v>
      </c>
      <c r="E246" s="9" t="s">
        <v>309</v>
      </c>
      <c r="F246" s="9" t="str">
        <f>IF(ISBLANK(E246), "", Table2[[#This Row],[unique_id]])</f>
        <v>study_battery_charger</v>
      </c>
      <c r="G246" s="9" t="s">
        <v>252</v>
      </c>
      <c r="H246" s="9" t="s">
        <v>805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324</v>
      </c>
      <c r="X246" s="11"/>
      <c r="Z246" s="9" t="str">
        <f t="shared" si="22"/>
        <v/>
      </c>
      <c r="AA246" s="9" t="str">
        <f t="shared" si="19"/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11" t="s">
        <v>552</v>
      </c>
      <c r="AG246" s="9" t="s">
        <v>586</v>
      </c>
      <c r="AH246" s="17" t="s">
        <v>551</v>
      </c>
      <c r="AI246" s="9" t="str">
        <f>IF(OR(ISBLANK(AL246), ISBLANK(AM246)), "", Table2[[#This Row],[device_via_device]])</f>
        <v>TPLink</v>
      </c>
      <c r="AJ246" s="9" t="s">
        <v>547</v>
      </c>
      <c r="AK246" s="9" t="s">
        <v>691</v>
      </c>
      <c r="AL246" s="9" t="s">
        <v>530</v>
      </c>
      <c r="AM246" s="9" t="s">
        <v>674</v>
      </c>
      <c r="AN246" s="9" t="str">
        <f t="shared" si="20"/>
        <v>[["mac", "5c:a6:e6:25:64:e9"], ["ip", "10.0.6.71"]]</v>
      </c>
    </row>
    <row r="247" spans="1:40" ht="16" hidden="1" customHeight="1" x14ac:dyDescent="0.2">
      <c r="A247" s="9">
        <v>2516</v>
      </c>
      <c r="B247" s="9" t="s">
        <v>26</v>
      </c>
      <c r="C247" s="9" t="s">
        <v>259</v>
      </c>
      <c r="D247" s="9" t="s">
        <v>134</v>
      </c>
      <c r="E247" s="9" t="s">
        <v>310</v>
      </c>
      <c r="F247" s="9" t="str">
        <f>IF(ISBLANK(E247), "", Table2[[#This Row],[unique_id]])</f>
        <v>laundry_vacuum_charger</v>
      </c>
      <c r="G247" s="9" t="s">
        <v>251</v>
      </c>
      <c r="H247" s="9" t="s">
        <v>805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324</v>
      </c>
      <c r="X247" s="11"/>
      <c r="Z247" s="9" t="str">
        <f t="shared" si="22"/>
        <v/>
      </c>
      <c r="AA247" s="9" t="str">
        <f t="shared" si="19"/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11" t="s">
        <v>552</v>
      </c>
      <c r="AG247" s="9" t="s">
        <v>587</v>
      </c>
      <c r="AH247" s="17" t="s">
        <v>551</v>
      </c>
      <c r="AI247" s="9" t="str">
        <f>IF(OR(ISBLANK(AL247), ISBLANK(AM247)), "", Table2[[#This Row],[device_via_device]])</f>
        <v>TPLink</v>
      </c>
      <c r="AJ247" s="9" t="s">
        <v>229</v>
      </c>
      <c r="AK247" s="9" t="s">
        <v>691</v>
      </c>
      <c r="AL247" s="9" t="s">
        <v>531</v>
      </c>
      <c r="AM247" s="9" t="s">
        <v>675</v>
      </c>
      <c r="AN247" s="9" t="str">
        <f t="shared" si="20"/>
        <v>[["mac", "5c:a6:e6:25:57:fd"], ["ip", "10.0.6.72"]]</v>
      </c>
    </row>
    <row r="248" spans="1:40" ht="16" hidden="1" customHeight="1" x14ac:dyDescent="0.2">
      <c r="A248" s="9">
        <v>2517</v>
      </c>
      <c r="B248" s="9" t="s">
        <v>26</v>
      </c>
      <c r="C248" s="9" t="s">
        <v>259</v>
      </c>
      <c r="D248" s="9" t="s">
        <v>134</v>
      </c>
      <c r="E248" s="9" t="s">
        <v>307</v>
      </c>
      <c r="F248" s="9" t="str">
        <f>IF(ISBLANK(E248), "", Table2[[#This Row],[unique_id]])</f>
        <v>rack_outlet</v>
      </c>
      <c r="G248" s="9" t="s">
        <v>243</v>
      </c>
      <c r="H248" s="9" t="s">
        <v>805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321</v>
      </c>
      <c r="X248" s="11"/>
      <c r="Z248" s="9" t="str">
        <f t="shared" si="22"/>
        <v/>
      </c>
      <c r="AA248" s="9" t="str">
        <f t="shared" si="19"/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11" t="s">
        <v>553</v>
      </c>
      <c r="AG248" s="9" t="s">
        <v>562</v>
      </c>
      <c r="AH248" s="15" t="s">
        <v>550</v>
      </c>
      <c r="AI248" s="9" t="str">
        <f>IF(OR(ISBLANK(AL248), ISBLANK(AM248)), "", Table2[[#This Row],[device_via_device]])</f>
        <v>TPLink</v>
      </c>
      <c r="AJ248" s="9" t="s">
        <v>28</v>
      </c>
      <c r="AK248" s="9" t="s">
        <v>691</v>
      </c>
      <c r="AL248" s="9" t="s">
        <v>545</v>
      </c>
      <c r="AM248" s="9" t="s">
        <v>689</v>
      </c>
      <c r="AN248" s="9" t="str">
        <f t="shared" si="20"/>
        <v>[["mac", "ac:84:c6:54:95:8b"], ["ip", "10.0.6.86"]]</v>
      </c>
    </row>
    <row r="249" spans="1:40" ht="16" hidden="1" customHeight="1" x14ac:dyDescent="0.2">
      <c r="A249" s="9">
        <v>2518</v>
      </c>
      <c r="B249" s="9" t="s">
        <v>26</v>
      </c>
      <c r="C249" s="9" t="s">
        <v>259</v>
      </c>
      <c r="D249" s="9" t="s">
        <v>134</v>
      </c>
      <c r="E249" s="9" t="s">
        <v>308</v>
      </c>
      <c r="F249" s="9" t="str">
        <f>IF(ISBLANK(E249), "", Table2[[#This Row],[unique_id]])</f>
        <v>roof_network_switch</v>
      </c>
      <c r="G249" s="9" t="s">
        <v>240</v>
      </c>
      <c r="H249" s="9" t="s">
        <v>805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322</v>
      </c>
      <c r="X249" s="11"/>
      <c r="Z249" s="9" t="str">
        <f t="shared" si="22"/>
        <v/>
      </c>
      <c r="AA249" s="9" t="str">
        <f t="shared" si="19"/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11" t="s">
        <v>553</v>
      </c>
      <c r="AG249" s="9" t="s">
        <v>702</v>
      </c>
      <c r="AH249" s="9" t="s">
        <v>550</v>
      </c>
      <c r="AI249" s="9" t="str">
        <f>IF(OR(ISBLANK(AL249), ISBLANK(AM249)), "", Table2[[#This Row],[device_via_device]])</f>
        <v>TPLink</v>
      </c>
      <c r="AJ249" s="9" t="s">
        <v>38</v>
      </c>
      <c r="AK249" s="9" t="s">
        <v>691</v>
      </c>
      <c r="AL249" s="9" t="s">
        <v>543</v>
      </c>
      <c r="AM249" s="9" t="s">
        <v>687</v>
      </c>
      <c r="AN249" s="9" t="str">
        <f t="shared" si="20"/>
        <v>[["mac", "ac:84:c6:0d:20:9e"], ["ip", "10.0.6.84"]]</v>
      </c>
    </row>
    <row r="250" spans="1:40" ht="16" hidden="1" customHeight="1" x14ac:dyDescent="0.2">
      <c r="A250" s="9">
        <v>2519</v>
      </c>
      <c r="B250" s="9" t="s">
        <v>26</v>
      </c>
      <c r="C250" s="9" t="s">
        <v>259</v>
      </c>
      <c r="D250" s="9" t="s">
        <v>134</v>
      </c>
      <c r="E250" s="9" t="s">
        <v>701</v>
      </c>
      <c r="F250" s="9" t="str">
        <f>IF(ISBLANK(E250), "", Table2[[#This Row],[unique_id]])</f>
        <v>rack_modem</v>
      </c>
      <c r="G250" s="9" t="s">
        <v>242</v>
      </c>
      <c r="H250" s="9" t="s">
        <v>805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323</v>
      </c>
      <c r="X250" s="11"/>
      <c r="Z250" s="9" t="str">
        <f t="shared" si="22"/>
        <v/>
      </c>
      <c r="AA250" s="9" t="str">
        <f t="shared" si="19"/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11" t="s">
        <v>552</v>
      </c>
      <c r="AG250" s="9" t="s">
        <v>563</v>
      </c>
      <c r="AH250" s="17" t="s">
        <v>551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544</v>
      </c>
      <c r="AM250" s="9" t="s">
        <v>688</v>
      </c>
      <c r="AN250" s="9" t="str">
        <f t="shared" si="20"/>
        <v>[["mac", "10:27:f5:31:f6:7e"], ["ip", "10.0.6.85"]]</v>
      </c>
    </row>
    <row r="251" spans="1:40" ht="16" hidden="1" customHeight="1" x14ac:dyDescent="0.2">
      <c r="A251" s="9">
        <v>2520</v>
      </c>
      <c r="B251" s="9" t="s">
        <v>26</v>
      </c>
      <c r="C251" s="9" t="s">
        <v>768</v>
      </c>
      <c r="D251" s="9" t="s">
        <v>507</v>
      </c>
      <c r="E251" s="9" t="s">
        <v>506</v>
      </c>
      <c r="F251" s="9" t="str">
        <f>IF(ISBLANK(E251), "", Table2[[#This Row],[unique_id]])</f>
        <v>column_break</v>
      </c>
      <c r="G251" s="9" t="s">
        <v>503</v>
      </c>
      <c r="H251" s="9" t="s">
        <v>805</v>
      </c>
      <c r="I251" s="9" t="s">
        <v>388</v>
      </c>
      <c r="L251" s="9" t="s">
        <v>504</v>
      </c>
      <c r="M251" s="9" t="s">
        <v>505</v>
      </c>
      <c r="N251" s="9"/>
      <c r="O251" s="11"/>
      <c r="P251" s="11"/>
      <c r="Q251" s="11"/>
      <c r="R251" s="11"/>
      <c r="S251" s="9"/>
      <c r="X251" s="11"/>
      <c r="AA251" s="9" t="str">
        <f t="shared" si="19"/>
        <v/>
      </c>
      <c r="AN251" s="9" t="str">
        <f t="shared" si="20"/>
        <v/>
      </c>
    </row>
    <row r="252" spans="1:40" ht="16" hidden="1" customHeight="1" x14ac:dyDescent="0.2">
      <c r="A252" s="9">
        <v>2521</v>
      </c>
      <c r="B252" s="9" t="s">
        <v>26</v>
      </c>
      <c r="C252" s="9" t="s">
        <v>128</v>
      </c>
      <c r="D252" s="9" t="s">
        <v>27</v>
      </c>
      <c r="E252" s="17" t="s">
        <v>349</v>
      </c>
      <c r="F252" s="9" t="str">
        <f>IF(ISBLANK(E252), "", Table2[[#This Row],[unique_id]])</f>
        <v>netatmo_bertram_2_office_pantry_battery_percent</v>
      </c>
      <c r="G252" s="9" t="s">
        <v>797</v>
      </c>
      <c r="H252" s="9" t="s">
        <v>796</v>
      </c>
      <c r="I252" s="9" t="s">
        <v>388</v>
      </c>
      <c r="L252" s="9" t="s">
        <v>136</v>
      </c>
      <c r="N252" s="9"/>
      <c r="O252" s="11"/>
      <c r="P252" s="11"/>
      <c r="Q252" s="11"/>
      <c r="R252" s="11"/>
      <c r="S252" s="9"/>
      <c r="V252" s="9" t="s">
        <v>354</v>
      </c>
      <c r="X252" s="11"/>
      <c r="Z252" s="9" t="str">
        <f t="shared" ref="Z252:Z259" si="23">IF(ISBLANK(Y252),  "", _xlfn.CONCAT("haas/entity/sensor/", LOWER(C252), "/", E252, "/config"))</f>
        <v/>
      </c>
      <c r="AA252" s="9" t="str">
        <f t="shared" si="19"/>
        <v/>
      </c>
      <c r="AB252" s="15"/>
      <c r="AE252" s="9" t="s">
        <v>825</v>
      </c>
      <c r="AF252" s="11" t="s">
        <v>736</v>
      </c>
      <c r="AG252" s="9" t="s">
        <v>737</v>
      </c>
      <c r="AH252" s="9" t="s">
        <v>734</v>
      </c>
      <c r="AI252" s="9" t="s">
        <v>128</v>
      </c>
      <c r="AJ252" s="9" t="s">
        <v>227</v>
      </c>
      <c r="AN252" s="9" t="str">
        <f t="shared" si="20"/>
        <v/>
      </c>
    </row>
    <row r="253" spans="1:40" ht="16" hidden="1" customHeight="1" x14ac:dyDescent="0.2">
      <c r="A253" s="9">
        <v>2522</v>
      </c>
      <c r="B253" s="9" t="s">
        <v>26</v>
      </c>
      <c r="C253" s="9" t="s">
        <v>128</v>
      </c>
      <c r="D253" s="9" t="s">
        <v>27</v>
      </c>
      <c r="E253" s="17" t="s">
        <v>350</v>
      </c>
      <c r="F253" s="9" t="str">
        <f>IF(ISBLANK(E253), "", Table2[[#This Row],[unique_id]])</f>
        <v>netatmo_bertram_2_office_lounge_battery_percent</v>
      </c>
      <c r="G253" s="9" t="s">
        <v>798</v>
      </c>
      <c r="H253" s="9" t="s">
        <v>796</v>
      </c>
      <c r="I253" s="9" t="s">
        <v>388</v>
      </c>
      <c r="L253" s="9" t="s">
        <v>136</v>
      </c>
      <c r="N253" s="9"/>
      <c r="O253" s="11"/>
      <c r="P253" s="11"/>
      <c r="Q253" s="11"/>
      <c r="R253" s="11"/>
      <c r="S253" s="9"/>
      <c r="V253" s="9" t="s">
        <v>354</v>
      </c>
      <c r="X253" s="11"/>
      <c r="Z253" s="9" t="str">
        <f t="shared" si="23"/>
        <v/>
      </c>
      <c r="AA253" s="9" t="str">
        <f t="shared" si="19"/>
        <v/>
      </c>
      <c r="AB253" s="15"/>
      <c r="AE253" s="9" t="s">
        <v>824</v>
      </c>
      <c r="AF253" s="11" t="s">
        <v>736</v>
      </c>
      <c r="AG253" s="9" t="s">
        <v>737</v>
      </c>
      <c r="AH253" s="9" t="s">
        <v>734</v>
      </c>
      <c r="AI253" s="9" t="s">
        <v>128</v>
      </c>
      <c r="AJ253" s="9" t="s">
        <v>209</v>
      </c>
      <c r="AN253" s="9" t="str">
        <f t="shared" si="20"/>
        <v/>
      </c>
    </row>
    <row r="254" spans="1:40" ht="16" hidden="1" customHeight="1" x14ac:dyDescent="0.2">
      <c r="A254" s="9">
        <v>2523</v>
      </c>
      <c r="B254" s="9" t="s">
        <v>26</v>
      </c>
      <c r="C254" s="9" t="s">
        <v>128</v>
      </c>
      <c r="D254" s="9" t="s">
        <v>27</v>
      </c>
      <c r="E254" s="17" t="s">
        <v>351</v>
      </c>
      <c r="F254" s="9" t="str">
        <f>IF(ISBLANK(E254), "", Table2[[#This Row],[unique_id]])</f>
        <v>netatmo_bertram_2_office_dining_battery_percent</v>
      </c>
      <c r="G254" s="9" t="s">
        <v>799</v>
      </c>
      <c r="H254" s="9" t="s">
        <v>796</v>
      </c>
      <c r="I254" s="9" t="s">
        <v>388</v>
      </c>
      <c r="L254" s="9" t="s">
        <v>136</v>
      </c>
      <c r="N254" s="9"/>
      <c r="O254" s="11"/>
      <c r="P254" s="11"/>
      <c r="Q254" s="11"/>
      <c r="R254" s="11"/>
      <c r="S254" s="9"/>
      <c r="V254" s="9" t="s">
        <v>354</v>
      </c>
      <c r="X254" s="11"/>
      <c r="Z254" s="9" t="str">
        <f t="shared" si="23"/>
        <v/>
      </c>
      <c r="AA254" s="9" t="str">
        <f t="shared" si="19"/>
        <v/>
      </c>
      <c r="AB254" s="15"/>
      <c r="AE254" s="9" t="s">
        <v>826</v>
      </c>
      <c r="AF254" s="11" t="s">
        <v>736</v>
      </c>
      <c r="AG254" s="9" t="s">
        <v>737</v>
      </c>
      <c r="AH254" s="9" t="s">
        <v>734</v>
      </c>
      <c r="AI254" s="9" t="s">
        <v>128</v>
      </c>
      <c r="AJ254" s="9" t="s">
        <v>208</v>
      </c>
      <c r="AN254" s="9" t="str">
        <f t="shared" si="20"/>
        <v/>
      </c>
    </row>
    <row r="255" spans="1:40" ht="16" hidden="1" customHeight="1" x14ac:dyDescent="0.2">
      <c r="A255" s="9">
        <v>2524</v>
      </c>
      <c r="B255" s="9" t="s">
        <v>26</v>
      </c>
      <c r="C255" s="9" t="s">
        <v>128</v>
      </c>
      <c r="D255" s="9" t="s">
        <v>27</v>
      </c>
      <c r="E255" s="17" t="s">
        <v>352</v>
      </c>
      <c r="F255" s="9" t="str">
        <f>IF(ISBLANK(E255), "", Table2[[#This Row],[unique_id]])</f>
        <v>netatmo_bertram_2_office_basement_battery_percent</v>
      </c>
      <c r="G255" s="9" t="s">
        <v>800</v>
      </c>
      <c r="H255" s="9" t="s">
        <v>796</v>
      </c>
      <c r="I255" s="9" t="s">
        <v>388</v>
      </c>
      <c r="L255" s="9" t="s">
        <v>136</v>
      </c>
      <c r="N255" s="9"/>
      <c r="O255" s="11"/>
      <c r="P255" s="11"/>
      <c r="Q255" s="11"/>
      <c r="R255" s="11"/>
      <c r="S255" s="9"/>
      <c r="V255" s="9" t="s">
        <v>354</v>
      </c>
      <c r="X255" s="11"/>
      <c r="Z255" s="9" t="str">
        <f t="shared" si="23"/>
        <v/>
      </c>
      <c r="AA255" s="9" t="str">
        <f t="shared" si="19"/>
        <v/>
      </c>
      <c r="AE255" s="9" t="s">
        <v>827</v>
      </c>
      <c r="AF255" s="11" t="s">
        <v>736</v>
      </c>
      <c r="AG255" s="9" t="s">
        <v>737</v>
      </c>
      <c r="AH255" s="9" t="s">
        <v>734</v>
      </c>
      <c r="AI255" s="9" t="s">
        <v>128</v>
      </c>
      <c r="AJ255" s="9" t="s">
        <v>226</v>
      </c>
      <c r="AN255" s="9" t="str">
        <f t="shared" si="20"/>
        <v/>
      </c>
    </row>
    <row r="256" spans="1:40" ht="16" hidden="1" customHeight="1" x14ac:dyDescent="0.2">
      <c r="A256" s="9">
        <v>2525</v>
      </c>
      <c r="B256" s="9" t="s">
        <v>26</v>
      </c>
      <c r="C256" s="9" t="s">
        <v>795</v>
      </c>
      <c r="D256" s="9" t="s">
        <v>27</v>
      </c>
      <c r="E256" s="9" t="s">
        <v>853</v>
      </c>
      <c r="F256" s="9" t="str">
        <f>IF(ISBLANK(E256), "", Table2[[#This Row],[unique_id]])</f>
        <v>home_cube_remote_battery</v>
      </c>
      <c r="G256" s="9" t="s">
        <v>804</v>
      </c>
      <c r="H256" s="9" t="s">
        <v>796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 t="shared" si="23"/>
        <v/>
      </c>
      <c r="AA256" s="9" t="str">
        <f t="shared" si="19"/>
        <v/>
      </c>
      <c r="AN256" s="13" t="str">
        <f t="shared" si="20"/>
        <v/>
      </c>
    </row>
    <row r="257" spans="1:40" ht="16" hidden="1" customHeight="1" x14ac:dyDescent="0.2">
      <c r="A257" s="9">
        <v>2526</v>
      </c>
      <c r="B257" s="9" t="s">
        <v>26</v>
      </c>
      <c r="C257" s="9" t="s">
        <v>192</v>
      </c>
      <c r="D257" s="9" t="s">
        <v>27</v>
      </c>
      <c r="E257" s="9" t="s">
        <v>144</v>
      </c>
      <c r="F257" s="9" t="str">
        <f>IF(ISBLANK(E257), "", Table2[[#This Row],[unique_id]])</f>
        <v>parents_speaker_battery</v>
      </c>
      <c r="G257" s="9" t="s">
        <v>801</v>
      </c>
      <c r="H257" s="9" t="s">
        <v>796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 t="shared" si="23"/>
        <v/>
      </c>
      <c r="AA257" s="9" t="str">
        <f t="shared" si="19"/>
        <v/>
      </c>
      <c r="AN257" s="9" t="str">
        <f t="shared" si="20"/>
        <v/>
      </c>
    </row>
    <row r="258" spans="1:40" ht="16" hidden="1" customHeight="1" x14ac:dyDescent="0.2">
      <c r="A258" s="9">
        <v>2527</v>
      </c>
      <c r="B258" s="9" t="s">
        <v>26</v>
      </c>
      <c r="C258" s="9" t="s">
        <v>192</v>
      </c>
      <c r="D258" s="9" t="s">
        <v>27</v>
      </c>
      <c r="E258" s="9" t="s">
        <v>353</v>
      </c>
      <c r="F258" s="9" t="str">
        <f>IF(ISBLANK(E258), "", Table2[[#This Row],[unique_id]])</f>
        <v>kitchen_home_battery</v>
      </c>
      <c r="G258" s="9" t="s">
        <v>802</v>
      </c>
      <c r="H258" s="9" t="s">
        <v>796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 t="shared" si="23"/>
        <v/>
      </c>
      <c r="AA258" s="9" t="str">
        <f t="shared" si="19"/>
        <v/>
      </c>
      <c r="AN258" s="9" t="str">
        <f t="shared" si="20"/>
        <v/>
      </c>
    </row>
    <row r="259" spans="1:40" ht="16" hidden="1" customHeight="1" x14ac:dyDescent="0.2">
      <c r="A259" s="9">
        <v>2528</v>
      </c>
      <c r="B259" s="9" t="s">
        <v>26</v>
      </c>
      <c r="C259" s="9" t="s">
        <v>39</v>
      </c>
      <c r="D259" s="9" t="s">
        <v>27</v>
      </c>
      <c r="E259" s="9" t="s">
        <v>179</v>
      </c>
      <c r="F259" s="9" t="str">
        <f>IF(ISBLANK(E259), "", Table2[[#This Row],[unique_id]])</f>
        <v>weatherstation_console_battery_voltage</v>
      </c>
      <c r="G259" s="9" t="s">
        <v>803</v>
      </c>
      <c r="H259" s="9" t="s">
        <v>796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 t="s">
        <v>31</v>
      </c>
      <c r="T259" s="9" t="s">
        <v>83</v>
      </c>
      <c r="U259" s="9" t="s">
        <v>84</v>
      </c>
      <c r="V259" s="9" t="s">
        <v>354</v>
      </c>
      <c r="W259" s="9">
        <v>300</v>
      </c>
      <c r="X259" s="11" t="s">
        <v>34</v>
      </c>
      <c r="Y259" s="9" t="s">
        <v>85</v>
      </c>
      <c r="Z259" s="9" t="str">
        <f t="shared" si="23"/>
        <v>haas/entity/sensor/weewx/weatherstation_console_battery_voltage/config</v>
      </c>
      <c r="AA259" s="9" t="str">
        <f t="shared" si="19"/>
        <v>weewx/weatherstation_console_battery_voltage</v>
      </c>
      <c r="AB259" s="17" t="s">
        <v>399</v>
      </c>
      <c r="AC259" s="9">
        <v>1</v>
      </c>
      <c r="AD259" s="12" t="s">
        <v>194</v>
      </c>
      <c r="AE259" s="9" t="s">
        <v>582</v>
      </c>
      <c r="AF259" s="11">
        <v>3.15</v>
      </c>
      <c r="AG259" s="9" t="s">
        <v>555</v>
      </c>
      <c r="AH259" s="9" t="s">
        <v>36</v>
      </c>
      <c r="AI259" s="9" t="s">
        <v>37</v>
      </c>
      <c r="AJ259" s="9" t="s">
        <v>28</v>
      </c>
      <c r="AN259" s="9" t="str">
        <f t="shared" si="20"/>
        <v/>
      </c>
    </row>
    <row r="260" spans="1:40" ht="16" hidden="1" customHeight="1" x14ac:dyDescent="0.2">
      <c r="A260" s="9">
        <v>2529</v>
      </c>
      <c r="B260" s="9" t="s">
        <v>26</v>
      </c>
      <c r="C260" s="9" t="s">
        <v>768</v>
      </c>
      <c r="D260" s="9" t="s">
        <v>507</v>
      </c>
      <c r="E260" s="9" t="s">
        <v>506</v>
      </c>
      <c r="F260" s="9" t="str">
        <f>IF(ISBLANK(E260), "", Table2[[#This Row],[unique_id]])</f>
        <v>column_break</v>
      </c>
      <c r="G260" s="9" t="s">
        <v>503</v>
      </c>
      <c r="H260" s="9" t="s">
        <v>796</v>
      </c>
      <c r="I260" s="9" t="s">
        <v>388</v>
      </c>
      <c r="L260" s="9" t="s">
        <v>504</v>
      </c>
      <c r="M260" s="9" t="s">
        <v>505</v>
      </c>
      <c r="N260" s="9"/>
      <c r="O260" s="11"/>
      <c r="P260" s="11"/>
      <c r="Q260" s="11"/>
      <c r="R260" s="11"/>
      <c r="S260" s="9"/>
      <c r="X260" s="11"/>
      <c r="AA260" s="9" t="str">
        <f t="shared" ref="AA260:AA323" si="24">IF(ISBLANK(Y260),  "", _xlfn.CONCAT(LOWER(C260), "/", E260))</f>
        <v/>
      </c>
      <c r="AB260" s="17"/>
      <c r="AD260" s="12"/>
      <c r="AN260" s="9" t="str">
        <f t="shared" ref="AN260:AN323" si="25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9">
        <v>2530</v>
      </c>
      <c r="B261" s="9" t="s">
        <v>26</v>
      </c>
      <c r="C261" s="9" t="s">
        <v>39</v>
      </c>
      <c r="D261" s="9" t="s">
        <v>27</v>
      </c>
      <c r="E261" s="9" t="s">
        <v>180</v>
      </c>
      <c r="F261" s="9" t="str">
        <f>IF(ISBLANK(E261), "", Table2[[#This Row],[unique_id]])</f>
        <v>weatherstation_coms_signal_quality</v>
      </c>
      <c r="G261" s="9" t="s">
        <v>362</v>
      </c>
      <c r="H261" s="9" t="s">
        <v>355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 t="s">
        <v>31</v>
      </c>
      <c r="T261" s="9" t="s">
        <v>32</v>
      </c>
      <c r="V261" s="9" t="s">
        <v>198</v>
      </c>
      <c r="W261" s="9">
        <v>300</v>
      </c>
      <c r="X261" s="11" t="s">
        <v>34</v>
      </c>
      <c r="Y261" s="9" t="s">
        <v>86</v>
      </c>
      <c r="Z261" s="9" t="str">
        <f>IF(ISBLANK(Y261),  "", _xlfn.CONCAT("haas/entity/sensor/", LOWER(C261), "/", E261, "/config"))</f>
        <v>haas/entity/sensor/weewx/weatherstation_coms_signal_quality/config</v>
      </c>
      <c r="AA261" s="9" t="str">
        <f t="shared" si="24"/>
        <v>weewx/weatherstation_coms_signal_quality</v>
      </c>
      <c r="AB261" s="17" t="s">
        <v>400</v>
      </c>
      <c r="AC261" s="9">
        <v>1</v>
      </c>
      <c r="AD261" s="12" t="s">
        <v>194</v>
      </c>
      <c r="AE261" s="9" t="s">
        <v>582</v>
      </c>
      <c r="AF261" s="11">
        <v>3.15</v>
      </c>
      <c r="AG261" s="9" t="s">
        <v>555</v>
      </c>
      <c r="AH261" s="9" t="s">
        <v>36</v>
      </c>
      <c r="AI261" s="9" t="s">
        <v>37</v>
      </c>
      <c r="AJ261" s="9" t="s">
        <v>28</v>
      </c>
      <c r="AN261" s="9" t="str">
        <f t="shared" si="25"/>
        <v/>
      </c>
    </row>
    <row r="262" spans="1:40" ht="16" hidden="1" customHeight="1" x14ac:dyDescent="0.2">
      <c r="A262" s="9">
        <v>2600</v>
      </c>
      <c r="B262" s="9" t="s">
        <v>26</v>
      </c>
      <c r="C262" s="9" t="s">
        <v>261</v>
      </c>
      <c r="D262" s="9" t="s">
        <v>146</v>
      </c>
      <c r="E262" s="9" t="s">
        <v>147</v>
      </c>
      <c r="F262" s="9" t="str">
        <f>IF(ISBLANK(E262), "", Table2[[#This Row],[unique_id]])</f>
        <v>ada_home</v>
      </c>
      <c r="G262" s="9" t="s">
        <v>199</v>
      </c>
      <c r="H262" s="9" t="s">
        <v>346</v>
      </c>
      <c r="I262" s="9" t="s">
        <v>145</v>
      </c>
      <c r="L262" s="9" t="s">
        <v>136</v>
      </c>
      <c r="M262" s="9" t="s">
        <v>345</v>
      </c>
      <c r="N262" s="9"/>
      <c r="O262" s="11"/>
      <c r="P262" s="11"/>
      <c r="Q262" s="11"/>
      <c r="R262" s="11"/>
      <c r="S262" s="9"/>
      <c r="X262" s="11"/>
      <c r="Z262" s="9" t="str">
        <f>IF(ISBLANK(Y262),  "", _xlfn.CONCAT("haas/entity/sensor/", LOWER(C262), "/", E262, "/config"))</f>
        <v/>
      </c>
      <c r="AA262" s="9" t="str">
        <f t="shared" si="24"/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11" t="s">
        <v>627</v>
      </c>
      <c r="AG262" s="9" t="s">
        <v>568</v>
      </c>
      <c r="AH262" s="9" t="s">
        <v>625</v>
      </c>
      <c r="AI262" s="9" t="s">
        <v>261</v>
      </c>
      <c r="AJ262" s="9" t="s">
        <v>130</v>
      </c>
      <c r="AK262" s="9" t="s">
        <v>671</v>
      </c>
      <c r="AL262" s="20" t="s">
        <v>729</v>
      </c>
      <c r="AM262" s="17" t="s">
        <v>721</v>
      </c>
      <c r="AN262" s="9" t="str">
        <f t="shared" si="25"/>
        <v>[["mac", "d4:f5:47:1c:cc:2d"], ["ip", "10.0.4.50"]]</v>
      </c>
    </row>
    <row r="263" spans="1:40" ht="16" hidden="1" customHeight="1" x14ac:dyDescent="0.2">
      <c r="A263" s="9">
        <v>2601</v>
      </c>
      <c r="B263" s="9" t="s">
        <v>26</v>
      </c>
      <c r="C263" s="9" t="s">
        <v>261</v>
      </c>
      <c r="D263" s="9" t="s">
        <v>146</v>
      </c>
      <c r="E263" s="9" t="s">
        <v>327</v>
      </c>
      <c r="F263" s="9" t="str">
        <f>IF(ISBLANK(E263), "", Table2[[#This Row],[unique_id]])</f>
        <v>edwin_home</v>
      </c>
      <c r="G263" s="9" t="s">
        <v>329</v>
      </c>
      <c r="H263" s="9" t="s">
        <v>346</v>
      </c>
      <c r="I263" s="9" t="s">
        <v>145</v>
      </c>
      <c r="L263" s="9" t="s">
        <v>136</v>
      </c>
      <c r="M263" s="9" t="s">
        <v>345</v>
      </c>
      <c r="N263" s="9"/>
      <c r="O263" s="11"/>
      <c r="P263" s="11"/>
      <c r="Q263" s="11"/>
      <c r="R263" s="11"/>
      <c r="S263" s="9"/>
      <c r="X263" s="11"/>
      <c r="Z263" s="9" t="str">
        <f>IF(ISBLANK(Y263),  "", _xlfn.CONCAT("haas/entity/sensor/", LOWER(C263), "/", E263, "/config"))</f>
        <v/>
      </c>
      <c r="AA263" s="9" t="str">
        <f t="shared" si="24"/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11" t="s">
        <v>627</v>
      </c>
      <c r="AG263" s="9" t="s">
        <v>568</v>
      </c>
      <c r="AH263" s="9" t="s">
        <v>625</v>
      </c>
      <c r="AI263" s="9" t="s">
        <v>261</v>
      </c>
      <c r="AJ263" s="9" t="s">
        <v>127</v>
      </c>
      <c r="AK263" s="9" t="s">
        <v>671</v>
      </c>
      <c r="AL263" s="20" t="s">
        <v>728</v>
      </c>
      <c r="AM263" s="17" t="s">
        <v>722</v>
      </c>
      <c r="AN263" s="9" t="str">
        <f t="shared" si="25"/>
        <v>[["mac", "d4:f5:47:25:92:d5"], ["ip", "10.0.4.51"]]</v>
      </c>
    </row>
    <row r="264" spans="1:40" ht="16" hidden="1" customHeight="1" x14ac:dyDescent="0.2">
      <c r="A264" s="9">
        <v>2602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346</v>
      </c>
      <c r="I264" s="9" t="s">
        <v>145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 t="shared" si="24"/>
        <v/>
      </c>
      <c r="AN264" s="9" t="str">
        <f t="shared" si="25"/>
        <v/>
      </c>
    </row>
    <row r="265" spans="1:40" ht="16" hidden="1" customHeight="1" x14ac:dyDescent="0.2">
      <c r="A265" s="9">
        <v>2603</v>
      </c>
      <c r="B265" s="9" t="s">
        <v>26</v>
      </c>
      <c r="C265" s="9" t="s">
        <v>261</v>
      </c>
      <c r="D265" s="9" t="s">
        <v>146</v>
      </c>
      <c r="E265" s="9" t="s">
        <v>341</v>
      </c>
      <c r="F265" s="9" t="str">
        <f>IF(ISBLANK(E265), "", Table2[[#This Row],[unique_id]])</f>
        <v>parents_home</v>
      </c>
      <c r="G265" s="9" t="s">
        <v>331</v>
      </c>
      <c r="H265" s="9" t="s">
        <v>346</v>
      </c>
      <c r="I265" s="9" t="s">
        <v>145</v>
      </c>
      <c r="L265" s="9" t="s">
        <v>136</v>
      </c>
      <c r="M265" s="9" t="s">
        <v>345</v>
      </c>
      <c r="N265" s="9"/>
      <c r="O265" s="11"/>
      <c r="P265" s="11"/>
      <c r="Q265" s="11"/>
      <c r="R265" s="11"/>
      <c r="S265" s="9"/>
      <c r="X265" s="11"/>
      <c r="Z265" s="9" t="str">
        <f>IF(ISBLANK(Y265),  "", _xlfn.CONCAT("haas/entity/sensor/", LOWER(C265), "/", E265, "/config"))</f>
        <v/>
      </c>
      <c r="AA265" s="9" t="str">
        <f t="shared" si="24"/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21" t="s">
        <v>627</v>
      </c>
      <c r="AG265" s="9" t="s">
        <v>568</v>
      </c>
      <c r="AH265" s="9" t="s">
        <v>625</v>
      </c>
      <c r="AI265" s="9" t="s">
        <v>261</v>
      </c>
      <c r="AJ265" s="9" t="s">
        <v>207</v>
      </c>
      <c r="AK265" s="9" t="s">
        <v>671</v>
      </c>
      <c r="AL265" s="20" t="s">
        <v>727</v>
      </c>
      <c r="AM265" s="17" t="s">
        <v>723</v>
      </c>
      <c r="AN265" s="9" t="str">
        <f t="shared" si="25"/>
        <v>[["mac", "d4:f5:47:8c:d1:7e"], ["ip", "10.0.4.52"]]</v>
      </c>
    </row>
    <row r="266" spans="1:40" ht="16" hidden="1" customHeight="1" x14ac:dyDescent="0.2">
      <c r="A266" s="9">
        <v>2604</v>
      </c>
      <c r="B266" s="9" t="s">
        <v>26</v>
      </c>
      <c r="C266" s="9" t="s">
        <v>261</v>
      </c>
      <c r="D266" s="9" t="s">
        <v>146</v>
      </c>
      <c r="E266" s="9" t="s">
        <v>339</v>
      </c>
      <c r="F266" s="9" t="str">
        <f>IF(ISBLANK(E266), "", Table2[[#This Row],[unique_id]])</f>
        <v>parents_tv</v>
      </c>
      <c r="G266" s="9" t="s">
        <v>336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 t="shared" si="24"/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11" t="s">
        <v>627</v>
      </c>
      <c r="AG266" s="9" t="s">
        <v>560</v>
      </c>
      <c r="AH266" s="9" t="s">
        <v>626</v>
      </c>
      <c r="AI266" s="9" t="s">
        <v>261</v>
      </c>
      <c r="AJ266" s="9" t="s">
        <v>207</v>
      </c>
      <c r="AK266" s="9" t="s">
        <v>671</v>
      </c>
      <c r="AL266" s="20" t="s">
        <v>730</v>
      </c>
      <c r="AM266" s="17" t="s">
        <v>724</v>
      </c>
      <c r="AN266" s="9" t="str">
        <f t="shared" si="25"/>
        <v>[["mac", "48:d6:d5:33:7c:28"], ["ip", "10.0.4.53"]]</v>
      </c>
    </row>
    <row r="267" spans="1:40" ht="16" hidden="1" customHeight="1" x14ac:dyDescent="0.2">
      <c r="A267" s="9">
        <v>2605</v>
      </c>
      <c r="B267" s="9" t="s">
        <v>26</v>
      </c>
      <c r="C267" s="9" t="s">
        <v>192</v>
      </c>
      <c r="D267" s="9" t="s">
        <v>146</v>
      </c>
      <c r="E267" s="9" t="s">
        <v>340</v>
      </c>
      <c r="F267" s="9" t="str">
        <f>IF(ISBLANK(E267), "", Table2[[#This Row],[unique_id]])</f>
        <v>parents_speaker</v>
      </c>
      <c r="G267" s="9" t="s">
        <v>332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 t="shared" si="24"/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11" t="s">
        <v>566</v>
      </c>
      <c r="AG267" s="9" t="s">
        <v>567</v>
      </c>
      <c r="AH267" s="9" t="s">
        <v>569</v>
      </c>
      <c r="AI267" s="9" t="str">
        <f>IF(OR(ISBLANK(AL267), ISBLANK(AM267)), "", Table2[[#This Row],[device_via_device]])</f>
        <v>Sonos</v>
      </c>
      <c r="AJ267" s="9" t="s">
        <v>207</v>
      </c>
      <c r="AK267" s="9" t="s">
        <v>671</v>
      </c>
      <c r="AL267" s="9" t="s">
        <v>571</v>
      </c>
      <c r="AM267" s="16" t="s">
        <v>761</v>
      </c>
      <c r="AN267" s="9" t="str">
        <f t="shared" si="25"/>
        <v>[["mac", "5c:aa:fd:d1:23:be"], ["ip", "10.0.4.40"]]</v>
      </c>
    </row>
    <row r="268" spans="1:40" ht="16" hidden="1" customHeight="1" x14ac:dyDescent="0.2">
      <c r="A268" s="9">
        <v>2606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 t="shared" si="24"/>
        <v/>
      </c>
      <c r="AN268" s="9" t="str">
        <f t="shared" si="25"/>
        <v/>
      </c>
    </row>
    <row r="269" spans="1:40" ht="16" hidden="1" customHeight="1" x14ac:dyDescent="0.2">
      <c r="A269" s="9">
        <v>2607</v>
      </c>
      <c r="B269" s="9" t="s">
        <v>26</v>
      </c>
      <c r="C269" s="9" t="s">
        <v>192</v>
      </c>
      <c r="D269" s="9" t="s">
        <v>146</v>
      </c>
      <c r="E269" s="9" t="s">
        <v>334</v>
      </c>
      <c r="F269" s="9" t="str">
        <f>IF(ISBLANK(E269), "", Table2[[#This Row],[unique_id]])</f>
        <v>kitchen_home</v>
      </c>
      <c r="G269" s="9" t="s">
        <v>333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 t="shared" si="24"/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11" t="s">
        <v>566</v>
      </c>
      <c r="AG269" s="9" t="s">
        <v>568</v>
      </c>
      <c r="AH269" s="9" t="s">
        <v>569</v>
      </c>
      <c r="AI269" s="9" t="str">
        <f>IF(OR(ISBLANK(AL269), ISBLANK(AM269)), "", Table2[[#This Row],[device_via_device]])</f>
        <v>Sonos</v>
      </c>
      <c r="AJ269" s="9" t="s">
        <v>221</v>
      </c>
      <c r="AK269" s="9" t="s">
        <v>671</v>
      </c>
      <c r="AL269" s="9" t="s">
        <v>573</v>
      </c>
      <c r="AM269" s="16" t="s">
        <v>762</v>
      </c>
      <c r="AN269" s="9" t="str">
        <f t="shared" si="25"/>
        <v>[["mac", "48:a6:b8:e2:50:40"], ["ip", "10.0.4.41"]]</v>
      </c>
    </row>
    <row r="270" spans="1:40" ht="16" hidden="1" customHeight="1" x14ac:dyDescent="0.2">
      <c r="A270" s="9">
        <v>2608</v>
      </c>
      <c r="B270" s="9" t="s">
        <v>26</v>
      </c>
      <c r="C270" s="9" t="s">
        <v>192</v>
      </c>
      <c r="D270" s="9" t="s">
        <v>146</v>
      </c>
      <c r="E270" s="9" t="s">
        <v>148</v>
      </c>
      <c r="F270" s="9" t="str">
        <f>IF(ISBLANK(E270), "", Table2[[#This Row],[unique_id]])</f>
        <v>kitchen_speaker</v>
      </c>
      <c r="G270" s="9" t="s">
        <v>200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 t="shared" si="24"/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11" t="s">
        <v>566</v>
      </c>
      <c r="AG270" s="9" t="s">
        <v>567</v>
      </c>
      <c r="AH270" s="9" t="s">
        <v>570</v>
      </c>
      <c r="AI270" s="9" t="str">
        <f>IF(OR(ISBLANK(AL270), ISBLANK(AM270)), "", Table2[[#This Row],[device_via_device]])</f>
        <v>Sonos</v>
      </c>
      <c r="AJ270" s="9" t="s">
        <v>221</v>
      </c>
      <c r="AK270" s="9" t="s">
        <v>671</v>
      </c>
      <c r="AL270" s="9" t="s">
        <v>572</v>
      </c>
      <c r="AM270" s="16" t="s">
        <v>763</v>
      </c>
      <c r="AN270" s="9" t="str">
        <f t="shared" si="25"/>
        <v>[["mac", "5c:aa:fd:f1:a3:d4"], ["ip", "10.0.4.42"]]</v>
      </c>
    </row>
    <row r="271" spans="1:40" ht="16" hidden="1" customHeight="1" x14ac:dyDescent="0.2">
      <c r="A271" s="9">
        <v>2609</v>
      </c>
      <c r="B271" s="9" t="s">
        <v>26</v>
      </c>
      <c r="C271" s="9" t="s">
        <v>768</v>
      </c>
      <c r="D271" s="9" t="s">
        <v>507</v>
      </c>
      <c r="E271" s="9" t="s">
        <v>506</v>
      </c>
      <c r="F271" s="9" t="str">
        <f>IF(ISBLANK(E271), "", Table2[[#This Row],[unique_id]])</f>
        <v>column_break</v>
      </c>
      <c r="G271" s="9" t="s">
        <v>503</v>
      </c>
      <c r="H271" s="9" t="s">
        <v>346</v>
      </c>
      <c r="I271" s="9" t="s">
        <v>145</v>
      </c>
      <c r="L271" s="9" t="s">
        <v>504</v>
      </c>
      <c r="M271" s="9" t="s">
        <v>505</v>
      </c>
      <c r="N271" s="9"/>
      <c r="O271" s="11"/>
      <c r="P271" s="11"/>
      <c r="Q271" s="11"/>
      <c r="R271" s="11"/>
      <c r="S271" s="9"/>
      <c r="X271" s="11"/>
      <c r="AA271" s="9" t="str">
        <f t="shared" si="24"/>
        <v/>
      </c>
      <c r="AN271" s="9" t="str">
        <f t="shared" si="25"/>
        <v/>
      </c>
    </row>
    <row r="272" spans="1:40" ht="16" hidden="1" customHeight="1" x14ac:dyDescent="0.2">
      <c r="A272" s="9">
        <v>2610</v>
      </c>
      <c r="B272" s="9" t="s">
        <v>26</v>
      </c>
      <c r="C272" s="9" t="s">
        <v>261</v>
      </c>
      <c r="D272" s="9" t="s">
        <v>146</v>
      </c>
      <c r="E272" s="9" t="s">
        <v>328</v>
      </c>
      <c r="F272" s="9" t="str">
        <f>IF(ISBLANK(E272), "", Table2[[#This Row],[unique_id]])</f>
        <v>lounge_home</v>
      </c>
      <c r="G272" s="9" t="s">
        <v>330</v>
      </c>
      <c r="H272" s="9" t="s">
        <v>346</v>
      </c>
      <c r="I272" s="9" t="s">
        <v>145</v>
      </c>
      <c r="L272" s="9" t="s">
        <v>136</v>
      </c>
      <c r="M272" s="9" t="s">
        <v>345</v>
      </c>
      <c r="N272" s="9"/>
      <c r="O272" s="11"/>
      <c r="P272" s="11"/>
      <c r="Q272" s="11"/>
      <c r="R272" s="11"/>
      <c r="S272" s="9"/>
      <c r="X272" s="11"/>
      <c r="Z272" s="9" t="str">
        <f>IF(ISBLANK(Y272),  "", _xlfn.CONCAT("haas/entity/sensor/", LOWER(C272), "/", E272, "/config"))</f>
        <v/>
      </c>
      <c r="AA272" s="9" t="str">
        <f t="shared" si="24"/>
        <v/>
      </c>
      <c r="AE272" s="9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11" t="s">
        <v>627</v>
      </c>
      <c r="AG272" s="9" t="s">
        <v>568</v>
      </c>
      <c r="AH272" s="9" t="s">
        <v>625</v>
      </c>
      <c r="AI272" s="9" t="s">
        <v>261</v>
      </c>
      <c r="AJ272" s="9" t="s">
        <v>209</v>
      </c>
      <c r="AK272" s="9" t="s">
        <v>671</v>
      </c>
      <c r="AL272" s="20" t="s">
        <v>726</v>
      </c>
      <c r="AM272" s="16" t="s">
        <v>725</v>
      </c>
      <c r="AN272" s="9" t="str">
        <f t="shared" si="25"/>
        <v>[["mac", "d4:f5:47:32:df:7b"], ["ip", "10.0.4.54"]]</v>
      </c>
    </row>
    <row r="273" spans="1:40" ht="16" hidden="1" customHeight="1" x14ac:dyDescent="0.2">
      <c r="A273" s="9">
        <v>2611</v>
      </c>
      <c r="B273" s="9" t="s">
        <v>26</v>
      </c>
      <c r="C273" s="9" t="s">
        <v>337</v>
      </c>
      <c r="D273" s="9" t="s">
        <v>146</v>
      </c>
      <c r="E273" s="9" t="s">
        <v>338</v>
      </c>
      <c r="F273" s="9" t="str">
        <f>IF(ISBLANK(E273), "", Table2[[#This Row],[unique_id]])</f>
        <v>lounge_speaker</v>
      </c>
      <c r="G273" s="9" t="s">
        <v>335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 t="shared" si="24"/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11" t="s">
        <v>634</v>
      </c>
      <c r="AG273" s="9" t="s">
        <v>567</v>
      </c>
      <c r="AH273" s="9" t="s">
        <v>633</v>
      </c>
      <c r="AI273" s="9" t="s">
        <v>337</v>
      </c>
      <c r="AJ273" s="9" t="s">
        <v>209</v>
      </c>
      <c r="AK273" s="9" t="s">
        <v>671</v>
      </c>
      <c r="AL273" s="20" t="s">
        <v>639</v>
      </c>
      <c r="AM273" s="16" t="s">
        <v>732</v>
      </c>
      <c r="AN273" s="9" t="str">
        <f t="shared" si="25"/>
        <v>[["mac", "d4:a3:3d:5c:8c:28"], ["ip", "10.0.4.48"]]</v>
      </c>
    </row>
    <row r="274" spans="1:40" ht="16" hidden="1" customHeight="1" x14ac:dyDescent="0.2">
      <c r="A274" s="9">
        <v>2612</v>
      </c>
      <c r="B274" s="9" t="s">
        <v>26</v>
      </c>
      <c r="C274" s="9" t="s">
        <v>337</v>
      </c>
      <c r="D274" s="9" t="s">
        <v>146</v>
      </c>
      <c r="E274" s="9" t="s">
        <v>189</v>
      </c>
      <c r="F274" s="9" t="str">
        <f>IF(ISBLANK(E274), "", Table2[[#This Row],[unique_id]])</f>
        <v>lounge_tv</v>
      </c>
      <c r="G274" s="9" t="s">
        <v>190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 t="shared" si="24"/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11" t="s">
        <v>634</v>
      </c>
      <c r="AG274" s="9" t="s">
        <v>560</v>
      </c>
      <c r="AH274" s="9" t="s">
        <v>635</v>
      </c>
      <c r="AI274" s="9" t="s">
        <v>337</v>
      </c>
      <c r="AJ274" s="9" t="s">
        <v>209</v>
      </c>
      <c r="AK274" s="9" t="s">
        <v>671</v>
      </c>
      <c r="AL274" s="20" t="s">
        <v>638</v>
      </c>
      <c r="AM274" s="17" t="s">
        <v>731</v>
      </c>
      <c r="AN274" s="9" t="str">
        <f t="shared" si="25"/>
        <v>[["mac", "90:dd:5d:ce:1e:96"], ["ip", "10.0.4.47"]]</v>
      </c>
    </row>
    <row r="275" spans="1:40" ht="16" hidden="1" customHeight="1" x14ac:dyDescent="0.2">
      <c r="A275" s="9">
        <v>2700</v>
      </c>
      <c r="B275" s="9" t="s">
        <v>26</v>
      </c>
      <c r="C275" s="9" t="s">
        <v>260</v>
      </c>
      <c r="D275" s="9" t="s">
        <v>149</v>
      </c>
      <c r="E275" s="9" t="s">
        <v>150</v>
      </c>
      <c r="F275" s="9" t="str">
        <f>IF(ISBLANK(E275), "", Table2[[#This Row],[unique_id]])</f>
        <v>uvc_ada_medium</v>
      </c>
      <c r="G275" s="9" t="s">
        <v>130</v>
      </c>
      <c r="H275" s="9" t="s">
        <v>508</v>
      </c>
      <c r="I275" s="9" t="s">
        <v>225</v>
      </c>
      <c r="L275" s="9" t="s">
        <v>136</v>
      </c>
      <c r="M275" s="9" t="s">
        <v>347</v>
      </c>
      <c r="N275" s="9"/>
      <c r="O275" s="11"/>
      <c r="P275" s="11"/>
      <c r="Q275" s="11"/>
      <c r="R275" s="11"/>
      <c r="S275" s="9"/>
      <c r="X275" s="11"/>
      <c r="Z275" s="9" t="str">
        <f>IF(ISBLANK(Y275),  "", _xlfn.CONCAT("haas/entity/sensor/", LOWER(C275), "/", E275, "/config"))</f>
        <v/>
      </c>
      <c r="AA275" s="9" t="str">
        <f t="shared" si="24"/>
        <v/>
      </c>
      <c r="AD275" s="9"/>
      <c r="AE275" s="9" t="s">
        <v>615</v>
      </c>
      <c r="AF275" s="11" t="s">
        <v>617</v>
      </c>
      <c r="AG275" s="9" t="s">
        <v>618</v>
      </c>
      <c r="AH275" s="9" t="s">
        <v>614</v>
      </c>
      <c r="AI275" s="9" t="s">
        <v>260</v>
      </c>
      <c r="AJ275" s="9" t="s">
        <v>130</v>
      </c>
      <c r="AK275" s="9" t="s">
        <v>691</v>
      </c>
      <c r="AL275" s="9" t="s">
        <v>612</v>
      </c>
      <c r="AM275" s="9" t="s">
        <v>642</v>
      </c>
      <c r="AN275" s="9" t="str">
        <f t="shared" si="25"/>
        <v>[["mac", "74:83:c2:3f:6c:4c"], ["ip", "10.0.6.20"]]</v>
      </c>
    </row>
    <row r="276" spans="1:40" ht="16" hidden="1" customHeight="1" x14ac:dyDescent="0.2">
      <c r="A276" s="9">
        <v>2701</v>
      </c>
      <c r="B276" s="9" t="s">
        <v>26</v>
      </c>
      <c r="C276" s="9" t="s">
        <v>260</v>
      </c>
      <c r="D276" s="9" t="s">
        <v>151</v>
      </c>
      <c r="E276" s="9" t="s">
        <v>152</v>
      </c>
      <c r="F276" s="9" t="str">
        <f>IF(ISBLANK(E276), "", Table2[[#This Row],[unique_id]])</f>
        <v>uvc_ada_motion</v>
      </c>
      <c r="G276" s="9" t="s">
        <v>130</v>
      </c>
      <c r="H276" s="9" t="s">
        <v>510</v>
      </c>
      <c r="I276" s="9" t="s">
        <v>225</v>
      </c>
      <c r="L276" s="9" t="s">
        <v>136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 t="shared" si="24"/>
        <v/>
      </c>
      <c r="AB276" s="15"/>
      <c r="AD276" s="9"/>
      <c r="AN276" s="9" t="str">
        <f t="shared" si="25"/>
        <v/>
      </c>
    </row>
    <row r="277" spans="1:40" ht="16" hidden="1" customHeight="1" x14ac:dyDescent="0.2">
      <c r="A277" s="9">
        <v>2702</v>
      </c>
      <c r="B277" s="9" t="s">
        <v>26</v>
      </c>
      <c r="C277" s="9" t="s">
        <v>768</v>
      </c>
      <c r="D277" s="9" t="s">
        <v>507</v>
      </c>
      <c r="E277" s="9" t="s">
        <v>506</v>
      </c>
      <c r="F277" s="9" t="str">
        <f>IF(ISBLANK(E277), "", Table2[[#This Row],[unique_id]])</f>
        <v>column_break</v>
      </c>
      <c r="G277" s="9" t="s">
        <v>503</v>
      </c>
      <c r="H277" s="9" t="s">
        <v>510</v>
      </c>
      <c r="I277" s="9" t="s">
        <v>225</v>
      </c>
      <c r="L277" s="9" t="s">
        <v>504</v>
      </c>
      <c r="M277" s="9" t="s">
        <v>505</v>
      </c>
      <c r="N277" s="9"/>
      <c r="O277" s="11"/>
      <c r="P277" s="11"/>
      <c r="Q277" s="11"/>
      <c r="R277" s="11"/>
      <c r="S277" s="9"/>
      <c r="X277" s="11"/>
      <c r="AA277" s="9" t="str">
        <f t="shared" si="24"/>
        <v/>
      </c>
      <c r="AD277" s="9"/>
      <c r="AN277" s="9" t="str">
        <f t="shared" si="25"/>
        <v/>
      </c>
    </row>
    <row r="278" spans="1:40" ht="16" hidden="1" customHeight="1" x14ac:dyDescent="0.2">
      <c r="A278" s="9">
        <v>2703</v>
      </c>
      <c r="B278" s="9" t="s">
        <v>26</v>
      </c>
      <c r="C278" s="9" t="s">
        <v>260</v>
      </c>
      <c r="D278" s="9" t="s">
        <v>149</v>
      </c>
      <c r="E278" s="9" t="s">
        <v>223</v>
      </c>
      <c r="F278" s="9" t="str">
        <f>IF(ISBLANK(E278), "", Table2[[#This Row],[unique_id]])</f>
        <v>uvc_edwin_medium</v>
      </c>
      <c r="G278" s="9" t="s">
        <v>127</v>
      </c>
      <c r="H278" s="9" t="s">
        <v>509</v>
      </c>
      <c r="I278" s="9" t="s">
        <v>225</v>
      </c>
      <c r="L278" s="9" t="s">
        <v>136</v>
      </c>
      <c r="M278" s="9" t="s">
        <v>347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 t="shared" si="24"/>
        <v/>
      </c>
      <c r="AD278" s="9"/>
      <c r="AE278" s="9" t="s">
        <v>616</v>
      </c>
      <c r="AF278" s="11" t="s">
        <v>617</v>
      </c>
      <c r="AG278" s="9" t="s">
        <v>618</v>
      </c>
      <c r="AH278" s="9" t="s">
        <v>614</v>
      </c>
      <c r="AI278" s="9" t="s">
        <v>260</v>
      </c>
      <c r="AJ278" s="9" t="s">
        <v>127</v>
      </c>
      <c r="AK278" s="9" t="s">
        <v>691</v>
      </c>
      <c r="AL278" s="9" t="s">
        <v>613</v>
      </c>
      <c r="AM278" s="9" t="s">
        <v>643</v>
      </c>
      <c r="AN278" s="9" t="str">
        <f t="shared" si="25"/>
        <v>[["mac", "74:83:c2:3f:6e:5c"], ["ip", "10.0.6.21"]]</v>
      </c>
    </row>
    <row r="279" spans="1:40" ht="16" hidden="1" customHeight="1" x14ac:dyDescent="0.2">
      <c r="A279" s="9">
        <v>2704</v>
      </c>
      <c r="B279" s="9" t="s">
        <v>26</v>
      </c>
      <c r="C279" s="9" t="s">
        <v>260</v>
      </c>
      <c r="D279" s="9" t="s">
        <v>151</v>
      </c>
      <c r="E279" s="9" t="s">
        <v>224</v>
      </c>
      <c r="F279" s="9" t="str">
        <f>IF(ISBLANK(E279), "", Table2[[#This Row],[unique_id]])</f>
        <v>uvc_edwin_motion</v>
      </c>
      <c r="G279" s="9" t="s">
        <v>127</v>
      </c>
      <c r="H279" s="9" t="s">
        <v>511</v>
      </c>
      <c r="I279" s="9" t="s">
        <v>225</v>
      </c>
      <c r="L279" s="9" t="s">
        <v>136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 t="shared" si="24"/>
        <v/>
      </c>
      <c r="AB279" s="15"/>
      <c r="AD279" s="9"/>
      <c r="AN279" s="9" t="str">
        <f t="shared" si="25"/>
        <v/>
      </c>
    </row>
    <row r="280" spans="1:40" ht="16" hidden="1" customHeight="1" x14ac:dyDescent="0.2">
      <c r="A280" s="9">
        <v>2705</v>
      </c>
      <c r="B280" s="9" t="s">
        <v>26</v>
      </c>
      <c r="C280" s="9" t="s">
        <v>768</v>
      </c>
      <c r="D280" s="9" t="s">
        <v>507</v>
      </c>
      <c r="E280" s="9" t="s">
        <v>506</v>
      </c>
      <c r="F280" s="9" t="str">
        <f>IF(ISBLANK(E280), "", Table2[[#This Row],[unique_id]])</f>
        <v>column_break</v>
      </c>
      <c r="G280" s="9" t="s">
        <v>503</v>
      </c>
      <c r="H280" s="9" t="s">
        <v>511</v>
      </c>
      <c r="I280" s="9" t="s">
        <v>225</v>
      </c>
      <c r="L280" s="9" t="s">
        <v>504</v>
      </c>
      <c r="M280" s="9" t="s">
        <v>505</v>
      </c>
      <c r="N280" s="9"/>
      <c r="O280" s="11"/>
      <c r="P280" s="11"/>
      <c r="Q280" s="11"/>
      <c r="R280" s="11"/>
      <c r="S280" s="9"/>
      <c r="X280" s="11"/>
      <c r="AA280" s="9" t="str">
        <f t="shared" si="24"/>
        <v/>
      </c>
      <c r="AD280" s="9"/>
      <c r="AN280" s="9" t="str">
        <f t="shared" si="25"/>
        <v/>
      </c>
    </row>
    <row r="281" spans="1:40" ht="16" hidden="1" customHeight="1" x14ac:dyDescent="0.2">
      <c r="A281" s="9">
        <v>2706</v>
      </c>
      <c r="B281" s="9" t="s">
        <v>26</v>
      </c>
      <c r="C281" s="9" t="s">
        <v>133</v>
      </c>
      <c r="D281" s="9" t="s">
        <v>151</v>
      </c>
      <c r="E281" s="9" t="s">
        <v>715</v>
      </c>
      <c r="F281" s="9" t="str">
        <f>IF(ISBLANK(E281), "", Table2[[#This Row],[unique_id]])</f>
        <v>ada_fan_occupancy</v>
      </c>
      <c r="G281" s="9" t="s">
        <v>130</v>
      </c>
      <c r="H281" s="9" t="s">
        <v>348</v>
      </c>
      <c r="I281" s="9" t="s">
        <v>225</v>
      </c>
      <c r="L281" s="9" t="s">
        <v>136</v>
      </c>
      <c r="N281" s="9"/>
      <c r="O281" s="11"/>
      <c r="P281" s="11"/>
      <c r="Q281" s="11"/>
      <c r="R281" s="11"/>
      <c r="S281" s="9"/>
      <c r="X281" s="11"/>
      <c r="Z281" s="9" t="str">
        <f t="shared" ref="Z281:Z344" si="26">IF(ISBLANK(Y281),  "", _xlfn.CONCAT("haas/entity/sensor/", LOWER(C281), "/", E281, "/config"))</f>
        <v/>
      </c>
      <c r="AA281" s="9" t="str">
        <f t="shared" si="24"/>
        <v/>
      </c>
      <c r="AD281" s="9"/>
      <c r="AN281" s="9" t="str">
        <f t="shared" si="25"/>
        <v/>
      </c>
    </row>
    <row r="282" spans="1:40" ht="16" hidden="1" customHeight="1" x14ac:dyDescent="0.2">
      <c r="A282" s="9">
        <v>2707</v>
      </c>
      <c r="B282" s="9" t="s">
        <v>26</v>
      </c>
      <c r="C282" s="9" t="s">
        <v>133</v>
      </c>
      <c r="D282" s="9" t="s">
        <v>151</v>
      </c>
      <c r="E282" s="9" t="s">
        <v>716</v>
      </c>
      <c r="F282" s="9" t="str">
        <f>IF(ISBLANK(E282), "", Table2[[#This Row],[unique_id]])</f>
        <v>edwin_fan_occupancy</v>
      </c>
      <c r="G282" s="9" t="s">
        <v>127</v>
      </c>
      <c r="H282" s="9" t="s">
        <v>348</v>
      </c>
      <c r="I282" s="9" t="s">
        <v>225</v>
      </c>
      <c r="L282" s="9" t="s">
        <v>136</v>
      </c>
      <c r="N282" s="9"/>
      <c r="O282" s="11"/>
      <c r="P282" s="11"/>
      <c r="Q282" s="11"/>
      <c r="R282" s="11"/>
      <c r="S282" s="9"/>
      <c r="X282" s="11"/>
      <c r="Z282" s="9" t="str">
        <f t="shared" si="26"/>
        <v/>
      </c>
      <c r="AA282" s="9" t="str">
        <f t="shared" si="24"/>
        <v/>
      </c>
      <c r="AB282" s="15"/>
      <c r="AD282" s="9"/>
      <c r="AN282" s="9" t="str">
        <f t="shared" si="25"/>
        <v/>
      </c>
    </row>
    <row r="283" spans="1:40" ht="16" hidden="1" customHeight="1" x14ac:dyDescent="0.2">
      <c r="A283" s="9">
        <v>2708</v>
      </c>
      <c r="B283" s="9" t="s">
        <v>26</v>
      </c>
      <c r="C283" s="9" t="s">
        <v>133</v>
      </c>
      <c r="D283" s="9" t="s">
        <v>151</v>
      </c>
      <c r="E283" s="9" t="s">
        <v>717</v>
      </c>
      <c r="F283" s="9" t="str">
        <f>IF(ISBLANK(E283), "", Table2[[#This Row],[unique_id]])</f>
        <v>parents_fan_occupancy</v>
      </c>
      <c r="G283" s="9" t="s">
        <v>207</v>
      </c>
      <c r="H283" s="9" t="s">
        <v>348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 t="shared" si="26"/>
        <v/>
      </c>
      <c r="AA283" s="9" t="str">
        <f t="shared" si="24"/>
        <v/>
      </c>
      <c r="AB283" s="15"/>
      <c r="AD283" s="9"/>
      <c r="AN283" s="9" t="str">
        <f t="shared" si="25"/>
        <v/>
      </c>
    </row>
    <row r="284" spans="1:40" ht="16" hidden="1" customHeight="1" x14ac:dyDescent="0.2">
      <c r="A284" s="9">
        <v>2709</v>
      </c>
      <c r="B284" s="9" t="s">
        <v>26</v>
      </c>
      <c r="C284" s="9" t="s">
        <v>133</v>
      </c>
      <c r="D284" s="9" t="s">
        <v>151</v>
      </c>
      <c r="E284" s="9" t="s">
        <v>718</v>
      </c>
      <c r="F284" s="9" t="str">
        <f>IF(ISBLANK(E284), "", Table2[[#This Row],[unique_id]])</f>
        <v>lounge_fan_occupancy</v>
      </c>
      <c r="G284" s="9" t="s">
        <v>209</v>
      </c>
      <c r="H284" s="9" t="s">
        <v>348</v>
      </c>
      <c r="I284" s="9" t="s">
        <v>225</v>
      </c>
      <c r="L284" s="9" t="s">
        <v>136</v>
      </c>
      <c r="N284" s="9"/>
      <c r="O284" s="11"/>
      <c r="P284" s="11"/>
      <c r="Q284" s="11"/>
      <c r="R284" s="11"/>
      <c r="S284" s="9"/>
      <c r="X284" s="11"/>
      <c r="Z284" s="9" t="str">
        <f t="shared" si="26"/>
        <v/>
      </c>
      <c r="AA284" s="9" t="str">
        <f t="shared" si="24"/>
        <v/>
      </c>
      <c r="AD284" s="9"/>
      <c r="AN284" s="9" t="str">
        <f t="shared" si="25"/>
        <v/>
      </c>
    </row>
    <row r="285" spans="1:40" ht="16" hidden="1" customHeight="1" x14ac:dyDescent="0.2">
      <c r="A285" s="9">
        <v>2710</v>
      </c>
      <c r="B285" s="9" t="s">
        <v>26</v>
      </c>
      <c r="C285" s="9" t="s">
        <v>133</v>
      </c>
      <c r="D285" s="9" t="s">
        <v>151</v>
      </c>
      <c r="E285" s="9" t="s">
        <v>719</v>
      </c>
      <c r="F285" s="9" t="str">
        <f>IF(ISBLANK(E285), "", Table2[[#This Row],[unique_id]])</f>
        <v>deck_east_fan_occupancy</v>
      </c>
      <c r="G285" s="9" t="s">
        <v>231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 t="shared" si="26"/>
        <v/>
      </c>
      <c r="AA285" s="9" t="str">
        <f t="shared" si="24"/>
        <v/>
      </c>
      <c r="AD285" s="9"/>
      <c r="AN285" s="9" t="str">
        <f t="shared" si="25"/>
        <v/>
      </c>
    </row>
    <row r="286" spans="1:40" ht="16" hidden="1" customHeight="1" x14ac:dyDescent="0.2">
      <c r="A286" s="9">
        <v>2711</v>
      </c>
      <c r="B286" s="9" t="s">
        <v>26</v>
      </c>
      <c r="C286" s="9" t="s">
        <v>133</v>
      </c>
      <c r="D286" s="9" t="s">
        <v>151</v>
      </c>
      <c r="E286" s="9" t="s">
        <v>720</v>
      </c>
      <c r="F286" s="9" t="str">
        <f>IF(ISBLANK(E286), "", Table2[[#This Row],[unique_id]])</f>
        <v>deck_west_fan_occupancy</v>
      </c>
      <c r="G286" s="9" t="s">
        <v>230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 t="shared" si="26"/>
        <v/>
      </c>
      <c r="AA286" s="9" t="str">
        <f t="shared" si="24"/>
        <v/>
      </c>
      <c r="AD286" s="9"/>
      <c r="AN286" s="9" t="str">
        <f t="shared" si="25"/>
        <v/>
      </c>
    </row>
    <row r="287" spans="1:40" ht="16" hidden="1" customHeight="1" x14ac:dyDescent="0.2">
      <c r="A287" s="9">
        <v>5000</v>
      </c>
      <c r="B287" s="17" t="s">
        <v>26</v>
      </c>
      <c r="C287" s="9" t="s">
        <v>260</v>
      </c>
      <c r="F287" s="13" t="str">
        <f>IF(ISBLANK(E287), "", Table2[[#This Row],[unique_id]])</f>
        <v/>
      </c>
      <c r="N287" s="9"/>
      <c r="O287" s="11"/>
      <c r="P287" s="11"/>
      <c r="Q287" s="11"/>
      <c r="R287" s="11"/>
      <c r="S287" s="9"/>
      <c r="X287" s="11"/>
      <c r="Z287" s="9" t="str">
        <f t="shared" si="26"/>
        <v/>
      </c>
      <c r="AA287" s="9" t="str">
        <f t="shared" si="24"/>
        <v/>
      </c>
      <c r="AE287" s="9" t="s">
        <v>647</v>
      </c>
      <c r="AF287" s="11" t="s">
        <v>651</v>
      </c>
      <c r="AG287" s="9" t="s">
        <v>660</v>
      </c>
      <c r="AH287" s="9" t="s">
        <v>656</v>
      </c>
      <c r="AI287" s="9" t="s">
        <v>260</v>
      </c>
      <c r="AJ287" s="9" t="s">
        <v>28</v>
      </c>
      <c r="AK287" s="9" t="s">
        <v>645</v>
      </c>
      <c r="AL287" s="9" t="s">
        <v>667</v>
      </c>
      <c r="AM287" s="9" t="s">
        <v>663</v>
      </c>
      <c r="AN287" s="9" t="str">
        <f t="shared" si="25"/>
        <v>[["mac", "74:ac:b9:1c:15:f1"], ["ip", "10.0.0.1"]]</v>
      </c>
    </row>
    <row r="288" spans="1:40" ht="16" hidden="1" customHeight="1" x14ac:dyDescent="0.2">
      <c r="A288" s="9">
        <v>5001</v>
      </c>
      <c r="B288" s="17" t="s">
        <v>26</v>
      </c>
      <c r="C288" s="9" t="s">
        <v>260</v>
      </c>
      <c r="F288" s="13" t="str">
        <f>IF(ISBLANK(E288), "", Table2[[#This Row],[unique_id]])</f>
        <v/>
      </c>
      <c r="N288" s="9"/>
      <c r="O288" s="11"/>
      <c r="P288" s="11"/>
      <c r="Q288" s="11"/>
      <c r="R288" s="11"/>
      <c r="S288" s="9"/>
      <c r="X288" s="11"/>
      <c r="Z288" s="9" t="str">
        <f t="shared" si="26"/>
        <v/>
      </c>
      <c r="AA288" s="9" t="str">
        <f t="shared" si="24"/>
        <v/>
      </c>
      <c r="AE288" s="9" t="s">
        <v>648</v>
      </c>
      <c r="AF288" s="11" t="s">
        <v>652</v>
      </c>
      <c r="AG288" s="9" t="s">
        <v>662</v>
      </c>
      <c r="AH288" s="9" t="s">
        <v>657</v>
      </c>
      <c r="AI288" s="9" t="s">
        <v>260</v>
      </c>
      <c r="AJ288" s="9" t="s">
        <v>654</v>
      </c>
      <c r="AK288" s="9" t="s">
        <v>645</v>
      </c>
      <c r="AL288" s="9" t="s">
        <v>668</v>
      </c>
      <c r="AM288" s="9" t="s">
        <v>664</v>
      </c>
      <c r="AN288" s="9" t="str">
        <f t="shared" si="25"/>
        <v>[["mac", "b4:fb:e4:e3:83:32"], ["ip", "10.0.0.2"]]</v>
      </c>
    </row>
    <row r="289" spans="1:40" ht="16" hidden="1" customHeight="1" x14ac:dyDescent="0.2">
      <c r="A289" s="9">
        <v>5002</v>
      </c>
      <c r="B289" s="17" t="s">
        <v>26</v>
      </c>
      <c r="C289" s="9" t="s">
        <v>260</v>
      </c>
      <c r="F289" s="13" t="str">
        <f>IF(ISBLANK(E289), "", Table2[[#This Row],[unique_id]])</f>
        <v/>
      </c>
      <c r="N289" s="9"/>
      <c r="O289" s="11"/>
      <c r="P289" s="11"/>
      <c r="Q289" s="11"/>
      <c r="R289" s="11"/>
      <c r="S289" s="9"/>
      <c r="X289" s="11"/>
      <c r="Z289" s="9" t="str">
        <f t="shared" si="26"/>
        <v/>
      </c>
      <c r="AA289" s="9" t="str">
        <f t="shared" si="24"/>
        <v/>
      </c>
      <c r="AE289" s="9" t="s">
        <v>649</v>
      </c>
      <c r="AF289" s="11" t="s">
        <v>653</v>
      </c>
      <c r="AG289" s="9" t="s">
        <v>661</v>
      </c>
      <c r="AH289" s="9" t="s">
        <v>658</v>
      </c>
      <c r="AI289" s="9" t="s">
        <v>260</v>
      </c>
      <c r="AJ289" s="9" t="s">
        <v>548</v>
      </c>
      <c r="AK289" s="9" t="s">
        <v>645</v>
      </c>
      <c r="AL289" s="9" t="s">
        <v>669</v>
      </c>
      <c r="AM289" s="9" t="s">
        <v>665</v>
      </c>
      <c r="AN289" s="9" t="str">
        <f t="shared" si="25"/>
        <v>[["mac", "78:8a:20:70:d3:79"], ["ip", "10.0.0.3"]]</v>
      </c>
    </row>
    <row r="290" spans="1:40" ht="16" hidden="1" customHeight="1" x14ac:dyDescent="0.2">
      <c r="A290" s="9">
        <v>5003</v>
      </c>
      <c r="B290" s="17" t="s">
        <v>26</v>
      </c>
      <c r="C290" s="9" t="s">
        <v>260</v>
      </c>
      <c r="F290" s="13" t="str">
        <f>IF(ISBLANK(E290), "", Table2[[#This Row],[unique_id]])</f>
        <v/>
      </c>
      <c r="N290" s="9"/>
      <c r="O290" s="11"/>
      <c r="P290" s="11"/>
      <c r="Q290" s="11"/>
      <c r="R290" s="11"/>
      <c r="S290" s="9"/>
      <c r="X290" s="11"/>
      <c r="Z290" s="9" t="str">
        <f t="shared" si="26"/>
        <v/>
      </c>
      <c r="AA290" s="9" t="str">
        <f t="shared" si="24"/>
        <v/>
      </c>
      <c r="AE290" s="9" t="s">
        <v>650</v>
      </c>
      <c r="AF290" s="11" t="s">
        <v>653</v>
      </c>
      <c r="AG290" s="9" t="s">
        <v>661</v>
      </c>
      <c r="AH290" s="9" t="s">
        <v>659</v>
      </c>
      <c r="AI290" s="9" t="s">
        <v>260</v>
      </c>
      <c r="AJ290" s="9" t="s">
        <v>655</v>
      </c>
      <c r="AK290" s="9" t="s">
        <v>645</v>
      </c>
      <c r="AL290" s="9" t="s">
        <v>670</v>
      </c>
      <c r="AM290" s="9" t="s">
        <v>666</v>
      </c>
      <c r="AN290" s="9" t="str">
        <f t="shared" si="25"/>
        <v>[["mac", "f0:9f:c2:fc:b0:f7"], ["ip", "10.0.0.4"]]</v>
      </c>
    </row>
    <row r="291" spans="1:40" ht="16" hidden="1" customHeight="1" x14ac:dyDescent="0.2">
      <c r="A291" s="9">
        <v>5004</v>
      </c>
      <c r="B291" s="17" t="s">
        <v>26</v>
      </c>
      <c r="C291" s="17" t="s">
        <v>619</v>
      </c>
      <c r="D291" s="17"/>
      <c r="E291" s="17"/>
      <c r="G291" s="17"/>
      <c r="H291" s="17"/>
      <c r="I291" s="17"/>
      <c r="K291" s="17"/>
      <c r="L291" s="17"/>
      <c r="N291" s="9"/>
      <c r="O291" s="11"/>
      <c r="P291" s="11"/>
      <c r="Q291" s="11"/>
      <c r="R291" s="11"/>
      <c r="S291" s="9"/>
      <c r="X291" s="11"/>
      <c r="Z291" s="9" t="str">
        <f t="shared" si="26"/>
        <v/>
      </c>
      <c r="AA291" s="9" t="str">
        <f t="shared" si="24"/>
        <v/>
      </c>
      <c r="AD291" s="9"/>
      <c r="AE291" s="9" t="s">
        <v>620</v>
      </c>
      <c r="AF291" s="11" t="s">
        <v>622</v>
      </c>
      <c r="AG291" s="9" t="s">
        <v>624</v>
      </c>
      <c r="AH291" s="9" t="s">
        <v>621</v>
      </c>
      <c r="AI291" s="9" t="s">
        <v>623</v>
      </c>
      <c r="AJ291" s="9" t="s">
        <v>28</v>
      </c>
      <c r="AK291" s="9" t="s">
        <v>671</v>
      </c>
      <c r="AL291" s="20" t="s">
        <v>750</v>
      </c>
      <c r="AM291" s="9" t="s">
        <v>672</v>
      </c>
      <c r="AN291" s="9" t="str">
        <f t="shared" si="25"/>
        <v>[["mac", "4a:9a:06:5d:53:66"], ["ip", "10.0.4.10"]]</v>
      </c>
    </row>
    <row r="292" spans="1:40" ht="16" hidden="1" customHeight="1" x14ac:dyDescent="0.2">
      <c r="A292" s="9">
        <v>5005</v>
      </c>
      <c r="B292" s="17" t="s">
        <v>26</v>
      </c>
      <c r="C292" s="17" t="s">
        <v>594</v>
      </c>
      <c r="D292" s="17"/>
      <c r="E292" s="17"/>
      <c r="G292" s="17"/>
      <c r="H292" s="17"/>
      <c r="I292" s="17"/>
      <c r="K292" s="17"/>
      <c r="L292" s="17"/>
      <c r="N292" s="9"/>
      <c r="O292" s="11"/>
      <c r="P292" s="11"/>
      <c r="Q292" s="11"/>
      <c r="R292" s="11"/>
      <c r="S292" s="9"/>
      <c r="X292" s="11"/>
      <c r="Z292" s="9" t="str">
        <f t="shared" si="26"/>
        <v/>
      </c>
      <c r="AA292" s="9" t="str">
        <f t="shared" si="24"/>
        <v/>
      </c>
      <c r="AD292" s="9"/>
      <c r="AE292" s="9" t="s">
        <v>593</v>
      </c>
      <c r="AF292" s="11" t="s">
        <v>597</v>
      </c>
      <c r="AG292" s="9" t="s">
        <v>598</v>
      </c>
      <c r="AH292" s="9" t="s">
        <v>601</v>
      </c>
      <c r="AI292" s="9" t="s">
        <v>337</v>
      </c>
      <c r="AJ292" s="9" t="s">
        <v>28</v>
      </c>
      <c r="AK292" s="9" t="s">
        <v>646</v>
      </c>
      <c r="AL292" s="9" t="s">
        <v>604</v>
      </c>
      <c r="AM292" s="9" t="s">
        <v>640</v>
      </c>
      <c r="AN292" s="9" t="str">
        <f t="shared" si="25"/>
        <v>[["mac", "00:e0:4c:68:06:a1"], ["ip", "10.0.2.11"]]</v>
      </c>
    </row>
    <row r="293" spans="1:40" ht="16" hidden="1" customHeight="1" x14ac:dyDescent="0.2">
      <c r="A293" s="9">
        <v>5006</v>
      </c>
      <c r="B293" s="17" t="s">
        <v>26</v>
      </c>
      <c r="C293" s="17" t="s">
        <v>594</v>
      </c>
      <c r="D293" s="17"/>
      <c r="E293" s="17"/>
      <c r="F293" s="13" t="str">
        <f>IF(ISBLANK(E293), "", Table2[[#This Row],[unique_id]])</f>
        <v/>
      </c>
      <c r="G293" s="17"/>
      <c r="H293" s="17"/>
      <c r="I293" s="17"/>
      <c r="K293" s="17"/>
      <c r="L293" s="17"/>
      <c r="N293" s="9"/>
      <c r="O293" s="11"/>
      <c r="P293" s="11"/>
      <c r="Q293" s="11"/>
      <c r="R293" s="11"/>
      <c r="S293" s="9"/>
      <c r="X293" s="11"/>
      <c r="Z293" s="9" t="str">
        <f t="shared" si="26"/>
        <v/>
      </c>
      <c r="AA293" s="9" t="str">
        <f t="shared" si="24"/>
        <v/>
      </c>
      <c r="AE293" s="9" t="s">
        <v>593</v>
      </c>
      <c r="AF293" s="11" t="s">
        <v>597</v>
      </c>
      <c r="AG293" s="9" t="s">
        <v>598</v>
      </c>
      <c r="AH293" s="9" t="s">
        <v>601</v>
      </c>
      <c r="AI293" s="9" t="s">
        <v>337</v>
      </c>
      <c r="AJ293" s="9" t="s">
        <v>28</v>
      </c>
      <c r="AK293" s="9" t="s">
        <v>671</v>
      </c>
      <c r="AL293" s="9" t="s">
        <v>748</v>
      </c>
      <c r="AM293" s="9" t="s">
        <v>745</v>
      </c>
      <c r="AN293" s="13" t="str">
        <f t="shared" si="25"/>
        <v>[["mac", "4a:e0:4c:68:06:a1"], ["ip", "10.0.4.11"]]</v>
      </c>
    </row>
    <row r="294" spans="1:40" ht="16" hidden="1" customHeight="1" x14ac:dyDescent="0.2">
      <c r="A294" s="9">
        <v>5007</v>
      </c>
      <c r="B294" s="17" t="s">
        <v>26</v>
      </c>
      <c r="C294" s="17" t="s">
        <v>594</v>
      </c>
      <c r="D294" s="17"/>
      <c r="E294" s="17"/>
      <c r="F294" s="13" t="str">
        <f>IF(ISBLANK(E294), "", Table2[[#This Row],[unique_id]])</f>
        <v/>
      </c>
      <c r="G294" s="17"/>
      <c r="H294" s="17"/>
      <c r="I294" s="17"/>
      <c r="K294" s="17"/>
      <c r="L294" s="17"/>
      <c r="N294" s="9"/>
      <c r="O294" s="11"/>
      <c r="P294" s="11"/>
      <c r="Q294" s="11"/>
      <c r="R294" s="11"/>
      <c r="S294" s="9"/>
      <c r="X294" s="11"/>
      <c r="Z294" s="9" t="str">
        <f t="shared" si="26"/>
        <v/>
      </c>
      <c r="AA294" s="9" t="str">
        <f t="shared" si="24"/>
        <v/>
      </c>
      <c r="AE294" s="9" t="s">
        <v>593</v>
      </c>
      <c r="AF294" s="11" t="s">
        <v>597</v>
      </c>
      <c r="AG294" s="9" t="s">
        <v>598</v>
      </c>
      <c r="AH294" s="9" t="s">
        <v>601</v>
      </c>
      <c r="AI294" s="9" t="s">
        <v>337</v>
      </c>
      <c r="AJ294" s="9" t="s">
        <v>28</v>
      </c>
      <c r="AK294" s="9" t="s">
        <v>691</v>
      </c>
      <c r="AL294" s="9" t="s">
        <v>749</v>
      </c>
      <c r="AM294" s="9" t="s">
        <v>746</v>
      </c>
      <c r="AN294" s="13" t="str">
        <f t="shared" si="25"/>
        <v>[["mac", "6a:e0:4c:68:06:a1"], ["ip", "10.0.6.11"]]</v>
      </c>
    </row>
    <row r="295" spans="1:40" ht="16" hidden="1" customHeight="1" x14ac:dyDescent="0.2">
      <c r="A295" s="9">
        <v>5008</v>
      </c>
      <c r="B295" s="17" t="s">
        <v>26</v>
      </c>
      <c r="C295" s="17" t="s">
        <v>594</v>
      </c>
      <c r="D295" s="17"/>
      <c r="E295" s="17"/>
      <c r="G295" s="17"/>
      <c r="H295" s="17"/>
      <c r="I295" s="17"/>
      <c r="N295" s="9"/>
      <c r="O295" s="11"/>
      <c r="P295" s="11"/>
      <c r="Q295" s="11"/>
      <c r="R295" s="11"/>
      <c r="S295" s="9"/>
      <c r="X295" s="11"/>
      <c r="Z295" s="9" t="str">
        <f t="shared" si="26"/>
        <v/>
      </c>
      <c r="AA295" s="9" t="str">
        <f t="shared" si="24"/>
        <v/>
      </c>
      <c r="AD295" s="9"/>
      <c r="AE295" s="9" t="s">
        <v>595</v>
      </c>
      <c r="AF295" s="11" t="s">
        <v>597</v>
      </c>
      <c r="AG295" s="9" t="s">
        <v>599</v>
      </c>
      <c r="AH295" s="9" t="s">
        <v>602</v>
      </c>
      <c r="AI295" s="9" t="s">
        <v>337</v>
      </c>
      <c r="AJ295" s="9" t="s">
        <v>28</v>
      </c>
      <c r="AK295" s="9" t="s">
        <v>646</v>
      </c>
      <c r="AL295" s="9" t="s">
        <v>603</v>
      </c>
      <c r="AM295" s="9" t="s">
        <v>641</v>
      </c>
      <c r="AN295" s="9" t="str">
        <f t="shared" si="25"/>
        <v>[["mac", "00:e0:4c:68:04:21"], ["ip", "10.0.2.12"]]</v>
      </c>
    </row>
    <row r="296" spans="1:40" ht="16" hidden="1" customHeight="1" x14ac:dyDescent="0.2">
      <c r="A296" s="9">
        <v>5009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N296" s="9"/>
      <c r="O296" s="11"/>
      <c r="P296" s="11"/>
      <c r="Q296" s="11"/>
      <c r="R296" s="11"/>
      <c r="S296" s="9"/>
      <c r="X296" s="11"/>
      <c r="Z296" s="9" t="str">
        <f t="shared" si="26"/>
        <v/>
      </c>
      <c r="AA296" s="9" t="str">
        <f t="shared" si="24"/>
        <v/>
      </c>
      <c r="AD296" s="9"/>
      <c r="AE296" s="9" t="s">
        <v>596</v>
      </c>
      <c r="AF296" s="11" t="s">
        <v>597</v>
      </c>
      <c r="AG296" s="9" t="s">
        <v>600</v>
      </c>
      <c r="AH296" s="9" t="s">
        <v>602</v>
      </c>
      <c r="AI296" s="9" t="s">
        <v>337</v>
      </c>
      <c r="AJ296" s="9" t="s">
        <v>28</v>
      </c>
      <c r="AK296" s="9" t="s">
        <v>646</v>
      </c>
      <c r="AL296" s="9" t="s">
        <v>747</v>
      </c>
      <c r="AM296" s="16" t="s">
        <v>644</v>
      </c>
      <c r="AN296" s="9" t="str">
        <f t="shared" si="25"/>
        <v>[["mac", "00:e0:4c:68:07:0d"], ["ip", "10.0.2.13"]]</v>
      </c>
    </row>
    <row r="297" spans="1:40" ht="16" hidden="1" customHeight="1" x14ac:dyDescent="0.2">
      <c r="A297" s="9">
        <v>5010</v>
      </c>
      <c r="B297" s="9" t="s">
        <v>26</v>
      </c>
      <c r="C297" s="9" t="s">
        <v>611</v>
      </c>
      <c r="E297" s="17"/>
      <c r="I297" s="17"/>
      <c r="N297" s="9"/>
      <c r="O297" s="11"/>
      <c r="P297" s="11"/>
      <c r="Q297" s="11"/>
      <c r="R297" s="11"/>
      <c r="S297" s="9"/>
      <c r="X297" s="11"/>
      <c r="Z297" s="9" t="str">
        <f t="shared" si="26"/>
        <v/>
      </c>
      <c r="AA297" s="9" t="str">
        <f t="shared" si="24"/>
        <v/>
      </c>
      <c r="AD297" s="9"/>
      <c r="AE297" s="9" t="s">
        <v>610</v>
      </c>
      <c r="AF297" s="11" t="s">
        <v>609</v>
      </c>
      <c r="AG297" s="9" t="s">
        <v>607</v>
      </c>
      <c r="AH297" s="9" t="s">
        <v>608</v>
      </c>
      <c r="AI297" s="9" t="s">
        <v>606</v>
      </c>
      <c r="AJ297" s="9" t="s">
        <v>28</v>
      </c>
      <c r="AK297" s="9" t="s">
        <v>691</v>
      </c>
      <c r="AL297" s="9" t="s">
        <v>605</v>
      </c>
      <c r="AM297" s="9" t="s">
        <v>751</v>
      </c>
      <c r="AN297" s="9" t="str">
        <f t="shared" si="25"/>
        <v>[["mac", "30:05:5c:8a:ff:10"], ["ip", "10.0.6.22"]]</v>
      </c>
    </row>
    <row r="298" spans="1:40" ht="16" customHeight="1" x14ac:dyDescent="0.2">
      <c r="A298" s="9">
        <v>5011</v>
      </c>
      <c r="B298" s="9" t="s">
        <v>26</v>
      </c>
      <c r="C298" s="9" t="s">
        <v>795</v>
      </c>
      <c r="E298" s="17"/>
      <c r="F298" s="13" t="str">
        <f>IF(ISBLANK(E298), "", Table2[[#This Row],[unique_id]])</f>
        <v/>
      </c>
      <c r="I298" s="17"/>
      <c r="N298" s="9"/>
      <c r="O298" s="11"/>
      <c r="P298" s="11" t="s">
        <v>860</v>
      </c>
      <c r="Q298" s="11"/>
      <c r="R298" s="22" t="s">
        <v>910</v>
      </c>
      <c r="S298" s="9"/>
      <c r="X298" s="11"/>
      <c r="Z298" s="9" t="str">
        <f t="shared" si="26"/>
        <v/>
      </c>
      <c r="AA298" s="9" t="str">
        <f t="shared" si="24"/>
        <v/>
      </c>
      <c r="AD298" s="23" t="s">
        <v>851</v>
      </c>
      <c r="AE298" s="9" t="s">
        <v>848</v>
      </c>
      <c r="AF298" s="22" t="s">
        <v>847</v>
      </c>
      <c r="AG298" s="14" t="s">
        <v>845</v>
      </c>
      <c r="AH298" s="14" t="s">
        <v>846</v>
      </c>
      <c r="AI298" s="9" t="s">
        <v>795</v>
      </c>
      <c r="AJ298" s="9" t="s">
        <v>174</v>
      </c>
      <c r="AL298" s="9" t="s">
        <v>844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"0x00158d0005d9d088"]]</v>
      </c>
    </row>
    <row r="299" spans="1:40" ht="16" hidden="1" customHeight="1" x14ac:dyDescent="0.2">
      <c r="A299" s="9">
        <v>6000</v>
      </c>
      <c r="B299" s="9" t="s">
        <v>26</v>
      </c>
      <c r="C299" s="9" t="s">
        <v>755</v>
      </c>
      <c r="F299" s="9" t="str">
        <f>IF(ISBLANK(E299), "", Table2[[#This Row],[unique_id]])</f>
        <v/>
      </c>
      <c r="N299" s="9"/>
      <c r="O299" s="11"/>
      <c r="P299" s="11"/>
      <c r="Q299" s="11"/>
      <c r="R299" s="11"/>
      <c r="S299" s="9"/>
      <c r="X299" s="11"/>
      <c r="Z299" s="9" t="str">
        <f t="shared" si="26"/>
        <v/>
      </c>
      <c r="AA299" s="9" t="str">
        <f t="shared" si="24"/>
        <v/>
      </c>
      <c r="AD299" s="9"/>
      <c r="AE299" s="9" t="s">
        <v>753</v>
      </c>
      <c r="AK299" s="9" t="s">
        <v>671</v>
      </c>
      <c r="AL299" s="9" t="s">
        <v>754</v>
      </c>
      <c r="AN299" s="9" t="str">
        <f t="shared" si="25"/>
        <v>[["mac", "bc:09:63:42:09:c0"]]</v>
      </c>
    </row>
    <row r="300" spans="1:40" ht="16" hidden="1" customHeight="1" x14ac:dyDescent="0.2">
      <c r="F300" s="9" t="str">
        <f>IF(ISBLANK(E300), "", Table2[[#This Row],[unique_id]])</f>
        <v/>
      </c>
      <c r="N300" s="9"/>
      <c r="O300" s="11"/>
      <c r="P300" s="11"/>
      <c r="Q300" s="11"/>
      <c r="R300" s="11"/>
      <c r="S300" s="9"/>
      <c r="X300" s="11"/>
      <c r="Z300" s="9" t="str">
        <f t="shared" si="26"/>
        <v/>
      </c>
      <c r="AA300" s="9" t="str">
        <f t="shared" si="24"/>
        <v/>
      </c>
      <c r="AD300" s="9"/>
      <c r="AN300" s="9" t="str">
        <f t="shared" si="25"/>
        <v/>
      </c>
    </row>
    <row r="301" spans="1:40" ht="16" hidden="1" customHeight="1" x14ac:dyDescent="0.2">
      <c r="B301" s="17"/>
      <c r="C301" s="17"/>
      <c r="D301" s="17"/>
      <c r="E301" s="17"/>
      <c r="F301" s="9" t="str">
        <f>IF(ISBLANK(E301), "", Table2[[#This Row],[unique_id]])</f>
        <v/>
      </c>
      <c r="G301" s="17"/>
      <c r="H301" s="17"/>
      <c r="I301" s="17"/>
      <c r="K301" s="17"/>
      <c r="L301" s="17"/>
      <c r="N301" s="9"/>
      <c r="O301" s="11"/>
      <c r="P301" s="11"/>
      <c r="Q301" s="11"/>
      <c r="R301" s="11"/>
      <c r="S301" s="9"/>
      <c r="X301" s="11"/>
      <c r="Z301" s="9" t="str">
        <f t="shared" si="26"/>
        <v/>
      </c>
      <c r="AA301" s="9" t="str">
        <f t="shared" si="24"/>
        <v/>
      </c>
      <c r="AD301" s="9"/>
      <c r="AN301" s="9" t="str">
        <f t="shared" si="25"/>
        <v/>
      </c>
    </row>
    <row r="302" spans="1:40" ht="16" hidden="1" customHeight="1" x14ac:dyDescent="0.2">
      <c r="F302" s="9" t="str">
        <f>IF(ISBLANK(E302), "", Table2[[#This Row],[unique_id]])</f>
        <v/>
      </c>
      <c r="N302" s="9"/>
      <c r="O302" s="11"/>
      <c r="P302" s="11"/>
      <c r="Q302" s="11"/>
      <c r="R302" s="11"/>
      <c r="S302" s="9"/>
      <c r="X302" s="11"/>
      <c r="Z302" s="9" t="str">
        <f t="shared" si="26"/>
        <v/>
      </c>
      <c r="AA302" s="9" t="str">
        <f t="shared" si="24"/>
        <v/>
      </c>
      <c r="AD302" s="9"/>
      <c r="AN302" s="9" t="str">
        <f t="shared" si="25"/>
        <v/>
      </c>
    </row>
    <row r="303" spans="1:40" ht="16" hidden="1" customHeight="1" x14ac:dyDescent="0.2"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 t="shared" si="26"/>
        <v/>
      </c>
      <c r="AA303" s="9" t="str">
        <f t="shared" si="24"/>
        <v/>
      </c>
      <c r="AD303" s="9"/>
      <c r="AN303" s="9" t="str">
        <f t="shared" si="25"/>
        <v/>
      </c>
    </row>
    <row r="304" spans="1:40" ht="16" hidden="1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 t="shared" si="26"/>
        <v/>
      </c>
      <c r="AA304" s="9" t="str">
        <f t="shared" si="24"/>
        <v/>
      </c>
      <c r="AD304" s="9"/>
      <c r="AN304" s="9" t="str">
        <f t="shared" si="25"/>
        <v/>
      </c>
    </row>
    <row r="305" spans="5:40" ht="16" hidden="1" customHeight="1" x14ac:dyDescent="0.2">
      <c r="F305" s="9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 t="shared" si="26"/>
        <v/>
      </c>
      <c r="AA305" s="9" t="str">
        <f t="shared" si="24"/>
        <v/>
      </c>
      <c r="AD305" s="9"/>
      <c r="AN305" s="9" t="str">
        <f t="shared" si="25"/>
        <v/>
      </c>
    </row>
    <row r="306" spans="5:40" ht="16" hidden="1" customHeight="1" x14ac:dyDescent="0.2">
      <c r="E306" s="15"/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 t="shared" si="26"/>
        <v/>
      </c>
      <c r="AA306" s="9" t="str">
        <f t="shared" si="24"/>
        <v/>
      </c>
      <c r="AD306" s="9"/>
      <c r="AN306" s="9" t="str">
        <f t="shared" si="25"/>
        <v/>
      </c>
    </row>
    <row r="307" spans="5:40" ht="16" hidden="1" customHeight="1" x14ac:dyDescent="0.2">
      <c r="E307" s="15"/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 t="shared" si="26"/>
        <v/>
      </c>
      <c r="AA307" s="9" t="str">
        <f t="shared" si="24"/>
        <v/>
      </c>
      <c r="AD307" s="9"/>
      <c r="AN307" s="9" t="str">
        <f t="shared" si="25"/>
        <v/>
      </c>
    </row>
    <row r="308" spans="5:40" ht="16" hidden="1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 t="shared" si="26"/>
        <v/>
      </c>
      <c r="AA308" s="9" t="str">
        <f t="shared" si="24"/>
        <v/>
      </c>
      <c r="AD308" s="9"/>
      <c r="AN308" s="9" t="str">
        <f t="shared" si="25"/>
        <v/>
      </c>
    </row>
    <row r="309" spans="5:40" ht="16" hidden="1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 t="shared" si="26"/>
        <v/>
      </c>
      <c r="AA309" s="9" t="str">
        <f t="shared" si="24"/>
        <v/>
      </c>
      <c r="AD309" s="9"/>
      <c r="AN309" s="9" t="str">
        <f t="shared" si="25"/>
        <v/>
      </c>
    </row>
    <row r="310" spans="5:40" ht="16" hidden="1" customHeight="1" x14ac:dyDescent="0.2"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 t="shared" si="26"/>
        <v/>
      </c>
      <c r="AA310" s="9" t="str">
        <f t="shared" si="24"/>
        <v/>
      </c>
      <c r="AD310" s="9"/>
      <c r="AN310" s="9" t="str">
        <f t="shared" si="25"/>
        <v/>
      </c>
    </row>
    <row r="311" spans="5:40" ht="16" hidden="1" customHeight="1" x14ac:dyDescent="0.2"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 t="shared" si="26"/>
        <v/>
      </c>
      <c r="AA311" s="9" t="str">
        <f t="shared" si="24"/>
        <v/>
      </c>
      <c r="AD311" s="9"/>
      <c r="AN311" s="9" t="str">
        <f t="shared" si="25"/>
        <v/>
      </c>
    </row>
    <row r="312" spans="5:40" ht="16" hidden="1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 t="shared" si="26"/>
        <v/>
      </c>
      <c r="AA312" s="9" t="str">
        <f t="shared" si="24"/>
        <v/>
      </c>
      <c r="AD312" s="9"/>
      <c r="AN312" s="9" t="str">
        <f t="shared" si="25"/>
        <v/>
      </c>
    </row>
    <row r="313" spans="5:40" ht="16" hidden="1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 t="shared" si="26"/>
        <v/>
      </c>
      <c r="AA313" s="9" t="str">
        <f t="shared" si="24"/>
        <v/>
      </c>
      <c r="AD313" s="9"/>
      <c r="AN313" s="9" t="str">
        <f t="shared" si="25"/>
        <v/>
      </c>
    </row>
    <row r="314" spans="5:40" ht="16" hidden="1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 t="shared" si="26"/>
        <v/>
      </c>
      <c r="AA314" s="9" t="str">
        <f t="shared" si="24"/>
        <v/>
      </c>
      <c r="AD314" s="9"/>
      <c r="AN314" s="9" t="str">
        <f t="shared" si="25"/>
        <v/>
      </c>
    </row>
    <row r="315" spans="5:40" ht="16" hidden="1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 t="shared" si="26"/>
        <v/>
      </c>
      <c r="AA315" s="9" t="str">
        <f t="shared" si="24"/>
        <v/>
      </c>
      <c r="AD315" s="9"/>
      <c r="AN315" s="9" t="str">
        <f t="shared" si="25"/>
        <v/>
      </c>
    </row>
    <row r="316" spans="5:40" ht="16" hidden="1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 t="shared" si="26"/>
        <v/>
      </c>
      <c r="AA316" s="9" t="str">
        <f t="shared" si="24"/>
        <v/>
      </c>
      <c r="AD316" s="9"/>
      <c r="AN316" s="9" t="str">
        <f t="shared" si="25"/>
        <v/>
      </c>
    </row>
    <row r="317" spans="5:40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 t="shared" si="26"/>
        <v/>
      </c>
      <c r="AA317" s="9" t="str">
        <f t="shared" si="24"/>
        <v/>
      </c>
      <c r="AD317" s="9"/>
      <c r="AN317" s="9" t="str">
        <f t="shared" si="25"/>
        <v/>
      </c>
    </row>
    <row r="318" spans="5:40" ht="16" hidden="1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 t="shared" si="26"/>
        <v/>
      </c>
      <c r="AA318" s="9" t="str">
        <f t="shared" si="24"/>
        <v/>
      </c>
      <c r="AD318" s="9"/>
      <c r="AN318" s="9" t="str">
        <f t="shared" si="25"/>
        <v/>
      </c>
    </row>
    <row r="319" spans="5:40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 t="shared" si="26"/>
        <v/>
      </c>
      <c r="AA319" s="9" t="str">
        <f t="shared" si="24"/>
        <v/>
      </c>
      <c r="AD319" s="9"/>
      <c r="AN319" s="9" t="str">
        <f t="shared" si="25"/>
        <v/>
      </c>
    </row>
    <row r="320" spans="5:40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 t="shared" si="26"/>
        <v/>
      </c>
      <c r="AA320" s="9" t="str">
        <f t="shared" si="24"/>
        <v/>
      </c>
      <c r="AD320" s="9"/>
      <c r="AN320" s="9" t="str">
        <f t="shared" si="25"/>
        <v/>
      </c>
    </row>
    <row r="321" spans="6:40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 t="shared" si="26"/>
        <v/>
      </c>
      <c r="AA321" s="9" t="str">
        <f t="shared" si="24"/>
        <v/>
      </c>
      <c r="AD321" s="9"/>
      <c r="AN321" s="9" t="str">
        <f t="shared" si="25"/>
        <v/>
      </c>
    </row>
    <row r="322" spans="6:40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 t="shared" si="26"/>
        <v/>
      </c>
      <c r="AA322" s="9" t="str">
        <f t="shared" si="24"/>
        <v/>
      </c>
      <c r="AD322" s="9"/>
      <c r="AN322" s="9" t="str">
        <f t="shared" si="25"/>
        <v/>
      </c>
    </row>
    <row r="323" spans="6:40" ht="16" hidden="1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 t="shared" si="26"/>
        <v/>
      </c>
      <c r="AA323" s="9" t="str">
        <f t="shared" si="24"/>
        <v/>
      </c>
      <c r="AD323" s="9"/>
      <c r="AN323" s="9" t="str">
        <f t="shared" si="25"/>
        <v/>
      </c>
    </row>
    <row r="324" spans="6:40" ht="16" hidden="1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 t="shared" si="26"/>
        <v/>
      </c>
      <c r="AA324" s="9" t="str">
        <f t="shared" ref="AA324:AA387" si="27">IF(ISBLANK(Y324),  "", _xlfn.CONCAT(LOWER(C324), "/", E324))</f>
        <v/>
      </c>
      <c r="AD324" s="9"/>
      <c r="AN324" s="9" t="str">
        <f t="shared" ref="AN324:AN387" si="28"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 t="shared" si="26"/>
        <v/>
      </c>
      <c r="AA325" s="9" t="str">
        <f t="shared" si="27"/>
        <v/>
      </c>
      <c r="AD325" s="9"/>
      <c r="AN325" s="9" t="str">
        <f t="shared" si="28"/>
        <v/>
      </c>
    </row>
    <row r="326" spans="6:40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 t="shared" si="26"/>
        <v/>
      </c>
      <c r="AA326" s="9" t="str">
        <f t="shared" si="27"/>
        <v/>
      </c>
      <c r="AD326" s="9"/>
      <c r="AN326" s="9" t="str">
        <f t="shared" si="28"/>
        <v/>
      </c>
    </row>
    <row r="327" spans="6:40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 t="shared" si="26"/>
        <v/>
      </c>
      <c r="AA327" s="9" t="str">
        <f t="shared" si="27"/>
        <v/>
      </c>
      <c r="AD327" s="9"/>
      <c r="AN327" s="9" t="str">
        <f t="shared" si="28"/>
        <v/>
      </c>
    </row>
    <row r="328" spans="6:40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 t="shared" si="26"/>
        <v/>
      </c>
      <c r="AA328" s="9" t="str">
        <f t="shared" si="27"/>
        <v/>
      </c>
      <c r="AD328" s="9"/>
      <c r="AN328" s="9" t="str">
        <f t="shared" si="28"/>
        <v/>
      </c>
    </row>
    <row r="329" spans="6:40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 t="shared" si="26"/>
        <v/>
      </c>
      <c r="AA329" s="9" t="str">
        <f t="shared" si="27"/>
        <v/>
      </c>
      <c r="AD329" s="9"/>
      <c r="AN329" s="9" t="str">
        <f t="shared" si="28"/>
        <v/>
      </c>
    </row>
    <row r="330" spans="6:40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 t="shared" si="26"/>
        <v/>
      </c>
      <c r="AA330" s="9" t="str">
        <f t="shared" si="27"/>
        <v/>
      </c>
      <c r="AD330" s="9"/>
      <c r="AN330" s="9" t="str">
        <f t="shared" si="28"/>
        <v/>
      </c>
    </row>
    <row r="331" spans="6:40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 t="shared" si="26"/>
        <v/>
      </c>
      <c r="AA331" s="9" t="str">
        <f t="shared" si="27"/>
        <v/>
      </c>
      <c r="AD331" s="9"/>
      <c r="AN331" s="9" t="str">
        <f t="shared" si="28"/>
        <v/>
      </c>
    </row>
    <row r="332" spans="6:40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 t="shared" si="26"/>
        <v/>
      </c>
      <c r="AA332" s="9" t="str">
        <f t="shared" si="27"/>
        <v/>
      </c>
      <c r="AD332" s="9"/>
      <c r="AN332" s="9" t="str">
        <f t="shared" si="28"/>
        <v/>
      </c>
    </row>
    <row r="333" spans="6:40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 t="shared" si="26"/>
        <v/>
      </c>
      <c r="AA333" s="9" t="str">
        <f t="shared" si="27"/>
        <v/>
      </c>
      <c r="AD333" s="9"/>
      <c r="AN333" s="9" t="str">
        <f t="shared" si="28"/>
        <v/>
      </c>
    </row>
    <row r="334" spans="6:40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 t="shared" si="26"/>
        <v/>
      </c>
      <c r="AA334" s="9" t="str">
        <f t="shared" si="27"/>
        <v/>
      </c>
      <c r="AD334" s="9"/>
      <c r="AN334" s="9" t="str">
        <f t="shared" si="28"/>
        <v/>
      </c>
    </row>
    <row r="335" spans="6:40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 t="shared" si="26"/>
        <v/>
      </c>
      <c r="AA335" s="9" t="str">
        <f t="shared" si="27"/>
        <v/>
      </c>
      <c r="AD335" s="9"/>
      <c r="AN335" s="9" t="str">
        <f t="shared" si="28"/>
        <v/>
      </c>
    </row>
    <row r="336" spans="6:40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 t="shared" si="26"/>
        <v/>
      </c>
      <c r="AA336" s="9" t="str">
        <f t="shared" si="27"/>
        <v/>
      </c>
      <c r="AD336" s="9"/>
      <c r="AN336" s="9" t="str">
        <f t="shared" si="28"/>
        <v/>
      </c>
    </row>
    <row r="337" spans="6:40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 t="shared" si="26"/>
        <v/>
      </c>
      <c r="AA337" s="9" t="str">
        <f t="shared" si="27"/>
        <v/>
      </c>
      <c r="AN337" s="9" t="str">
        <f t="shared" si="28"/>
        <v/>
      </c>
    </row>
    <row r="338" spans="6:40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 t="shared" si="26"/>
        <v/>
      </c>
      <c r="AA338" s="9" t="str">
        <f t="shared" si="27"/>
        <v/>
      </c>
      <c r="AN338" s="9" t="str">
        <f t="shared" si="28"/>
        <v/>
      </c>
    </row>
    <row r="339" spans="6:40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 t="shared" si="26"/>
        <v/>
      </c>
      <c r="AA339" s="9" t="str">
        <f t="shared" si="27"/>
        <v/>
      </c>
      <c r="AD339" s="12"/>
      <c r="AN339" s="9" t="str">
        <f t="shared" si="28"/>
        <v/>
      </c>
    </row>
    <row r="340" spans="6:40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 t="shared" si="26"/>
        <v/>
      </c>
      <c r="AA340" s="9" t="str">
        <f t="shared" si="27"/>
        <v/>
      </c>
      <c r="AN340" s="9" t="str">
        <f t="shared" si="28"/>
        <v/>
      </c>
    </row>
    <row r="341" spans="6:40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 t="shared" si="26"/>
        <v/>
      </c>
      <c r="AA341" s="9" t="str">
        <f t="shared" si="27"/>
        <v/>
      </c>
      <c r="AD341" s="12"/>
      <c r="AN341" s="9" t="str">
        <f t="shared" si="28"/>
        <v/>
      </c>
    </row>
    <row r="342" spans="6:40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 t="shared" si="26"/>
        <v/>
      </c>
      <c r="AA342" s="9" t="str">
        <f t="shared" si="27"/>
        <v/>
      </c>
      <c r="AD342" s="12"/>
      <c r="AN342" s="9" t="str">
        <f t="shared" si="28"/>
        <v/>
      </c>
    </row>
    <row r="343" spans="6:40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 t="shared" si="26"/>
        <v/>
      </c>
      <c r="AA343" s="9" t="str">
        <f t="shared" si="27"/>
        <v/>
      </c>
      <c r="AD343" s="12"/>
      <c r="AN343" s="9" t="str">
        <f t="shared" si="28"/>
        <v/>
      </c>
    </row>
    <row r="344" spans="6:40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 t="shared" si="26"/>
        <v/>
      </c>
      <c r="AA344" s="9" t="str">
        <f t="shared" si="27"/>
        <v/>
      </c>
      <c r="AN344" s="9" t="str">
        <f t="shared" si="28"/>
        <v/>
      </c>
    </row>
    <row r="345" spans="6:40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 t="shared" ref="Z345:Z408" si="29">IF(ISBLANK(Y345),  "", _xlfn.CONCAT("haas/entity/sensor/", LOWER(C345), "/", E345, "/config"))</f>
        <v/>
      </c>
      <c r="AA345" s="9" t="str">
        <f t="shared" si="27"/>
        <v/>
      </c>
      <c r="AD345" s="12"/>
      <c r="AN345" s="9" t="str">
        <f t="shared" si="28"/>
        <v/>
      </c>
    </row>
    <row r="346" spans="6:40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 t="shared" si="29"/>
        <v/>
      </c>
      <c r="AA346" s="9" t="str">
        <f t="shared" si="27"/>
        <v/>
      </c>
      <c r="AN346" s="9" t="str">
        <f t="shared" si="28"/>
        <v/>
      </c>
    </row>
    <row r="347" spans="6:40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 t="shared" si="29"/>
        <v/>
      </c>
      <c r="AA347" s="9" t="str">
        <f t="shared" si="27"/>
        <v/>
      </c>
      <c r="AN347" s="9" t="str">
        <f t="shared" si="28"/>
        <v/>
      </c>
    </row>
    <row r="348" spans="6:40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 t="shared" si="29"/>
        <v/>
      </c>
      <c r="AA348" s="9" t="str">
        <f t="shared" si="27"/>
        <v/>
      </c>
      <c r="AN348" s="9" t="str">
        <f t="shared" si="28"/>
        <v/>
      </c>
    </row>
    <row r="349" spans="6:40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 t="shared" si="29"/>
        <v/>
      </c>
      <c r="AA349" s="9" t="str">
        <f t="shared" si="27"/>
        <v/>
      </c>
      <c r="AN349" s="9" t="str">
        <f t="shared" si="28"/>
        <v/>
      </c>
    </row>
    <row r="350" spans="6:40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 t="shared" si="29"/>
        <v/>
      </c>
      <c r="AA350" s="9" t="str">
        <f t="shared" si="27"/>
        <v/>
      </c>
      <c r="AN350" s="9" t="str">
        <f t="shared" si="28"/>
        <v/>
      </c>
    </row>
    <row r="351" spans="6:40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 t="shared" si="29"/>
        <v/>
      </c>
      <c r="AA351" s="9" t="str">
        <f t="shared" si="27"/>
        <v/>
      </c>
      <c r="AN351" s="9" t="str">
        <f t="shared" si="28"/>
        <v/>
      </c>
    </row>
    <row r="352" spans="6:40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 t="shared" si="29"/>
        <v/>
      </c>
      <c r="AA352" s="9" t="str">
        <f t="shared" si="27"/>
        <v/>
      </c>
      <c r="AN352" s="9" t="str">
        <f t="shared" si="28"/>
        <v/>
      </c>
    </row>
    <row r="353" spans="6:40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 t="shared" si="29"/>
        <v/>
      </c>
      <c r="AA353" s="9" t="str">
        <f t="shared" si="27"/>
        <v/>
      </c>
      <c r="AD353" s="9"/>
      <c r="AN353" s="9" t="str">
        <f t="shared" si="28"/>
        <v/>
      </c>
    </row>
    <row r="354" spans="6:40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 t="shared" si="29"/>
        <v/>
      </c>
      <c r="AA354" s="9" t="str">
        <f t="shared" si="27"/>
        <v/>
      </c>
      <c r="AD354" s="9"/>
      <c r="AN354" s="9" t="str">
        <f t="shared" si="28"/>
        <v/>
      </c>
    </row>
    <row r="355" spans="6:40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 t="shared" si="29"/>
        <v/>
      </c>
      <c r="AA355" s="9" t="str">
        <f t="shared" si="27"/>
        <v/>
      </c>
      <c r="AD355" s="9"/>
      <c r="AN355" s="9" t="str">
        <f t="shared" si="28"/>
        <v/>
      </c>
    </row>
    <row r="356" spans="6:40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 t="shared" si="29"/>
        <v/>
      </c>
      <c r="AA356" s="9" t="str">
        <f t="shared" si="27"/>
        <v/>
      </c>
      <c r="AD356" s="9"/>
      <c r="AN356" s="9" t="str">
        <f t="shared" si="28"/>
        <v/>
      </c>
    </row>
    <row r="357" spans="6:40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 t="shared" si="29"/>
        <v/>
      </c>
      <c r="AA357" s="9" t="str">
        <f t="shared" si="27"/>
        <v/>
      </c>
      <c r="AD357" s="9"/>
      <c r="AN357" s="9" t="str">
        <f t="shared" si="28"/>
        <v/>
      </c>
    </row>
    <row r="358" spans="6:40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 t="shared" si="29"/>
        <v/>
      </c>
      <c r="AA358" s="9" t="str">
        <f t="shared" si="27"/>
        <v/>
      </c>
      <c r="AD358" s="9"/>
      <c r="AN358" s="9" t="str">
        <f t="shared" si="28"/>
        <v/>
      </c>
    </row>
    <row r="359" spans="6:40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 t="shared" si="29"/>
        <v/>
      </c>
      <c r="AA359" s="9" t="str">
        <f t="shared" si="27"/>
        <v/>
      </c>
      <c r="AD359" s="9"/>
      <c r="AN359" s="9" t="str">
        <f t="shared" si="28"/>
        <v/>
      </c>
    </row>
    <row r="360" spans="6:40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 t="shared" si="29"/>
        <v/>
      </c>
      <c r="AA360" s="9" t="str">
        <f t="shared" si="27"/>
        <v/>
      </c>
      <c r="AD360" s="9"/>
      <c r="AN360" s="9" t="str">
        <f t="shared" si="28"/>
        <v/>
      </c>
    </row>
    <row r="361" spans="6:40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 t="shared" si="29"/>
        <v/>
      </c>
      <c r="AA361" s="9" t="str">
        <f t="shared" si="27"/>
        <v/>
      </c>
      <c r="AD361" s="9"/>
      <c r="AN361" s="9" t="str">
        <f t="shared" si="28"/>
        <v/>
      </c>
    </row>
    <row r="362" spans="6:40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 t="shared" si="29"/>
        <v/>
      </c>
      <c r="AA362" s="9" t="str">
        <f t="shared" si="27"/>
        <v/>
      </c>
      <c r="AD362" s="9"/>
      <c r="AN362" s="9" t="str">
        <f t="shared" si="28"/>
        <v/>
      </c>
    </row>
    <row r="363" spans="6:40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 t="shared" si="29"/>
        <v/>
      </c>
      <c r="AA363" s="9" t="str">
        <f t="shared" si="27"/>
        <v/>
      </c>
      <c r="AD363" s="9"/>
      <c r="AN363" s="9" t="str">
        <f t="shared" si="28"/>
        <v/>
      </c>
    </row>
    <row r="364" spans="6:40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 t="shared" si="29"/>
        <v/>
      </c>
      <c r="AA364" s="9" t="str">
        <f t="shared" si="27"/>
        <v/>
      </c>
      <c r="AD364" s="9"/>
      <c r="AN364" s="9" t="str">
        <f t="shared" si="28"/>
        <v/>
      </c>
    </row>
    <row r="365" spans="6:40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 t="shared" si="29"/>
        <v/>
      </c>
      <c r="AA365" s="9" t="str">
        <f t="shared" si="27"/>
        <v/>
      </c>
      <c r="AD365" s="9"/>
      <c r="AN365" s="9" t="str">
        <f t="shared" si="28"/>
        <v/>
      </c>
    </row>
    <row r="366" spans="6:40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 t="shared" si="29"/>
        <v/>
      </c>
      <c r="AA366" s="9" t="str">
        <f t="shared" si="27"/>
        <v/>
      </c>
      <c r="AD366" s="9"/>
      <c r="AN366" s="9" t="str">
        <f t="shared" si="28"/>
        <v/>
      </c>
    </row>
    <row r="367" spans="6:40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 t="shared" si="29"/>
        <v/>
      </c>
      <c r="AA367" s="9" t="str">
        <f t="shared" si="27"/>
        <v/>
      </c>
      <c r="AD367" s="9"/>
      <c r="AN367" s="9" t="str">
        <f t="shared" si="28"/>
        <v/>
      </c>
    </row>
    <row r="368" spans="6:40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 t="shared" si="29"/>
        <v/>
      </c>
      <c r="AA368" s="9" t="str">
        <f t="shared" si="27"/>
        <v/>
      </c>
      <c r="AD368" s="9"/>
      <c r="AN368" s="9" t="str">
        <f t="shared" si="28"/>
        <v/>
      </c>
    </row>
    <row r="369" spans="6:40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 t="shared" si="29"/>
        <v/>
      </c>
      <c r="AA369" s="9" t="str">
        <f t="shared" si="27"/>
        <v/>
      </c>
      <c r="AD369" s="9"/>
      <c r="AN369" s="9" t="str">
        <f t="shared" si="28"/>
        <v/>
      </c>
    </row>
    <row r="370" spans="6:40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 t="shared" si="29"/>
        <v/>
      </c>
      <c r="AA370" s="9" t="str">
        <f t="shared" si="27"/>
        <v/>
      </c>
      <c r="AD370" s="9"/>
      <c r="AN370" s="9" t="str">
        <f t="shared" si="28"/>
        <v/>
      </c>
    </row>
    <row r="371" spans="6:40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 t="shared" si="29"/>
        <v/>
      </c>
      <c r="AA371" s="9" t="str">
        <f t="shared" si="27"/>
        <v/>
      </c>
      <c r="AD371" s="9"/>
      <c r="AN371" s="9" t="str">
        <f t="shared" si="28"/>
        <v/>
      </c>
    </row>
    <row r="372" spans="6:40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 t="shared" si="29"/>
        <v/>
      </c>
      <c r="AA372" s="9" t="str">
        <f t="shared" si="27"/>
        <v/>
      </c>
      <c r="AD372" s="9"/>
      <c r="AN372" s="9" t="str">
        <f t="shared" si="28"/>
        <v/>
      </c>
    </row>
    <row r="373" spans="6:40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 t="shared" si="29"/>
        <v/>
      </c>
      <c r="AA373" s="9" t="str">
        <f t="shared" si="27"/>
        <v/>
      </c>
      <c r="AD373" s="9"/>
      <c r="AN373" s="9" t="str">
        <f t="shared" si="28"/>
        <v/>
      </c>
    </row>
    <row r="374" spans="6:40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 t="shared" si="29"/>
        <v/>
      </c>
      <c r="AA374" s="9" t="str">
        <f t="shared" si="27"/>
        <v/>
      </c>
      <c r="AD374" s="9"/>
      <c r="AN374" s="9" t="str">
        <f t="shared" si="28"/>
        <v/>
      </c>
    </row>
    <row r="375" spans="6:40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 t="shared" si="29"/>
        <v/>
      </c>
      <c r="AA375" s="9" t="str">
        <f t="shared" si="27"/>
        <v/>
      </c>
      <c r="AD375" s="9"/>
      <c r="AN375" s="9" t="str">
        <f t="shared" si="28"/>
        <v/>
      </c>
    </row>
    <row r="376" spans="6:40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 t="shared" si="29"/>
        <v/>
      </c>
      <c r="AA376" s="9" t="str">
        <f t="shared" si="27"/>
        <v/>
      </c>
      <c r="AD376" s="9"/>
      <c r="AN376" s="9" t="str">
        <f t="shared" si="28"/>
        <v/>
      </c>
    </row>
    <row r="377" spans="6:40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 t="shared" si="29"/>
        <v/>
      </c>
      <c r="AA377" s="9" t="str">
        <f t="shared" si="27"/>
        <v/>
      </c>
      <c r="AD377" s="9"/>
      <c r="AN377" s="9" t="str">
        <f t="shared" si="28"/>
        <v/>
      </c>
    </row>
    <row r="378" spans="6:40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 t="shared" si="29"/>
        <v/>
      </c>
      <c r="AA378" s="9" t="str">
        <f t="shared" si="27"/>
        <v/>
      </c>
      <c r="AD378" s="9"/>
      <c r="AN378" s="9" t="str">
        <f t="shared" si="28"/>
        <v/>
      </c>
    </row>
    <row r="379" spans="6:40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 t="shared" si="29"/>
        <v/>
      </c>
      <c r="AA379" s="9" t="str">
        <f t="shared" si="27"/>
        <v/>
      </c>
      <c r="AD379" s="9"/>
      <c r="AN379" s="9" t="str">
        <f t="shared" si="28"/>
        <v/>
      </c>
    </row>
    <row r="380" spans="6:40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 t="shared" si="29"/>
        <v/>
      </c>
      <c r="AA380" s="9" t="str">
        <f t="shared" si="27"/>
        <v/>
      </c>
      <c r="AD380" s="9"/>
      <c r="AN380" s="9" t="str">
        <f t="shared" si="28"/>
        <v/>
      </c>
    </row>
    <row r="381" spans="6:40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 t="shared" si="29"/>
        <v/>
      </c>
      <c r="AA381" s="9" t="str">
        <f t="shared" si="27"/>
        <v/>
      </c>
      <c r="AD381" s="9"/>
      <c r="AN381" s="9" t="str">
        <f t="shared" si="28"/>
        <v/>
      </c>
    </row>
    <row r="382" spans="6:40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 t="shared" si="29"/>
        <v/>
      </c>
      <c r="AA382" s="9" t="str">
        <f t="shared" si="27"/>
        <v/>
      </c>
      <c r="AD382" s="9"/>
      <c r="AN382" s="9" t="str">
        <f t="shared" si="28"/>
        <v/>
      </c>
    </row>
    <row r="383" spans="6:40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 t="shared" si="29"/>
        <v/>
      </c>
      <c r="AA383" s="9" t="str">
        <f t="shared" si="27"/>
        <v/>
      </c>
      <c r="AD383" s="9"/>
      <c r="AN383" s="9" t="str">
        <f t="shared" si="28"/>
        <v/>
      </c>
    </row>
    <row r="384" spans="6:40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 t="shared" si="29"/>
        <v/>
      </c>
      <c r="AA384" s="9" t="str">
        <f t="shared" si="27"/>
        <v/>
      </c>
      <c r="AD384" s="9"/>
      <c r="AN384" s="9" t="str">
        <f t="shared" si="28"/>
        <v/>
      </c>
    </row>
    <row r="385" spans="6:40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 t="shared" si="29"/>
        <v/>
      </c>
      <c r="AA385" s="9" t="str">
        <f t="shared" si="27"/>
        <v/>
      </c>
      <c r="AD385" s="9"/>
      <c r="AN385" s="9" t="str">
        <f t="shared" si="28"/>
        <v/>
      </c>
    </row>
    <row r="386" spans="6:40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 t="shared" si="29"/>
        <v/>
      </c>
      <c r="AA386" s="9" t="str">
        <f t="shared" si="27"/>
        <v/>
      </c>
      <c r="AD386" s="9"/>
      <c r="AN386" s="9" t="str">
        <f t="shared" si="28"/>
        <v/>
      </c>
    </row>
    <row r="387" spans="6:40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 t="shared" si="29"/>
        <v/>
      </c>
      <c r="AA387" s="9" t="str">
        <f t="shared" si="27"/>
        <v/>
      </c>
      <c r="AD387" s="9"/>
      <c r="AN387" s="9" t="str">
        <f t="shared" si="28"/>
        <v/>
      </c>
    </row>
    <row r="388" spans="6:40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 t="shared" si="29"/>
        <v/>
      </c>
      <c r="AA388" s="9" t="str">
        <f t="shared" ref="AA388:AA451" si="30">IF(ISBLANK(Y388),  "", _xlfn.CONCAT(LOWER(C388), "/", E388))</f>
        <v/>
      </c>
      <c r="AD388" s="9"/>
      <c r="AN388" s="9" t="str">
        <f t="shared" ref="AN388:AN451" si="31"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 t="shared" si="29"/>
        <v/>
      </c>
      <c r="AA389" s="9" t="str">
        <f t="shared" si="30"/>
        <v/>
      </c>
      <c r="AD389" s="9"/>
      <c r="AN389" s="9" t="str">
        <f t="shared" si="31"/>
        <v/>
      </c>
    </row>
    <row r="390" spans="6:40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 t="shared" si="29"/>
        <v/>
      </c>
      <c r="AA390" s="9" t="str">
        <f t="shared" si="30"/>
        <v/>
      </c>
      <c r="AD390" s="9"/>
      <c r="AN390" s="9" t="str">
        <f t="shared" si="31"/>
        <v/>
      </c>
    </row>
    <row r="391" spans="6:40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 t="shared" si="29"/>
        <v/>
      </c>
      <c r="AA391" s="9" t="str">
        <f t="shared" si="30"/>
        <v/>
      </c>
      <c r="AD391" s="9"/>
      <c r="AN391" s="9" t="str">
        <f t="shared" si="31"/>
        <v/>
      </c>
    </row>
    <row r="392" spans="6:40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 t="shared" si="29"/>
        <v/>
      </c>
      <c r="AA392" s="9" t="str">
        <f t="shared" si="30"/>
        <v/>
      </c>
      <c r="AD392" s="9"/>
      <c r="AN392" s="9" t="str">
        <f t="shared" si="31"/>
        <v/>
      </c>
    </row>
    <row r="393" spans="6:40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 t="shared" si="29"/>
        <v/>
      </c>
      <c r="AA393" s="9" t="str">
        <f t="shared" si="30"/>
        <v/>
      </c>
      <c r="AD393" s="9"/>
      <c r="AN393" s="9" t="str">
        <f t="shared" si="31"/>
        <v/>
      </c>
    </row>
    <row r="394" spans="6:40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 t="shared" si="29"/>
        <v/>
      </c>
      <c r="AA394" s="9" t="str">
        <f t="shared" si="30"/>
        <v/>
      </c>
      <c r="AD394" s="9"/>
      <c r="AN394" s="9" t="str">
        <f t="shared" si="31"/>
        <v/>
      </c>
    </row>
    <row r="395" spans="6:40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 t="shared" si="29"/>
        <v/>
      </c>
      <c r="AA395" s="9" t="str">
        <f t="shared" si="30"/>
        <v/>
      </c>
      <c r="AD395" s="9"/>
      <c r="AN395" s="9" t="str">
        <f t="shared" si="31"/>
        <v/>
      </c>
    </row>
    <row r="396" spans="6:40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 t="shared" si="29"/>
        <v/>
      </c>
      <c r="AA396" s="9" t="str">
        <f t="shared" si="30"/>
        <v/>
      </c>
      <c r="AD396" s="9"/>
      <c r="AN396" s="9" t="str">
        <f t="shared" si="31"/>
        <v/>
      </c>
    </row>
    <row r="397" spans="6:40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 t="shared" si="29"/>
        <v/>
      </c>
      <c r="AA397" s="9" t="str">
        <f t="shared" si="30"/>
        <v/>
      </c>
      <c r="AD397" s="9"/>
      <c r="AN397" s="9" t="str">
        <f t="shared" si="31"/>
        <v/>
      </c>
    </row>
    <row r="398" spans="6:40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 t="shared" si="29"/>
        <v/>
      </c>
      <c r="AA398" s="9" t="str">
        <f t="shared" si="30"/>
        <v/>
      </c>
      <c r="AD398" s="9"/>
      <c r="AN398" s="9" t="str">
        <f t="shared" si="31"/>
        <v/>
      </c>
    </row>
    <row r="399" spans="6:40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 t="shared" si="29"/>
        <v/>
      </c>
      <c r="AA399" s="9" t="str">
        <f t="shared" si="30"/>
        <v/>
      </c>
      <c r="AD399" s="9"/>
      <c r="AN399" s="9" t="str">
        <f t="shared" si="31"/>
        <v/>
      </c>
    </row>
    <row r="400" spans="6:40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 t="shared" si="29"/>
        <v/>
      </c>
      <c r="AA400" s="9" t="str">
        <f t="shared" si="30"/>
        <v/>
      </c>
      <c r="AD400" s="9"/>
      <c r="AN400" s="9" t="str">
        <f t="shared" si="31"/>
        <v/>
      </c>
    </row>
    <row r="401" spans="6:40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 t="shared" si="29"/>
        <v/>
      </c>
      <c r="AA401" s="9" t="str">
        <f t="shared" si="30"/>
        <v/>
      </c>
      <c r="AD401" s="9"/>
      <c r="AN401" s="9" t="str">
        <f t="shared" si="31"/>
        <v/>
      </c>
    </row>
    <row r="402" spans="6:40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 t="shared" si="29"/>
        <v/>
      </c>
      <c r="AA402" s="9" t="str">
        <f t="shared" si="30"/>
        <v/>
      </c>
      <c r="AD402" s="9"/>
      <c r="AN402" s="9" t="str">
        <f t="shared" si="31"/>
        <v/>
      </c>
    </row>
    <row r="403" spans="6:40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 t="shared" si="29"/>
        <v/>
      </c>
      <c r="AA403" s="9" t="str">
        <f t="shared" si="30"/>
        <v/>
      </c>
      <c r="AD403" s="9"/>
      <c r="AN403" s="9" t="str">
        <f t="shared" si="31"/>
        <v/>
      </c>
    </row>
    <row r="404" spans="6:40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 t="shared" si="29"/>
        <v/>
      </c>
      <c r="AA404" s="9" t="str">
        <f t="shared" si="30"/>
        <v/>
      </c>
      <c r="AD404" s="9"/>
      <c r="AN404" s="9" t="str">
        <f t="shared" si="31"/>
        <v/>
      </c>
    </row>
    <row r="405" spans="6:40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 t="shared" si="29"/>
        <v/>
      </c>
      <c r="AA405" s="9" t="str">
        <f t="shared" si="30"/>
        <v/>
      </c>
      <c r="AD405" s="9"/>
      <c r="AN405" s="9" t="str">
        <f t="shared" si="31"/>
        <v/>
      </c>
    </row>
    <row r="406" spans="6:40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 t="shared" si="29"/>
        <v/>
      </c>
      <c r="AA406" s="9" t="str">
        <f t="shared" si="30"/>
        <v/>
      </c>
      <c r="AD406" s="9"/>
      <c r="AN406" s="9" t="str">
        <f t="shared" si="31"/>
        <v/>
      </c>
    </row>
    <row r="407" spans="6:40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 t="shared" si="29"/>
        <v/>
      </c>
      <c r="AA407" s="9" t="str">
        <f t="shared" si="30"/>
        <v/>
      </c>
      <c r="AD407" s="9"/>
      <c r="AN407" s="9" t="str">
        <f t="shared" si="31"/>
        <v/>
      </c>
    </row>
    <row r="408" spans="6:40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 t="shared" si="29"/>
        <v/>
      </c>
      <c r="AA408" s="9" t="str">
        <f t="shared" si="30"/>
        <v/>
      </c>
      <c r="AD408" s="9"/>
      <c r="AN408" s="9" t="str">
        <f t="shared" si="31"/>
        <v/>
      </c>
    </row>
    <row r="409" spans="6:40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 t="shared" ref="Z409:Z472" si="32">IF(ISBLANK(Y409),  "", _xlfn.CONCAT("haas/entity/sensor/", LOWER(C409), "/", E409, "/config"))</f>
        <v/>
      </c>
      <c r="AA409" s="9" t="str">
        <f t="shared" si="30"/>
        <v/>
      </c>
      <c r="AD409" s="9"/>
      <c r="AN409" s="9" t="str">
        <f t="shared" si="31"/>
        <v/>
      </c>
    </row>
    <row r="410" spans="6:40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 t="shared" si="32"/>
        <v/>
      </c>
      <c r="AA410" s="9" t="str">
        <f t="shared" si="30"/>
        <v/>
      </c>
      <c r="AD410" s="9"/>
      <c r="AN410" s="9" t="str">
        <f t="shared" si="31"/>
        <v/>
      </c>
    </row>
    <row r="411" spans="6:40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 t="shared" si="32"/>
        <v/>
      </c>
      <c r="AA411" s="9" t="str">
        <f t="shared" si="30"/>
        <v/>
      </c>
      <c r="AD411" s="9"/>
      <c r="AN411" s="9" t="str">
        <f t="shared" si="31"/>
        <v/>
      </c>
    </row>
    <row r="412" spans="6:40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 t="shared" si="32"/>
        <v/>
      </c>
      <c r="AA412" s="9" t="str">
        <f t="shared" si="30"/>
        <v/>
      </c>
      <c r="AD412" s="9"/>
      <c r="AN412" s="9" t="str">
        <f t="shared" si="31"/>
        <v/>
      </c>
    </row>
    <row r="413" spans="6:40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 t="shared" si="32"/>
        <v/>
      </c>
      <c r="AA413" s="9" t="str">
        <f t="shared" si="30"/>
        <v/>
      </c>
      <c r="AD413" s="9"/>
      <c r="AN413" s="9" t="str">
        <f t="shared" si="31"/>
        <v/>
      </c>
    </row>
    <row r="414" spans="6:40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 t="shared" si="32"/>
        <v/>
      </c>
      <c r="AA414" s="9" t="str">
        <f t="shared" si="30"/>
        <v/>
      </c>
      <c r="AD414" s="9"/>
      <c r="AN414" s="9" t="str">
        <f t="shared" si="31"/>
        <v/>
      </c>
    </row>
    <row r="415" spans="6:40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 t="shared" si="32"/>
        <v/>
      </c>
      <c r="AA415" s="9" t="str">
        <f t="shared" si="30"/>
        <v/>
      </c>
      <c r="AD415" s="9"/>
      <c r="AN415" s="9" t="str">
        <f t="shared" si="31"/>
        <v/>
      </c>
    </row>
    <row r="416" spans="6:40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 t="shared" si="32"/>
        <v/>
      </c>
      <c r="AA416" s="9" t="str">
        <f t="shared" si="30"/>
        <v/>
      </c>
      <c r="AD416" s="9"/>
      <c r="AN416" s="9" t="str">
        <f t="shared" si="31"/>
        <v/>
      </c>
    </row>
    <row r="417" spans="6:40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 t="shared" si="32"/>
        <v/>
      </c>
      <c r="AA417" s="9" t="str">
        <f t="shared" si="30"/>
        <v/>
      </c>
      <c r="AD417" s="9"/>
      <c r="AN417" s="9" t="str">
        <f t="shared" si="31"/>
        <v/>
      </c>
    </row>
    <row r="418" spans="6:40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 t="shared" si="32"/>
        <v/>
      </c>
      <c r="AA418" s="9" t="str">
        <f t="shared" si="30"/>
        <v/>
      </c>
      <c r="AD418" s="9"/>
      <c r="AN418" s="9" t="str">
        <f t="shared" si="31"/>
        <v/>
      </c>
    </row>
    <row r="419" spans="6:40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 t="shared" si="32"/>
        <v/>
      </c>
      <c r="AA419" s="9" t="str">
        <f t="shared" si="30"/>
        <v/>
      </c>
      <c r="AD419" s="9"/>
      <c r="AN419" s="9" t="str">
        <f t="shared" si="31"/>
        <v/>
      </c>
    </row>
    <row r="420" spans="6:40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 t="shared" si="32"/>
        <v/>
      </c>
      <c r="AA420" s="9" t="str">
        <f t="shared" si="30"/>
        <v/>
      </c>
      <c r="AD420" s="9"/>
      <c r="AN420" s="9" t="str">
        <f t="shared" si="31"/>
        <v/>
      </c>
    </row>
    <row r="421" spans="6:40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 t="shared" si="32"/>
        <v/>
      </c>
      <c r="AA421" s="9" t="str">
        <f t="shared" si="30"/>
        <v/>
      </c>
      <c r="AD421" s="9"/>
      <c r="AN421" s="9" t="str">
        <f t="shared" si="31"/>
        <v/>
      </c>
    </row>
    <row r="422" spans="6:40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 t="shared" si="32"/>
        <v/>
      </c>
      <c r="AA422" s="9" t="str">
        <f t="shared" si="30"/>
        <v/>
      </c>
      <c r="AD422" s="9"/>
      <c r="AN422" s="9" t="str">
        <f t="shared" si="31"/>
        <v/>
      </c>
    </row>
    <row r="423" spans="6:40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 t="shared" si="32"/>
        <v/>
      </c>
      <c r="AA423" s="9" t="str">
        <f t="shared" si="30"/>
        <v/>
      </c>
      <c r="AD423" s="9"/>
      <c r="AN423" s="9" t="str">
        <f t="shared" si="31"/>
        <v/>
      </c>
    </row>
    <row r="424" spans="6:40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 t="shared" si="32"/>
        <v/>
      </c>
      <c r="AA424" s="9" t="str">
        <f t="shared" si="30"/>
        <v/>
      </c>
      <c r="AD424" s="9"/>
      <c r="AN424" s="9" t="str">
        <f t="shared" si="31"/>
        <v/>
      </c>
    </row>
    <row r="425" spans="6:40" ht="16" hidden="1" customHeight="1" x14ac:dyDescent="0.2">
      <c r="F425" s="9" t="str">
        <f>IF(ISBLANK(E425), "", Table2[[#This Row],[unique_id]])</f>
        <v/>
      </c>
      <c r="H425" s="15"/>
      <c r="N425" s="9"/>
      <c r="O425" s="11"/>
      <c r="P425" s="11"/>
      <c r="Q425" s="11"/>
      <c r="R425" s="11"/>
      <c r="S425" s="9"/>
      <c r="X425" s="11"/>
      <c r="Z425" s="9" t="str">
        <f t="shared" si="32"/>
        <v/>
      </c>
      <c r="AA425" s="9" t="str">
        <f t="shared" si="30"/>
        <v/>
      </c>
      <c r="AD425" s="9"/>
      <c r="AN425" s="9" t="str">
        <f t="shared" si="31"/>
        <v/>
      </c>
    </row>
    <row r="426" spans="6:40" ht="16" hidden="1" customHeight="1" x14ac:dyDescent="0.2">
      <c r="F426" s="9" t="str">
        <f>IF(ISBLANK(E426), "", Table2[[#This Row],[unique_id]])</f>
        <v/>
      </c>
      <c r="H426" s="15"/>
      <c r="N426" s="9"/>
      <c r="O426" s="11"/>
      <c r="P426" s="11"/>
      <c r="Q426" s="11"/>
      <c r="R426" s="11"/>
      <c r="S426" s="9"/>
      <c r="X426" s="11"/>
      <c r="Z426" s="9" t="str">
        <f t="shared" si="32"/>
        <v/>
      </c>
      <c r="AA426" s="9" t="str">
        <f t="shared" si="30"/>
        <v/>
      </c>
      <c r="AD426" s="9"/>
      <c r="AN426" s="9" t="str">
        <f t="shared" si="31"/>
        <v/>
      </c>
    </row>
    <row r="427" spans="6:40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 t="shared" si="32"/>
        <v/>
      </c>
      <c r="AA427" s="9" t="str">
        <f t="shared" si="30"/>
        <v/>
      </c>
      <c r="AD427" s="9"/>
      <c r="AN427" s="9" t="str">
        <f t="shared" si="31"/>
        <v/>
      </c>
    </row>
    <row r="428" spans="6:40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 t="shared" si="32"/>
        <v/>
      </c>
      <c r="AA428" s="9" t="str">
        <f t="shared" si="30"/>
        <v/>
      </c>
      <c r="AD428" s="9"/>
      <c r="AN428" s="9" t="str">
        <f t="shared" si="31"/>
        <v/>
      </c>
    </row>
    <row r="429" spans="6:40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 t="shared" si="32"/>
        <v/>
      </c>
      <c r="AA429" s="9" t="str">
        <f t="shared" si="30"/>
        <v/>
      </c>
      <c r="AD429" s="9"/>
      <c r="AN429" s="9" t="str">
        <f t="shared" si="31"/>
        <v/>
      </c>
    </row>
    <row r="430" spans="6:40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 t="shared" si="32"/>
        <v/>
      </c>
      <c r="AA430" s="9" t="str">
        <f t="shared" si="30"/>
        <v/>
      </c>
      <c r="AD430" s="9"/>
      <c r="AN430" s="9" t="str">
        <f t="shared" si="31"/>
        <v/>
      </c>
    </row>
    <row r="431" spans="6:40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Z431" s="9" t="str">
        <f t="shared" si="32"/>
        <v/>
      </c>
      <c r="AA431" s="9" t="str">
        <f t="shared" si="30"/>
        <v/>
      </c>
      <c r="AD431" s="9"/>
      <c r="AN431" s="9" t="str">
        <f t="shared" si="31"/>
        <v/>
      </c>
    </row>
    <row r="432" spans="6:40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Z432" s="9" t="str">
        <f t="shared" si="32"/>
        <v/>
      </c>
      <c r="AA432" s="9" t="str">
        <f t="shared" si="30"/>
        <v/>
      </c>
      <c r="AD432" s="9"/>
      <c r="AN432" s="9" t="str">
        <f t="shared" si="31"/>
        <v/>
      </c>
    </row>
    <row r="433" spans="6:40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Z433" s="9" t="str">
        <f t="shared" si="32"/>
        <v/>
      </c>
      <c r="AA433" s="9" t="str">
        <f t="shared" si="30"/>
        <v/>
      </c>
      <c r="AD433" s="9"/>
      <c r="AN433" s="9" t="str">
        <f t="shared" si="31"/>
        <v/>
      </c>
    </row>
    <row r="434" spans="6:40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Z434" s="9" t="str">
        <f t="shared" si="32"/>
        <v/>
      </c>
      <c r="AA434" s="9" t="str">
        <f t="shared" si="30"/>
        <v/>
      </c>
      <c r="AD434" s="9"/>
      <c r="AN434" s="9" t="str">
        <f t="shared" si="31"/>
        <v/>
      </c>
    </row>
    <row r="435" spans="6:40" ht="16" hidden="1" customHeight="1" x14ac:dyDescent="0.2">
      <c r="F435" s="9" t="str">
        <f>IF(ISBLANK(E435), "", Table2[[#This Row],[unique_id]])</f>
        <v/>
      </c>
      <c r="G435" s="15"/>
      <c r="N435" s="9"/>
      <c r="O435" s="11"/>
      <c r="P435" s="11"/>
      <c r="Q435" s="11"/>
      <c r="R435" s="11"/>
      <c r="S435" s="9"/>
      <c r="Z435" s="9" t="str">
        <f t="shared" si="32"/>
        <v/>
      </c>
      <c r="AA435" s="9" t="str">
        <f t="shared" si="30"/>
        <v/>
      </c>
      <c r="AD435" s="9"/>
      <c r="AN435" s="9" t="str">
        <f t="shared" si="31"/>
        <v/>
      </c>
    </row>
    <row r="436" spans="6:40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 t="shared" si="32"/>
        <v/>
      </c>
      <c r="AA436" s="9" t="str">
        <f t="shared" si="30"/>
        <v/>
      </c>
      <c r="AD436" s="9"/>
      <c r="AN436" s="9" t="str">
        <f t="shared" si="31"/>
        <v/>
      </c>
    </row>
    <row r="437" spans="6:40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 t="shared" si="32"/>
        <v/>
      </c>
      <c r="AA437" s="9" t="str">
        <f t="shared" si="30"/>
        <v/>
      </c>
      <c r="AD437" s="9"/>
      <c r="AN437" s="9" t="str">
        <f t="shared" si="31"/>
        <v/>
      </c>
    </row>
    <row r="438" spans="6:40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 t="shared" si="32"/>
        <v/>
      </c>
      <c r="AA438" s="9" t="str">
        <f t="shared" si="30"/>
        <v/>
      </c>
      <c r="AD438" s="9"/>
      <c r="AN438" s="9" t="str">
        <f t="shared" si="31"/>
        <v/>
      </c>
    </row>
    <row r="439" spans="6:40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Z439" s="9" t="str">
        <f t="shared" si="32"/>
        <v/>
      </c>
      <c r="AA439" s="9" t="str">
        <f t="shared" si="30"/>
        <v/>
      </c>
      <c r="AD439" s="9"/>
      <c r="AN439" s="9" t="str">
        <f t="shared" si="31"/>
        <v/>
      </c>
    </row>
    <row r="440" spans="6:40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 t="shared" si="32"/>
        <v/>
      </c>
      <c r="AA440" s="9" t="str">
        <f t="shared" si="30"/>
        <v/>
      </c>
      <c r="AD440" s="9"/>
      <c r="AN440" s="9" t="str">
        <f t="shared" si="31"/>
        <v/>
      </c>
    </row>
    <row r="441" spans="6:40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 t="shared" si="32"/>
        <v/>
      </c>
      <c r="AA441" s="9" t="str">
        <f t="shared" si="30"/>
        <v/>
      </c>
      <c r="AD441" s="9"/>
      <c r="AN441" s="9" t="str">
        <f t="shared" si="31"/>
        <v/>
      </c>
    </row>
    <row r="442" spans="6:40" ht="16" hidden="1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 t="shared" si="32"/>
        <v/>
      </c>
      <c r="AA442" s="9" t="str">
        <f t="shared" si="30"/>
        <v/>
      </c>
      <c r="AD442" s="9"/>
      <c r="AN442" s="9" t="str">
        <f t="shared" si="31"/>
        <v/>
      </c>
    </row>
    <row r="443" spans="6:40" ht="16" hidden="1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 t="shared" si="32"/>
        <v/>
      </c>
      <c r="AA443" s="9" t="str">
        <f t="shared" si="30"/>
        <v/>
      </c>
      <c r="AD443" s="9"/>
      <c r="AN443" s="9" t="str">
        <f t="shared" si="31"/>
        <v/>
      </c>
    </row>
    <row r="444" spans="6:40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 t="shared" si="32"/>
        <v/>
      </c>
      <c r="AA444" s="9" t="str">
        <f t="shared" si="30"/>
        <v/>
      </c>
      <c r="AD444" s="9"/>
      <c r="AN444" s="9" t="str">
        <f t="shared" si="31"/>
        <v/>
      </c>
    </row>
    <row r="445" spans="6:40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 t="shared" si="32"/>
        <v/>
      </c>
      <c r="AA445" s="9" t="str">
        <f t="shared" si="30"/>
        <v/>
      </c>
      <c r="AD445" s="9"/>
      <c r="AN445" s="9" t="str">
        <f t="shared" si="31"/>
        <v/>
      </c>
    </row>
    <row r="446" spans="6:40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 t="shared" si="32"/>
        <v/>
      </c>
      <c r="AA446" s="9" t="str">
        <f t="shared" si="30"/>
        <v/>
      </c>
      <c r="AD446" s="9"/>
      <c r="AN446" s="9" t="str">
        <f t="shared" si="31"/>
        <v/>
      </c>
    </row>
    <row r="447" spans="6:40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 t="shared" si="32"/>
        <v/>
      </c>
      <c r="AA447" s="9" t="str">
        <f t="shared" si="30"/>
        <v/>
      </c>
      <c r="AD447" s="9"/>
      <c r="AN447" s="9" t="str">
        <f t="shared" si="31"/>
        <v/>
      </c>
    </row>
    <row r="448" spans="6:40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 t="shared" si="32"/>
        <v/>
      </c>
      <c r="AA448" s="9" t="str">
        <f t="shared" si="30"/>
        <v/>
      </c>
      <c r="AD448" s="9"/>
      <c r="AN448" s="9" t="str">
        <f t="shared" si="31"/>
        <v/>
      </c>
    </row>
    <row r="449" spans="6:40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 t="shared" si="32"/>
        <v/>
      </c>
      <c r="AA449" s="9" t="str">
        <f t="shared" si="30"/>
        <v/>
      </c>
      <c r="AD449" s="9"/>
      <c r="AN449" s="9" t="str">
        <f t="shared" si="31"/>
        <v/>
      </c>
    </row>
    <row r="450" spans="6:40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 t="shared" si="32"/>
        <v/>
      </c>
      <c r="AA450" s="9" t="str">
        <f t="shared" si="30"/>
        <v/>
      </c>
      <c r="AD450" s="9"/>
      <c r="AN450" s="9" t="str">
        <f t="shared" si="31"/>
        <v/>
      </c>
    </row>
    <row r="451" spans="6:40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 t="shared" si="32"/>
        <v/>
      </c>
      <c r="AA451" s="9" t="str">
        <f t="shared" si="30"/>
        <v/>
      </c>
      <c r="AD451" s="9"/>
      <c r="AN451" s="9" t="str">
        <f t="shared" si="31"/>
        <v/>
      </c>
    </row>
    <row r="452" spans="6:40" ht="16" hidden="1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 t="shared" si="32"/>
        <v/>
      </c>
      <c r="AA452" s="9" t="str">
        <f t="shared" ref="AA452:AA515" si="33">IF(ISBLANK(Y452),  "", _xlfn.CONCAT(LOWER(C452), "/", E452))</f>
        <v/>
      </c>
      <c r="AD452" s="9"/>
      <c r="AN452" s="9" t="str">
        <f t="shared" ref="AN452:AN515" si="34"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 t="shared" si="32"/>
        <v/>
      </c>
      <c r="AA453" s="9" t="str">
        <f t="shared" si="33"/>
        <v/>
      </c>
      <c r="AD453" s="9"/>
      <c r="AN453" s="9" t="str">
        <f t="shared" si="34"/>
        <v/>
      </c>
    </row>
    <row r="454" spans="6:40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 t="shared" si="32"/>
        <v/>
      </c>
      <c r="AA454" s="9" t="str">
        <f t="shared" si="33"/>
        <v/>
      </c>
      <c r="AD454" s="9"/>
      <c r="AN454" s="9" t="str">
        <f t="shared" si="34"/>
        <v/>
      </c>
    </row>
    <row r="455" spans="6:40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 t="shared" si="32"/>
        <v/>
      </c>
      <c r="AA455" s="9" t="str">
        <f t="shared" si="33"/>
        <v/>
      </c>
      <c r="AD455" s="9"/>
      <c r="AN455" s="9" t="str">
        <f t="shared" si="34"/>
        <v/>
      </c>
    </row>
    <row r="456" spans="6:40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 t="shared" si="32"/>
        <v/>
      </c>
      <c r="AA456" s="9" t="str">
        <f t="shared" si="33"/>
        <v/>
      </c>
      <c r="AD456" s="9"/>
      <c r="AN456" s="9" t="str">
        <f t="shared" si="34"/>
        <v/>
      </c>
    </row>
    <row r="457" spans="6:40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 t="shared" si="32"/>
        <v/>
      </c>
      <c r="AA457" s="9" t="str">
        <f t="shared" si="33"/>
        <v/>
      </c>
      <c r="AD457" s="9"/>
      <c r="AN457" s="9" t="str">
        <f t="shared" si="34"/>
        <v/>
      </c>
    </row>
    <row r="458" spans="6:40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 t="shared" si="32"/>
        <v/>
      </c>
      <c r="AA458" s="9" t="str">
        <f t="shared" si="33"/>
        <v/>
      </c>
      <c r="AD458" s="9"/>
      <c r="AN458" s="9" t="str">
        <f t="shared" si="34"/>
        <v/>
      </c>
    </row>
    <row r="459" spans="6:40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 t="shared" si="32"/>
        <v/>
      </c>
      <c r="AA459" s="9" t="str">
        <f t="shared" si="33"/>
        <v/>
      </c>
      <c r="AD459" s="9"/>
      <c r="AN459" s="9" t="str">
        <f t="shared" si="34"/>
        <v/>
      </c>
    </row>
    <row r="460" spans="6:40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 t="shared" si="32"/>
        <v/>
      </c>
      <c r="AA460" s="9" t="str">
        <f t="shared" si="33"/>
        <v/>
      </c>
      <c r="AD460" s="9"/>
      <c r="AN460" s="9" t="str">
        <f t="shared" si="34"/>
        <v/>
      </c>
    </row>
    <row r="461" spans="6:40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 t="shared" si="32"/>
        <v/>
      </c>
      <c r="AA461" s="9" t="str">
        <f t="shared" si="33"/>
        <v/>
      </c>
      <c r="AD461" s="9"/>
      <c r="AN461" s="9" t="str">
        <f t="shared" si="34"/>
        <v/>
      </c>
    </row>
    <row r="462" spans="6:40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 t="shared" si="32"/>
        <v/>
      </c>
      <c r="AA462" s="9" t="str">
        <f t="shared" si="33"/>
        <v/>
      </c>
      <c r="AD462" s="9"/>
      <c r="AN462" s="9" t="str">
        <f t="shared" si="34"/>
        <v/>
      </c>
    </row>
    <row r="463" spans="6:40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 t="shared" si="32"/>
        <v/>
      </c>
      <c r="AA463" s="9" t="str">
        <f t="shared" si="33"/>
        <v/>
      </c>
      <c r="AD463" s="9"/>
      <c r="AN463" s="9" t="str">
        <f t="shared" si="34"/>
        <v/>
      </c>
    </row>
    <row r="464" spans="6:40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 t="shared" si="32"/>
        <v/>
      </c>
      <c r="AA464" s="9" t="str">
        <f t="shared" si="33"/>
        <v/>
      </c>
      <c r="AD464" s="9"/>
      <c r="AN464" s="9" t="str">
        <f t="shared" si="34"/>
        <v/>
      </c>
    </row>
    <row r="465" spans="6:40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 t="shared" si="32"/>
        <v/>
      </c>
      <c r="AA465" s="9" t="str">
        <f t="shared" si="33"/>
        <v/>
      </c>
      <c r="AD465" s="9"/>
      <c r="AN465" s="9" t="str">
        <f t="shared" si="34"/>
        <v/>
      </c>
    </row>
    <row r="466" spans="6:40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 t="shared" si="32"/>
        <v/>
      </c>
      <c r="AA466" s="9" t="str">
        <f t="shared" si="33"/>
        <v/>
      </c>
      <c r="AD466" s="9"/>
      <c r="AN466" s="9" t="str">
        <f t="shared" si="34"/>
        <v/>
      </c>
    </row>
    <row r="467" spans="6:40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 t="shared" si="32"/>
        <v/>
      </c>
      <c r="AA467" s="9" t="str">
        <f t="shared" si="33"/>
        <v/>
      </c>
      <c r="AD467" s="9"/>
      <c r="AN467" s="9" t="str">
        <f t="shared" si="34"/>
        <v/>
      </c>
    </row>
    <row r="468" spans="6:40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 t="shared" si="32"/>
        <v/>
      </c>
      <c r="AA468" s="9" t="str">
        <f t="shared" si="33"/>
        <v/>
      </c>
      <c r="AD468" s="9"/>
      <c r="AN468" s="9" t="str">
        <f t="shared" si="34"/>
        <v/>
      </c>
    </row>
    <row r="469" spans="6:40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 t="shared" si="32"/>
        <v/>
      </c>
      <c r="AA469" s="9" t="str">
        <f t="shared" si="33"/>
        <v/>
      </c>
      <c r="AD469" s="9"/>
      <c r="AN469" s="9" t="str">
        <f t="shared" si="34"/>
        <v/>
      </c>
    </row>
    <row r="470" spans="6:40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 t="shared" si="32"/>
        <v/>
      </c>
      <c r="AA470" s="9" t="str">
        <f t="shared" si="33"/>
        <v/>
      </c>
      <c r="AD470" s="9"/>
      <c r="AN470" s="9" t="str">
        <f t="shared" si="34"/>
        <v/>
      </c>
    </row>
    <row r="471" spans="6:40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 t="shared" si="32"/>
        <v/>
      </c>
      <c r="AA471" s="9" t="str">
        <f t="shared" si="33"/>
        <v/>
      </c>
      <c r="AD471" s="9"/>
      <c r="AN471" s="9" t="str">
        <f t="shared" si="34"/>
        <v/>
      </c>
    </row>
    <row r="472" spans="6:40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 t="shared" si="32"/>
        <v/>
      </c>
      <c r="AA472" s="9" t="str">
        <f t="shared" si="33"/>
        <v/>
      </c>
      <c r="AD472" s="9"/>
      <c r="AN472" s="9" t="str">
        <f t="shared" si="34"/>
        <v/>
      </c>
    </row>
    <row r="473" spans="6:40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 t="shared" ref="Z473:Z536" si="35">IF(ISBLANK(Y473),  "", _xlfn.CONCAT("haas/entity/sensor/", LOWER(C473), "/", E473, "/config"))</f>
        <v/>
      </c>
      <c r="AA473" s="9" t="str">
        <f t="shared" si="33"/>
        <v/>
      </c>
      <c r="AD473" s="9"/>
      <c r="AN473" s="9" t="str">
        <f t="shared" si="34"/>
        <v/>
      </c>
    </row>
    <row r="474" spans="6:40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 t="shared" si="35"/>
        <v/>
      </c>
      <c r="AA474" s="9" t="str">
        <f t="shared" si="33"/>
        <v/>
      </c>
      <c r="AD474" s="9"/>
      <c r="AN474" s="9" t="str">
        <f t="shared" si="34"/>
        <v/>
      </c>
    </row>
    <row r="475" spans="6:40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 t="shared" si="35"/>
        <v/>
      </c>
      <c r="AA475" s="9" t="str">
        <f t="shared" si="33"/>
        <v/>
      </c>
      <c r="AD475" s="9"/>
      <c r="AN475" s="9" t="str">
        <f t="shared" si="34"/>
        <v/>
      </c>
    </row>
    <row r="476" spans="6:40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 t="shared" si="35"/>
        <v/>
      </c>
      <c r="AA476" s="9" t="str">
        <f t="shared" si="33"/>
        <v/>
      </c>
      <c r="AD476" s="9"/>
      <c r="AN476" s="9" t="str">
        <f t="shared" si="34"/>
        <v/>
      </c>
    </row>
    <row r="477" spans="6:40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 t="shared" si="35"/>
        <v/>
      </c>
      <c r="AA477" s="9" t="str">
        <f t="shared" si="33"/>
        <v/>
      </c>
      <c r="AD477" s="9"/>
      <c r="AN477" s="9" t="str">
        <f t="shared" si="34"/>
        <v/>
      </c>
    </row>
    <row r="478" spans="6:40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 t="shared" si="35"/>
        <v/>
      </c>
      <c r="AA478" s="9" t="str">
        <f t="shared" si="33"/>
        <v/>
      </c>
      <c r="AD478" s="9"/>
      <c r="AN478" s="9" t="str">
        <f t="shared" si="34"/>
        <v/>
      </c>
    </row>
    <row r="479" spans="6:40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 t="shared" si="35"/>
        <v/>
      </c>
      <c r="AA479" s="9" t="str">
        <f t="shared" si="33"/>
        <v/>
      </c>
      <c r="AD479" s="9"/>
      <c r="AN479" s="9" t="str">
        <f t="shared" si="34"/>
        <v/>
      </c>
    </row>
    <row r="480" spans="6:40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 t="shared" si="35"/>
        <v/>
      </c>
      <c r="AA480" s="9" t="str">
        <f t="shared" si="33"/>
        <v/>
      </c>
      <c r="AD480" s="9"/>
      <c r="AN480" s="9" t="str">
        <f t="shared" si="34"/>
        <v/>
      </c>
    </row>
    <row r="481" spans="6:40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 t="shared" si="35"/>
        <v/>
      </c>
      <c r="AA481" s="9" t="str">
        <f t="shared" si="33"/>
        <v/>
      </c>
      <c r="AD481" s="9"/>
      <c r="AN481" s="9" t="str">
        <f t="shared" si="34"/>
        <v/>
      </c>
    </row>
    <row r="482" spans="6:40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 t="shared" si="35"/>
        <v/>
      </c>
      <c r="AA482" s="9" t="str">
        <f t="shared" si="33"/>
        <v/>
      </c>
      <c r="AD482" s="9"/>
      <c r="AN482" s="9" t="str">
        <f t="shared" si="34"/>
        <v/>
      </c>
    </row>
    <row r="483" spans="6:40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 t="shared" si="35"/>
        <v/>
      </c>
      <c r="AA483" s="9" t="str">
        <f t="shared" si="33"/>
        <v/>
      </c>
      <c r="AD483" s="9"/>
      <c r="AN483" s="9" t="str">
        <f t="shared" si="34"/>
        <v/>
      </c>
    </row>
    <row r="484" spans="6:40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 t="shared" si="35"/>
        <v/>
      </c>
      <c r="AA484" s="9" t="str">
        <f t="shared" si="33"/>
        <v/>
      </c>
      <c r="AD484" s="9"/>
      <c r="AN484" s="9" t="str">
        <f t="shared" si="34"/>
        <v/>
      </c>
    </row>
    <row r="485" spans="6:40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 t="shared" si="35"/>
        <v/>
      </c>
      <c r="AA485" s="9" t="str">
        <f t="shared" si="33"/>
        <v/>
      </c>
      <c r="AD485" s="9"/>
      <c r="AN485" s="9" t="str">
        <f t="shared" si="34"/>
        <v/>
      </c>
    </row>
    <row r="486" spans="6:40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 t="shared" si="35"/>
        <v/>
      </c>
      <c r="AA486" s="9" t="str">
        <f t="shared" si="33"/>
        <v/>
      </c>
      <c r="AD486" s="9"/>
      <c r="AN486" s="9" t="str">
        <f t="shared" si="34"/>
        <v/>
      </c>
    </row>
    <row r="487" spans="6:40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 t="shared" si="35"/>
        <v/>
      </c>
      <c r="AA487" s="9" t="str">
        <f t="shared" si="33"/>
        <v/>
      </c>
      <c r="AD487" s="9"/>
      <c r="AN487" s="9" t="str">
        <f t="shared" si="34"/>
        <v/>
      </c>
    </row>
    <row r="488" spans="6:40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 t="shared" si="35"/>
        <v/>
      </c>
      <c r="AA488" s="9" t="str">
        <f t="shared" si="33"/>
        <v/>
      </c>
      <c r="AD488" s="9"/>
      <c r="AN488" s="9" t="str">
        <f t="shared" si="34"/>
        <v/>
      </c>
    </row>
    <row r="489" spans="6:40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 t="shared" si="35"/>
        <v/>
      </c>
      <c r="AA489" s="9" t="str">
        <f t="shared" si="33"/>
        <v/>
      </c>
      <c r="AD489" s="9"/>
      <c r="AN489" s="9" t="str">
        <f t="shared" si="34"/>
        <v/>
      </c>
    </row>
    <row r="490" spans="6:40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 t="shared" si="35"/>
        <v/>
      </c>
      <c r="AA490" s="9" t="str">
        <f t="shared" si="33"/>
        <v/>
      </c>
      <c r="AD490" s="9"/>
      <c r="AN490" s="9" t="str">
        <f t="shared" si="34"/>
        <v/>
      </c>
    </row>
    <row r="491" spans="6:40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 t="shared" si="35"/>
        <v/>
      </c>
      <c r="AA491" s="9" t="str">
        <f t="shared" si="33"/>
        <v/>
      </c>
      <c r="AD491" s="9"/>
      <c r="AN491" s="9" t="str">
        <f t="shared" si="34"/>
        <v/>
      </c>
    </row>
    <row r="492" spans="6:40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 t="shared" si="35"/>
        <v/>
      </c>
      <c r="AA492" s="9" t="str">
        <f t="shared" si="33"/>
        <v/>
      </c>
      <c r="AD492" s="9"/>
      <c r="AN492" s="9" t="str">
        <f t="shared" si="34"/>
        <v/>
      </c>
    </row>
    <row r="493" spans="6:40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 t="shared" si="35"/>
        <v/>
      </c>
      <c r="AA493" s="9" t="str">
        <f t="shared" si="33"/>
        <v/>
      </c>
      <c r="AD493" s="9"/>
      <c r="AN493" s="9" t="str">
        <f t="shared" si="34"/>
        <v/>
      </c>
    </row>
    <row r="494" spans="6:40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 t="shared" si="35"/>
        <v/>
      </c>
      <c r="AA494" s="9" t="str">
        <f t="shared" si="33"/>
        <v/>
      </c>
      <c r="AD494" s="9"/>
      <c r="AN494" s="9" t="str">
        <f t="shared" si="34"/>
        <v/>
      </c>
    </row>
    <row r="495" spans="6:40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 t="shared" si="35"/>
        <v/>
      </c>
      <c r="AA495" s="9" t="str">
        <f t="shared" si="33"/>
        <v/>
      </c>
      <c r="AD495" s="9"/>
      <c r="AN495" s="9" t="str">
        <f t="shared" si="34"/>
        <v/>
      </c>
    </row>
    <row r="496" spans="6:40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 t="shared" si="35"/>
        <v/>
      </c>
      <c r="AA496" s="9" t="str">
        <f t="shared" si="33"/>
        <v/>
      </c>
      <c r="AD496" s="9"/>
      <c r="AN496" s="9" t="str">
        <f t="shared" si="34"/>
        <v/>
      </c>
    </row>
    <row r="497" spans="6:40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 t="shared" si="35"/>
        <v/>
      </c>
      <c r="AA497" s="9" t="str">
        <f t="shared" si="33"/>
        <v/>
      </c>
      <c r="AD497" s="9"/>
      <c r="AN497" s="9" t="str">
        <f t="shared" si="34"/>
        <v/>
      </c>
    </row>
    <row r="498" spans="6:40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 t="shared" si="35"/>
        <v/>
      </c>
      <c r="AA498" s="9" t="str">
        <f t="shared" si="33"/>
        <v/>
      </c>
      <c r="AD498" s="9"/>
      <c r="AN498" s="9" t="str">
        <f t="shared" si="34"/>
        <v/>
      </c>
    </row>
    <row r="499" spans="6:40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 t="shared" si="35"/>
        <v/>
      </c>
      <c r="AA499" s="9" t="str">
        <f t="shared" si="33"/>
        <v/>
      </c>
      <c r="AD499" s="9"/>
      <c r="AN499" s="9" t="str">
        <f t="shared" si="34"/>
        <v/>
      </c>
    </row>
    <row r="500" spans="6:40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 t="shared" si="35"/>
        <v/>
      </c>
      <c r="AA500" s="9" t="str">
        <f t="shared" si="33"/>
        <v/>
      </c>
      <c r="AD500" s="9"/>
      <c r="AN500" s="9" t="str">
        <f t="shared" si="34"/>
        <v/>
      </c>
    </row>
    <row r="501" spans="6:40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 t="shared" si="35"/>
        <v/>
      </c>
      <c r="AA501" s="9" t="str">
        <f t="shared" si="33"/>
        <v/>
      </c>
      <c r="AD501" s="9"/>
      <c r="AN501" s="9" t="str">
        <f t="shared" si="34"/>
        <v/>
      </c>
    </row>
    <row r="502" spans="6:40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 t="shared" si="35"/>
        <v/>
      </c>
      <c r="AA502" s="9" t="str">
        <f t="shared" si="33"/>
        <v/>
      </c>
      <c r="AD502" s="9"/>
      <c r="AN502" s="9" t="str">
        <f t="shared" si="34"/>
        <v/>
      </c>
    </row>
    <row r="503" spans="6:40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 t="shared" si="35"/>
        <v/>
      </c>
      <c r="AA503" s="9" t="str">
        <f t="shared" si="33"/>
        <v/>
      </c>
      <c r="AD503" s="9"/>
      <c r="AN503" s="9" t="str">
        <f t="shared" si="34"/>
        <v/>
      </c>
    </row>
    <row r="504" spans="6:40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 t="shared" si="35"/>
        <v/>
      </c>
      <c r="AA504" s="9" t="str">
        <f t="shared" si="33"/>
        <v/>
      </c>
      <c r="AD504" s="9"/>
      <c r="AN504" s="9" t="str">
        <f t="shared" si="34"/>
        <v/>
      </c>
    </row>
    <row r="505" spans="6:40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 t="shared" si="35"/>
        <v/>
      </c>
      <c r="AA505" s="9" t="str">
        <f t="shared" si="33"/>
        <v/>
      </c>
      <c r="AD505" s="9"/>
      <c r="AN505" s="9" t="str">
        <f t="shared" si="34"/>
        <v/>
      </c>
    </row>
    <row r="506" spans="6:40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 t="shared" si="35"/>
        <v/>
      </c>
      <c r="AA506" s="9" t="str">
        <f t="shared" si="33"/>
        <v/>
      </c>
      <c r="AD506" s="9"/>
      <c r="AN506" s="9" t="str">
        <f t="shared" si="34"/>
        <v/>
      </c>
    </row>
    <row r="507" spans="6:40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 t="shared" si="35"/>
        <v/>
      </c>
      <c r="AA507" s="9" t="str">
        <f t="shared" si="33"/>
        <v/>
      </c>
      <c r="AD507" s="9"/>
      <c r="AN507" s="9" t="str">
        <f t="shared" si="34"/>
        <v/>
      </c>
    </row>
    <row r="508" spans="6:40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 t="shared" si="35"/>
        <v/>
      </c>
      <c r="AA508" s="9" t="str">
        <f t="shared" si="33"/>
        <v/>
      </c>
      <c r="AD508" s="9"/>
      <c r="AN508" s="9" t="str">
        <f t="shared" si="34"/>
        <v/>
      </c>
    </row>
    <row r="509" spans="6:40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 t="shared" si="35"/>
        <v/>
      </c>
      <c r="AA509" s="9" t="str">
        <f t="shared" si="33"/>
        <v/>
      </c>
      <c r="AD509" s="9"/>
      <c r="AN509" s="9" t="str">
        <f t="shared" si="34"/>
        <v/>
      </c>
    </row>
    <row r="510" spans="6:40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 t="shared" si="35"/>
        <v/>
      </c>
      <c r="AA510" s="9" t="str">
        <f t="shared" si="33"/>
        <v/>
      </c>
      <c r="AD510" s="9"/>
      <c r="AN510" s="9" t="str">
        <f t="shared" si="34"/>
        <v/>
      </c>
    </row>
    <row r="511" spans="6:40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 t="shared" si="35"/>
        <v/>
      </c>
      <c r="AA511" s="9" t="str">
        <f t="shared" si="33"/>
        <v/>
      </c>
      <c r="AD511" s="9"/>
      <c r="AN511" s="9" t="str">
        <f t="shared" si="34"/>
        <v/>
      </c>
    </row>
    <row r="512" spans="6:40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 t="shared" si="35"/>
        <v/>
      </c>
      <c r="AA512" s="9" t="str">
        <f t="shared" si="33"/>
        <v/>
      </c>
      <c r="AD512" s="9"/>
      <c r="AN512" s="9" t="str">
        <f t="shared" si="34"/>
        <v/>
      </c>
    </row>
    <row r="513" spans="6:40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 t="shared" si="35"/>
        <v/>
      </c>
      <c r="AA513" s="9" t="str">
        <f t="shared" si="33"/>
        <v/>
      </c>
      <c r="AD513" s="9"/>
      <c r="AN513" s="9" t="str">
        <f t="shared" si="34"/>
        <v/>
      </c>
    </row>
    <row r="514" spans="6:40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 t="shared" si="35"/>
        <v/>
      </c>
      <c r="AA514" s="9" t="str">
        <f t="shared" si="33"/>
        <v/>
      </c>
      <c r="AD514" s="9"/>
      <c r="AN514" s="9" t="str">
        <f t="shared" si="34"/>
        <v/>
      </c>
    </row>
    <row r="515" spans="6:40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 t="shared" si="35"/>
        <v/>
      </c>
      <c r="AA515" s="9" t="str">
        <f t="shared" si="33"/>
        <v/>
      </c>
      <c r="AD515" s="9"/>
      <c r="AN515" s="9" t="str">
        <f t="shared" si="34"/>
        <v/>
      </c>
    </row>
    <row r="516" spans="6:40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 t="shared" si="35"/>
        <v/>
      </c>
      <c r="AA516" s="9" t="str">
        <f t="shared" ref="AA516:AA579" si="36">IF(ISBLANK(Y516),  "", _xlfn.CONCAT(LOWER(C516), "/", E516))</f>
        <v/>
      </c>
      <c r="AD516" s="9"/>
      <c r="AN516" s="9" t="str">
        <f t="shared" ref="AN516:AN579" si="37"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 t="shared" si="35"/>
        <v/>
      </c>
      <c r="AA517" s="9" t="str">
        <f t="shared" si="36"/>
        <v/>
      </c>
      <c r="AD517" s="9"/>
      <c r="AN517" s="9" t="str">
        <f t="shared" si="37"/>
        <v/>
      </c>
    </row>
    <row r="518" spans="6:40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 t="shared" si="35"/>
        <v/>
      </c>
      <c r="AA518" s="9" t="str">
        <f t="shared" si="36"/>
        <v/>
      </c>
      <c r="AD518" s="9"/>
      <c r="AN518" s="9" t="str">
        <f t="shared" si="37"/>
        <v/>
      </c>
    </row>
    <row r="519" spans="6:40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 t="shared" si="35"/>
        <v/>
      </c>
      <c r="AA519" s="9" t="str">
        <f t="shared" si="36"/>
        <v/>
      </c>
      <c r="AD519" s="9"/>
      <c r="AN519" s="9" t="str">
        <f t="shared" si="37"/>
        <v/>
      </c>
    </row>
    <row r="520" spans="6:40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 t="shared" si="35"/>
        <v/>
      </c>
      <c r="AA520" s="9" t="str">
        <f t="shared" si="36"/>
        <v/>
      </c>
      <c r="AD520" s="9"/>
      <c r="AN520" s="9" t="str">
        <f t="shared" si="37"/>
        <v/>
      </c>
    </row>
    <row r="521" spans="6:40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 t="shared" si="35"/>
        <v/>
      </c>
      <c r="AA521" s="9" t="str">
        <f t="shared" si="36"/>
        <v/>
      </c>
      <c r="AD521" s="9"/>
      <c r="AN521" s="9" t="str">
        <f t="shared" si="37"/>
        <v/>
      </c>
    </row>
    <row r="522" spans="6:40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 t="shared" si="35"/>
        <v/>
      </c>
      <c r="AA522" s="9" t="str">
        <f t="shared" si="36"/>
        <v/>
      </c>
      <c r="AD522" s="9"/>
      <c r="AN522" s="9" t="str">
        <f t="shared" si="37"/>
        <v/>
      </c>
    </row>
    <row r="523" spans="6:40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 t="shared" si="35"/>
        <v/>
      </c>
      <c r="AA523" s="9" t="str">
        <f t="shared" si="36"/>
        <v/>
      </c>
      <c r="AD523" s="9"/>
      <c r="AN523" s="9" t="str">
        <f t="shared" si="37"/>
        <v/>
      </c>
    </row>
    <row r="524" spans="6:40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 t="shared" si="35"/>
        <v/>
      </c>
      <c r="AA524" s="9" t="str">
        <f t="shared" si="36"/>
        <v/>
      </c>
      <c r="AD524" s="9"/>
      <c r="AN524" s="9" t="str">
        <f t="shared" si="37"/>
        <v/>
      </c>
    </row>
    <row r="525" spans="6:40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 t="shared" si="35"/>
        <v/>
      </c>
      <c r="AA525" s="9" t="str">
        <f t="shared" si="36"/>
        <v/>
      </c>
      <c r="AD525" s="9"/>
      <c r="AN525" s="9" t="str">
        <f t="shared" si="37"/>
        <v/>
      </c>
    </row>
    <row r="526" spans="6:40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 t="shared" si="35"/>
        <v/>
      </c>
      <c r="AA526" s="9" t="str">
        <f t="shared" si="36"/>
        <v/>
      </c>
      <c r="AD526" s="9"/>
      <c r="AN526" s="9" t="str">
        <f t="shared" si="37"/>
        <v/>
      </c>
    </row>
    <row r="527" spans="6:40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 t="shared" si="35"/>
        <v/>
      </c>
      <c r="AA527" s="9" t="str">
        <f t="shared" si="36"/>
        <v/>
      </c>
      <c r="AD527" s="9"/>
      <c r="AN527" s="9" t="str">
        <f t="shared" si="37"/>
        <v/>
      </c>
    </row>
    <row r="528" spans="6:40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 t="shared" si="35"/>
        <v/>
      </c>
      <c r="AA528" s="9" t="str">
        <f t="shared" si="36"/>
        <v/>
      </c>
      <c r="AD528" s="9"/>
      <c r="AN528" s="9" t="str">
        <f t="shared" si="37"/>
        <v/>
      </c>
    </row>
    <row r="529" spans="6:40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 t="shared" si="35"/>
        <v/>
      </c>
      <c r="AA529" s="9" t="str">
        <f t="shared" si="36"/>
        <v/>
      </c>
      <c r="AD529" s="9"/>
      <c r="AN529" s="9" t="str">
        <f t="shared" si="37"/>
        <v/>
      </c>
    </row>
    <row r="530" spans="6:40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 t="shared" si="35"/>
        <v/>
      </c>
      <c r="AA530" s="9" t="str">
        <f t="shared" si="36"/>
        <v/>
      </c>
      <c r="AD530" s="9"/>
      <c r="AN530" s="9" t="str">
        <f t="shared" si="37"/>
        <v/>
      </c>
    </row>
    <row r="531" spans="6:40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 t="shared" si="35"/>
        <v/>
      </c>
      <c r="AA531" s="9" t="str">
        <f t="shared" si="36"/>
        <v/>
      </c>
      <c r="AD531" s="9"/>
      <c r="AN531" s="9" t="str">
        <f t="shared" si="37"/>
        <v/>
      </c>
    </row>
    <row r="532" spans="6:40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 t="shared" si="35"/>
        <v/>
      </c>
      <c r="AA532" s="9" t="str">
        <f t="shared" si="36"/>
        <v/>
      </c>
      <c r="AD532" s="9"/>
      <c r="AN532" s="9" t="str">
        <f t="shared" si="37"/>
        <v/>
      </c>
    </row>
    <row r="533" spans="6:40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 t="shared" si="35"/>
        <v/>
      </c>
      <c r="AA533" s="9" t="str">
        <f t="shared" si="36"/>
        <v/>
      </c>
      <c r="AD533" s="9"/>
      <c r="AN533" s="9" t="str">
        <f t="shared" si="37"/>
        <v/>
      </c>
    </row>
    <row r="534" spans="6:40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 t="shared" si="35"/>
        <v/>
      </c>
      <c r="AA534" s="9" t="str">
        <f t="shared" si="36"/>
        <v/>
      </c>
      <c r="AD534" s="9"/>
      <c r="AN534" s="9" t="str">
        <f t="shared" si="37"/>
        <v/>
      </c>
    </row>
    <row r="535" spans="6:40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 t="shared" si="35"/>
        <v/>
      </c>
      <c r="AA535" s="9" t="str">
        <f t="shared" si="36"/>
        <v/>
      </c>
      <c r="AD535" s="9"/>
      <c r="AN535" s="9" t="str">
        <f t="shared" si="37"/>
        <v/>
      </c>
    </row>
    <row r="536" spans="6:40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 t="shared" si="35"/>
        <v/>
      </c>
      <c r="AA536" s="9" t="str">
        <f t="shared" si="36"/>
        <v/>
      </c>
      <c r="AD536" s="9"/>
      <c r="AN536" s="9" t="str">
        <f t="shared" si="37"/>
        <v/>
      </c>
    </row>
    <row r="537" spans="6:40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 t="shared" ref="Z537:Z600" si="38">IF(ISBLANK(Y537),  "", _xlfn.CONCAT("haas/entity/sensor/", LOWER(C537), "/", E537, "/config"))</f>
        <v/>
      </c>
      <c r="AA537" s="9" t="str">
        <f t="shared" si="36"/>
        <v/>
      </c>
      <c r="AD537" s="9"/>
      <c r="AN537" s="9" t="str">
        <f t="shared" si="37"/>
        <v/>
      </c>
    </row>
    <row r="538" spans="6:40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 t="shared" si="38"/>
        <v/>
      </c>
      <c r="AA538" s="9" t="str">
        <f t="shared" si="36"/>
        <v/>
      </c>
      <c r="AD538" s="9"/>
      <c r="AN538" s="9" t="str">
        <f t="shared" si="37"/>
        <v/>
      </c>
    </row>
    <row r="539" spans="6:40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 t="shared" si="38"/>
        <v/>
      </c>
      <c r="AA539" s="9" t="str">
        <f t="shared" si="36"/>
        <v/>
      </c>
      <c r="AD539" s="9"/>
      <c r="AN539" s="9" t="str">
        <f t="shared" si="37"/>
        <v/>
      </c>
    </row>
    <row r="540" spans="6:40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 t="shared" si="38"/>
        <v/>
      </c>
      <c r="AA540" s="9" t="str">
        <f t="shared" si="36"/>
        <v/>
      </c>
      <c r="AD540" s="9"/>
      <c r="AN540" s="9" t="str">
        <f t="shared" si="37"/>
        <v/>
      </c>
    </row>
    <row r="541" spans="6:40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 t="shared" si="38"/>
        <v/>
      </c>
      <c r="AA541" s="9" t="str">
        <f t="shared" si="36"/>
        <v/>
      </c>
      <c r="AD541" s="9"/>
      <c r="AN541" s="9" t="str">
        <f t="shared" si="37"/>
        <v/>
      </c>
    </row>
    <row r="542" spans="6:40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 t="shared" si="38"/>
        <v/>
      </c>
      <c r="AA542" s="9" t="str">
        <f t="shared" si="36"/>
        <v/>
      </c>
      <c r="AD542" s="9"/>
      <c r="AN542" s="9" t="str">
        <f t="shared" si="37"/>
        <v/>
      </c>
    </row>
    <row r="543" spans="6:40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 t="shared" si="38"/>
        <v/>
      </c>
      <c r="AA543" s="9" t="str">
        <f t="shared" si="36"/>
        <v/>
      </c>
      <c r="AD543" s="9"/>
      <c r="AN543" s="9" t="str">
        <f t="shared" si="37"/>
        <v/>
      </c>
    </row>
    <row r="544" spans="6:40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 t="shared" si="38"/>
        <v/>
      </c>
      <c r="AA544" s="9" t="str">
        <f t="shared" si="36"/>
        <v/>
      </c>
      <c r="AD544" s="9"/>
      <c r="AN544" s="9" t="str">
        <f t="shared" si="37"/>
        <v/>
      </c>
    </row>
    <row r="545" spans="6:40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 t="shared" si="38"/>
        <v/>
      </c>
      <c r="AA545" s="9" t="str">
        <f t="shared" si="36"/>
        <v/>
      </c>
      <c r="AD545" s="9"/>
      <c r="AN545" s="9" t="str">
        <f t="shared" si="37"/>
        <v/>
      </c>
    </row>
    <row r="546" spans="6:40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 t="shared" si="38"/>
        <v/>
      </c>
      <c r="AA546" s="9" t="str">
        <f t="shared" si="36"/>
        <v/>
      </c>
      <c r="AD546" s="9"/>
      <c r="AN546" s="9" t="str">
        <f t="shared" si="37"/>
        <v/>
      </c>
    </row>
    <row r="547" spans="6:40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 t="shared" si="38"/>
        <v/>
      </c>
      <c r="AA547" s="9" t="str">
        <f t="shared" si="36"/>
        <v/>
      </c>
      <c r="AD547" s="9"/>
      <c r="AN547" s="9" t="str">
        <f t="shared" si="37"/>
        <v/>
      </c>
    </row>
    <row r="548" spans="6:40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 t="shared" si="38"/>
        <v/>
      </c>
      <c r="AA548" s="9" t="str">
        <f t="shared" si="36"/>
        <v/>
      </c>
      <c r="AD548" s="9"/>
      <c r="AN548" s="9" t="str">
        <f t="shared" si="37"/>
        <v/>
      </c>
    </row>
    <row r="549" spans="6:40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 t="shared" si="38"/>
        <v/>
      </c>
      <c r="AA549" s="9" t="str">
        <f t="shared" si="36"/>
        <v/>
      </c>
      <c r="AD549" s="9"/>
      <c r="AN549" s="9" t="str">
        <f t="shared" si="37"/>
        <v/>
      </c>
    </row>
    <row r="550" spans="6:40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 t="shared" si="38"/>
        <v/>
      </c>
      <c r="AA550" s="9" t="str">
        <f t="shared" si="36"/>
        <v/>
      </c>
      <c r="AD550" s="9"/>
      <c r="AN550" s="9" t="str">
        <f t="shared" si="37"/>
        <v/>
      </c>
    </row>
    <row r="551" spans="6:40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 t="shared" si="38"/>
        <v/>
      </c>
      <c r="AA551" s="9" t="str">
        <f t="shared" si="36"/>
        <v/>
      </c>
      <c r="AD551" s="9"/>
      <c r="AN551" s="9" t="str">
        <f t="shared" si="37"/>
        <v/>
      </c>
    </row>
    <row r="552" spans="6:40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 t="shared" si="38"/>
        <v/>
      </c>
      <c r="AA552" s="9" t="str">
        <f t="shared" si="36"/>
        <v/>
      </c>
      <c r="AD552" s="9"/>
      <c r="AN552" s="9" t="str">
        <f t="shared" si="37"/>
        <v/>
      </c>
    </row>
    <row r="553" spans="6:40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 t="shared" si="38"/>
        <v/>
      </c>
      <c r="AA553" s="9" t="str">
        <f t="shared" si="36"/>
        <v/>
      </c>
      <c r="AD553" s="9"/>
      <c r="AN553" s="9" t="str">
        <f t="shared" si="37"/>
        <v/>
      </c>
    </row>
    <row r="554" spans="6:40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 t="shared" si="38"/>
        <v/>
      </c>
      <c r="AA554" s="9" t="str">
        <f t="shared" si="36"/>
        <v/>
      </c>
      <c r="AD554" s="9"/>
      <c r="AN554" s="9" t="str">
        <f t="shared" si="37"/>
        <v/>
      </c>
    </row>
    <row r="555" spans="6:40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 t="shared" si="38"/>
        <v/>
      </c>
      <c r="AA555" s="9" t="str">
        <f t="shared" si="36"/>
        <v/>
      </c>
      <c r="AD555" s="9"/>
      <c r="AN555" s="9" t="str">
        <f t="shared" si="37"/>
        <v/>
      </c>
    </row>
    <row r="556" spans="6:40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 t="shared" si="38"/>
        <v/>
      </c>
      <c r="AA556" s="9" t="str">
        <f t="shared" si="36"/>
        <v/>
      </c>
      <c r="AD556" s="9"/>
      <c r="AN556" s="9" t="str">
        <f t="shared" si="37"/>
        <v/>
      </c>
    </row>
    <row r="557" spans="6:40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 t="shared" si="38"/>
        <v/>
      </c>
      <c r="AA557" s="9" t="str">
        <f t="shared" si="36"/>
        <v/>
      </c>
      <c r="AD557" s="9"/>
      <c r="AN557" s="9" t="str">
        <f t="shared" si="37"/>
        <v/>
      </c>
    </row>
    <row r="558" spans="6:40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 t="shared" si="38"/>
        <v/>
      </c>
      <c r="AA558" s="9" t="str">
        <f t="shared" si="36"/>
        <v/>
      </c>
      <c r="AD558" s="9"/>
      <c r="AN558" s="9" t="str">
        <f t="shared" si="37"/>
        <v/>
      </c>
    </row>
    <row r="559" spans="6:40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 t="shared" si="38"/>
        <v/>
      </c>
      <c r="AA559" s="9" t="str">
        <f t="shared" si="36"/>
        <v/>
      </c>
      <c r="AD559" s="9"/>
      <c r="AN559" s="9" t="str">
        <f t="shared" si="37"/>
        <v/>
      </c>
    </row>
    <row r="560" spans="6:40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 t="shared" si="38"/>
        <v/>
      </c>
      <c r="AA560" s="9" t="str">
        <f t="shared" si="36"/>
        <v/>
      </c>
      <c r="AD560" s="9"/>
      <c r="AN560" s="9" t="str">
        <f t="shared" si="37"/>
        <v/>
      </c>
    </row>
    <row r="561" spans="6:40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 t="shared" si="38"/>
        <v/>
      </c>
      <c r="AA561" s="9" t="str">
        <f t="shared" si="36"/>
        <v/>
      </c>
      <c r="AD561" s="9"/>
      <c r="AN561" s="9" t="str">
        <f t="shared" si="37"/>
        <v/>
      </c>
    </row>
    <row r="562" spans="6:40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 t="shared" si="38"/>
        <v/>
      </c>
      <c r="AA562" s="9" t="str">
        <f t="shared" si="36"/>
        <v/>
      </c>
      <c r="AD562" s="9"/>
      <c r="AN562" s="9" t="str">
        <f t="shared" si="37"/>
        <v/>
      </c>
    </row>
    <row r="563" spans="6:40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 t="shared" si="38"/>
        <v/>
      </c>
      <c r="AA563" s="9" t="str">
        <f t="shared" si="36"/>
        <v/>
      </c>
      <c r="AD563" s="9"/>
      <c r="AN563" s="9" t="str">
        <f t="shared" si="37"/>
        <v/>
      </c>
    </row>
    <row r="564" spans="6:40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 t="shared" si="38"/>
        <v/>
      </c>
      <c r="AA564" s="9" t="str">
        <f t="shared" si="36"/>
        <v/>
      </c>
      <c r="AD564" s="9"/>
      <c r="AN564" s="9" t="str">
        <f t="shared" si="37"/>
        <v/>
      </c>
    </row>
    <row r="565" spans="6:40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 t="shared" si="38"/>
        <v/>
      </c>
      <c r="AA565" s="9" t="str">
        <f t="shared" si="36"/>
        <v/>
      </c>
      <c r="AD565" s="9"/>
      <c r="AN565" s="9" t="str">
        <f t="shared" si="37"/>
        <v/>
      </c>
    </row>
    <row r="566" spans="6:40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 t="shared" si="38"/>
        <v/>
      </c>
      <c r="AA566" s="9" t="str">
        <f t="shared" si="36"/>
        <v/>
      </c>
      <c r="AD566" s="9"/>
      <c r="AN566" s="9" t="str">
        <f t="shared" si="37"/>
        <v/>
      </c>
    </row>
    <row r="567" spans="6:40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 t="shared" si="38"/>
        <v/>
      </c>
      <c r="AA567" s="9" t="str">
        <f t="shared" si="36"/>
        <v/>
      </c>
      <c r="AD567" s="9"/>
      <c r="AN567" s="9" t="str">
        <f t="shared" si="37"/>
        <v/>
      </c>
    </row>
    <row r="568" spans="6:40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 t="shared" si="38"/>
        <v/>
      </c>
      <c r="AA568" s="9" t="str">
        <f t="shared" si="36"/>
        <v/>
      </c>
      <c r="AD568" s="9"/>
      <c r="AN568" s="9" t="str">
        <f t="shared" si="37"/>
        <v/>
      </c>
    </row>
    <row r="569" spans="6:40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 t="shared" si="38"/>
        <v/>
      </c>
      <c r="AA569" s="9" t="str">
        <f t="shared" si="36"/>
        <v/>
      </c>
      <c r="AD569" s="9"/>
      <c r="AN569" s="9" t="str">
        <f t="shared" si="37"/>
        <v/>
      </c>
    </row>
    <row r="570" spans="6:40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 t="shared" si="38"/>
        <v/>
      </c>
      <c r="AA570" s="9" t="str">
        <f t="shared" si="36"/>
        <v/>
      </c>
      <c r="AD570" s="9"/>
      <c r="AN570" s="9" t="str">
        <f t="shared" si="37"/>
        <v/>
      </c>
    </row>
    <row r="571" spans="6:40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 t="shared" si="38"/>
        <v/>
      </c>
      <c r="AA571" s="9" t="str">
        <f t="shared" si="36"/>
        <v/>
      </c>
      <c r="AD571" s="9"/>
      <c r="AN571" s="9" t="str">
        <f t="shared" si="37"/>
        <v/>
      </c>
    </row>
    <row r="572" spans="6:40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 t="shared" si="38"/>
        <v/>
      </c>
      <c r="AA572" s="9" t="str">
        <f t="shared" si="36"/>
        <v/>
      </c>
      <c r="AD572" s="9"/>
      <c r="AN572" s="9" t="str">
        <f t="shared" si="37"/>
        <v/>
      </c>
    </row>
    <row r="573" spans="6:40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 t="shared" si="38"/>
        <v/>
      </c>
      <c r="AA573" s="9" t="str">
        <f t="shared" si="36"/>
        <v/>
      </c>
      <c r="AD573" s="9"/>
      <c r="AN573" s="9" t="str">
        <f t="shared" si="37"/>
        <v/>
      </c>
    </row>
    <row r="574" spans="6:40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 t="shared" si="38"/>
        <v/>
      </c>
      <c r="AA574" s="9" t="str">
        <f t="shared" si="36"/>
        <v/>
      </c>
      <c r="AD574" s="9"/>
      <c r="AN574" s="9" t="str">
        <f t="shared" si="37"/>
        <v/>
      </c>
    </row>
    <row r="575" spans="6:40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 t="shared" si="38"/>
        <v/>
      </c>
      <c r="AA575" s="9" t="str">
        <f t="shared" si="36"/>
        <v/>
      </c>
      <c r="AD575" s="9"/>
      <c r="AN575" s="9" t="str">
        <f t="shared" si="37"/>
        <v/>
      </c>
    </row>
    <row r="576" spans="6:40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 t="shared" si="38"/>
        <v/>
      </c>
      <c r="AA576" s="9" t="str">
        <f t="shared" si="36"/>
        <v/>
      </c>
      <c r="AD576" s="9"/>
      <c r="AN576" s="9" t="str">
        <f t="shared" si="37"/>
        <v/>
      </c>
    </row>
    <row r="577" spans="6:40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 t="shared" si="38"/>
        <v/>
      </c>
      <c r="AA577" s="9" t="str">
        <f t="shared" si="36"/>
        <v/>
      </c>
      <c r="AD577" s="9"/>
      <c r="AN577" s="9" t="str">
        <f t="shared" si="37"/>
        <v/>
      </c>
    </row>
    <row r="578" spans="6:40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 t="shared" si="38"/>
        <v/>
      </c>
      <c r="AA578" s="9" t="str">
        <f t="shared" si="36"/>
        <v/>
      </c>
      <c r="AD578" s="9"/>
      <c r="AN578" s="9" t="str">
        <f t="shared" si="37"/>
        <v/>
      </c>
    </row>
    <row r="579" spans="6:40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 t="shared" si="38"/>
        <v/>
      </c>
      <c r="AA579" s="9" t="str">
        <f t="shared" si="36"/>
        <v/>
      </c>
      <c r="AD579" s="9"/>
      <c r="AN579" s="9" t="str">
        <f t="shared" si="37"/>
        <v/>
      </c>
    </row>
    <row r="580" spans="6:40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 t="shared" si="38"/>
        <v/>
      </c>
      <c r="AA580" s="9" t="str">
        <f t="shared" ref="AA580:AA625" si="39">IF(ISBLANK(Y580),  "", _xlfn.CONCAT(LOWER(C580), "/", E580))</f>
        <v/>
      </c>
      <c r="AD580" s="9"/>
      <c r="AN580" s="9" t="str">
        <f t="shared" ref="AN580:AN625" si="40"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 t="shared" si="38"/>
        <v/>
      </c>
      <c r="AA581" s="9" t="str">
        <f t="shared" si="39"/>
        <v/>
      </c>
      <c r="AD581" s="9"/>
      <c r="AN581" s="9" t="str">
        <f t="shared" si="40"/>
        <v/>
      </c>
    </row>
    <row r="582" spans="6:40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 t="shared" si="38"/>
        <v/>
      </c>
      <c r="AA582" s="9" t="str">
        <f t="shared" si="39"/>
        <v/>
      </c>
      <c r="AD582" s="9"/>
      <c r="AN582" s="9" t="str">
        <f t="shared" si="40"/>
        <v/>
      </c>
    </row>
    <row r="583" spans="6:40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 t="shared" si="38"/>
        <v/>
      </c>
      <c r="AA583" s="9" t="str">
        <f t="shared" si="39"/>
        <v/>
      </c>
      <c r="AD583" s="9"/>
      <c r="AN583" s="9" t="str">
        <f t="shared" si="40"/>
        <v/>
      </c>
    </row>
    <row r="584" spans="6:40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 t="shared" si="38"/>
        <v/>
      </c>
      <c r="AA584" s="9" t="str">
        <f t="shared" si="39"/>
        <v/>
      </c>
      <c r="AD584" s="9"/>
      <c r="AN584" s="9" t="str">
        <f t="shared" si="40"/>
        <v/>
      </c>
    </row>
    <row r="585" spans="6:40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 t="shared" si="38"/>
        <v/>
      </c>
      <c r="AA585" s="9" t="str">
        <f t="shared" si="39"/>
        <v/>
      </c>
      <c r="AD585" s="9"/>
      <c r="AN585" s="9" t="str">
        <f t="shared" si="40"/>
        <v/>
      </c>
    </row>
    <row r="586" spans="6:40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 t="shared" si="38"/>
        <v/>
      </c>
      <c r="AA586" s="9" t="str">
        <f t="shared" si="39"/>
        <v/>
      </c>
      <c r="AD586" s="9"/>
      <c r="AN586" s="9" t="str">
        <f t="shared" si="40"/>
        <v/>
      </c>
    </row>
    <row r="587" spans="6:40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 t="shared" si="38"/>
        <v/>
      </c>
      <c r="AA587" s="9" t="str">
        <f t="shared" si="39"/>
        <v/>
      </c>
      <c r="AD587" s="9"/>
      <c r="AN587" s="9" t="str">
        <f t="shared" si="40"/>
        <v/>
      </c>
    </row>
    <row r="588" spans="6:40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 t="shared" si="38"/>
        <v/>
      </c>
      <c r="AA588" s="9" t="str">
        <f t="shared" si="39"/>
        <v/>
      </c>
      <c r="AD588" s="9"/>
      <c r="AN588" s="9" t="str">
        <f t="shared" si="40"/>
        <v/>
      </c>
    </row>
    <row r="589" spans="6:40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 t="shared" si="38"/>
        <v/>
      </c>
      <c r="AA589" s="9" t="str">
        <f t="shared" si="39"/>
        <v/>
      </c>
      <c r="AD589" s="9"/>
      <c r="AN589" s="9" t="str">
        <f t="shared" si="40"/>
        <v/>
      </c>
    </row>
    <row r="590" spans="6:40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 t="shared" si="38"/>
        <v/>
      </c>
      <c r="AA590" s="9" t="str">
        <f t="shared" si="39"/>
        <v/>
      </c>
      <c r="AD590" s="9"/>
      <c r="AN590" s="9" t="str">
        <f t="shared" si="40"/>
        <v/>
      </c>
    </row>
    <row r="591" spans="6:40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 t="shared" si="38"/>
        <v/>
      </c>
      <c r="AA591" s="9" t="str">
        <f t="shared" si="39"/>
        <v/>
      </c>
      <c r="AD591" s="9"/>
      <c r="AN591" s="9" t="str">
        <f t="shared" si="40"/>
        <v/>
      </c>
    </row>
    <row r="592" spans="6:40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 t="shared" si="38"/>
        <v/>
      </c>
      <c r="AA592" s="9" t="str">
        <f t="shared" si="39"/>
        <v/>
      </c>
      <c r="AD592" s="9"/>
      <c r="AN592" s="9" t="str">
        <f t="shared" si="40"/>
        <v/>
      </c>
    </row>
    <row r="593" spans="6:40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 t="shared" si="38"/>
        <v/>
      </c>
      <c r="AA593" s="9" t="str">
        <f t="shared" si="39"/>
        <v/>
      </c>
      <c r="AD593" s="9"/>
      <c r="AN593" s="9" t="str">
        <f t="shared" si="40"/>
        <v/>
      </c>
    </row>
    <row r="594" spans="6:40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 t="shared" si="38"/>
        <v/>
      </c>
      <c r="AA594" s="9" t="str">
        <f t="shared" si="39"/>
        <v/>
      </c>
      <c r="AD594" s="9"/>
      <c r="AN594" s="9" t="str">
        <f t="shared" si="40"/>
        <v/>
      </c>
    </row>
    <row r="595" spans="6:40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 t="shared" si="38"/>
        <v/>
      </c>
      <c r="AA595" s="9" t="str">
        <f t="shared" si="39"/>
        <v/>
      </c>
      <c r="AD595" s="9"/>
      <c r="AN595" s="9" t="str">
        <f t="shared" si="40"/>
        <v/>
      </c>
    </row>
    <row r="596" spans="6:40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 t="shared" si="38"/>
        <v/>
      </c>
      <c r="AA596" s="9" t="str">
        <f t="shared" si="39"/>
        <v/>
      </c>
      <c r="AD596" s="9"/>
      <c r="AN596" s="9" t="str">
        <f t="shared" si="40"/>
        <v/>
      </c>
    </row>
    <row r="597" spans="6:40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 t="shared" si="38"/>
        <v/>
      </c>
      <c r="AA597" s="9" t="str">
        <f t="shared" si="39"/>
        <v/>
      </c>
      <c r="AD597" s="9"/>
      <c r="AN597" s="9" t="str">
        <f t="shared" si="40"/>
        <v/>
      </c>
    </row>
    <row r="598" spans="6:40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 t="shared" si="38"/>
        <v/>
      </c>
      <c r="AA598" s="9" t="str">
        <f t="shared" si="39"/>
        <v/>
      </c>
      <c r="AD598" s="9"/>
      <c r="AN598" s="9" t="str">
        <f t="shared" si="40"/>
        <v/>
      </c>
    </row>
    <row r="599" spans="6:40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 t="shared" si="38"/>
        <v/>
      </c>
      <c r="AA599" s="9" t="str">
        <f t="shared" si="39"/>
        <v/>
      </c>
      <c r="AD599" s="9"/>
      <c r="AN599" s="9" t="str">
        <f t="shared" si="40"/>
        <v/>
      </c>
    </row>
    <row r="600" spans="6:40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 t="shared" si="38"/>
        <v/>
      </c>
      <c r="AA600" s="9" t="str">
        <f t="shared" si="39"/>
        <v/>
      </c>
      <c r="AD600" s="9"/>
      <c r="AN600" s="9" t="str">
        <f t="shared" si="40"/>
        <v/>
      </c>
    </row>
    <row r="601" spans="6:40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 t="shared" ref="Z601:Z625" si="41">IF(ISBLANK(Y601),  "", _xlfn.CONCAT("haas/entity/sensor/", LOWER(C601), "/", E601, "/config"))</f>
        <v/>
      </c>
      <c r="AA601" s="9" t="str">
        <f t="shared" si="39"/>
        <v/>
      </c>
      <c r="AD601" s="9"/>
      <c r="AN601" s="9" t="str">
        <f t="shared" si="40"/>
        <v/>
      </c>
    </row>
    <row r="602" spans="6:40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 t="shared" si="41"/>
        <v/>
      </c>
      <c r="AA602" s="9" t="str">
        <f t="shared" si="39"/>
        <v/>
      </c>
      <c r="AD602" s="9"/>
      <c r="AN602" s="9" t="str">
        <f t="shared" si="40"/>
        <v/>
      </c>
    </row>
    <row r="603" spans="6:40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 t="shared" si="41"/>
        <v/>
      </c>
      <c r="AA603" s="9" t="str">
        <f t="shared" si="39"/>
        <v/>
      </c>
      <c r="AD603" s="9"/>
      <c r="AN603" s="9" t="str">
        <f t="shared" si="40"/>
        <v/>
      </c>
    </row>
    <row r="604" spans="6:40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 t="shared" si="41"/>
        <v/>
      </c>
      <c r="AA604" s="9" t="str">
        <f t="shared" si="39"/>
        <v/>
      </c>
      <c r="AD604" s="9"/>
      <c r="AN604" s="9" t="str">
        <f t="shared" si="40"/>
        <v/>
      </c>
    </row>
    <row r="605" spans="6:40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 t="shared" si="41"/>
        <v/>
      </c>
      <c r="AA605" s="9" t="str">
        <f t="shared" si="39"/>
        <v/>
      </c>
      <c r="AD605" s="9"/>
      <c r="AN605" s="9" t="str">
        <f t="shared" si="40"/>
        <v/>
      </c>
    </row>
    <row r="606" spans="6:40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 t="shared" si="41"/>
        <v/>
      </c>
      <c r="AA606" s="9" t="str">
        <f t="shared" si="39"/>
        <v/>
      </c>
      <c r="AD606" s="9"/>
      <c r="AN606" s="9" t="str">
        <f t="shared" si="40"/>
        <v/>
      </c>
    </row>
    <row r="607" spans="6:40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 t="shared" si="41"/>
        <v/>
      </c>
      <c r="AA607" s="9" t="str">
        <f t="shared" si="39"/>
        <v/>
      </c>
      <c r="AD607" s="9"/>
      <c r="AN607" s="9" t="str">
        <f t="shared" si="40"/>
        <v/>
      </c>
    </row>
    <row r="608" spans="6:40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 t="shared" si="41"/>
        <v/>
      </c>
      <c r="AA608" s="9" t="str">
        <f t="shared" si="39"/>
        <v/>
      </c>
      <c r="AD608" s="9"/>
      <c r="AN608" s="9" t="str">
        <f t="shared" si="40"/>
        <v/>
      </c>
    </row>
    <row r="609" spans="6:40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 t="shared" si="41"/>
        <v/>
      </c>
      <c r="AA609" s="9" t="str">
        <f t="shared" si="39"/>
        <v/>
      </c>
      <c r="AD609" s="9"/>
      <c r="AN609" s="9" t="str">
        <f t="shared" si="40"/>
        <v/>
      </c>
    </row>
    <row r="610" spans="6:40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 t="shared" si="41"/>
        <v/>
      </c>
      <c r="AA610" s="9" t="str">
        <f t="shared" si="39"/>
        <v/>
      </c>
      <c r="AD610" s="9"/>
      <c r="AN610" s="9" t="str">
        <f t="shared" si="40"/>
        <v/>
      </c>
    </row>
    <row r="611" spans="6:40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 t="shared" si="41"/>
        <v/>
      </c>
      <c r="AA611" s="9" t="str">
        <f t="shared" si="39"/>
        <v/>
      </c>
      <c r="AD611" s="9"/>
      <c r="AN611" s="9" t="str">
        <f t="shared" si="40"/>
        <v/>
      </c>
    </row>
    <row r="612" spans="6:40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 t="shared" si="41"/>
        <v/>
      </c>
      <c r="AA612" s="9" t="str">
        <f t="shared" si="39"/>
        <v/>
      </c>
      <c r="AD612" s="9"/>
      <c r="AN612" s="9" t="str">
        <f t="shared" si="40"/>
        <v/>
      </c>
    </row>
    <row r="613" spans="6:40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 t="shared" si="41"/>
        <v/>
      </c>
      <c r="AA613" s="9" t="str">
        <f t="shared" si="39"/>
        <v/>
      </c>
      <c r="AD613" s="9"/>
      <c r="AN613" s="9" t="str">
        <f t="shared" si="40"/>
        <v/>
      </c>
    </row>
    <row r="614" spans="6:40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 t="shared" si="41"/>
        <v/>
      </c>
      <c r="AA614" s="9" t="str">
        <f t="shared" si="39"/>
        <v/>
      </c>
      <c r="AD614" s="9"/>
      <c r="AN614" s="9" t="str">
        <f t="shared" si="40"/>
        <v/>
      </c>
    </row>
    <row r="615" spans="6:40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 t="shared" si="41"/>
        <v/>
      </c>
      <c r="AA615" s="9" t="str">
        <f t="shared" si="39"/>
        <v/>
      </c>
      <c r="AD615" s="9"/>
      <c r="AN615" s="9" t="str">
        <f t="shared" si="40"/>
        <v/>
      </c>
    </row>
    <row r="616" spans="6:40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 t="shared" si="41"/>
        <v/>
      </c>
      <c r="AA616" s="9" t="str">
        <f t="shared" si="39"/>
        <v/>
      </c>
      <c r="AD616" s="9"/>
      <c r="AN616" s="9" t="str">
        <f t="shared" si="40"/>
        <v/>
      </c>
    </row>
    <row r="617" spans="6:40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 t="shared" si="41"/>
        <v/>
      </c>
      <c r="AA617" s="9" t="str">
        <f t="shared" si="39"/>
        <v/>
      </c>
      <c r="AD617" s="9"/>
      <c r="AN617" s="9" t="str">
        <f t="shared" si="40"/>
        <v/>
      </c>
    </row>
    <row r="618" spans="6:40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 t="shared" si="41"/>
        <v/>
      </c>
      <c r="AA618" s="9" t="str">
        <f t="shared" si="39"/>
        <v/>
      </c>
      <c r="AD618" s="9"/>
      <c r="AN618" s="9" t="str">
        <f t="shared" si="40"/>
        <v/>
      </c>
    </row>
    <row r="619" spans="6:40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 t="shared" si="41"/>
        <v/>
      </c>
      <c r="AA619" s="9" t="str">
        <f t="shared" si="39"/>
        <v/>
      </c>
      <c r="AD619" s="9"/>
      <c r="AN619" s="9" t="str">
        <f t="shared" si="40"/>
        <v/>
      </c>
    </row>
    <row r="620" spans="6:40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 t="shared" si="41"/>
        <v/>
      </c>
      <c r="AA620" s="9" t="str">
        <f t="shared" si="39"/>
        <v/>
      </c>
      <c r="AD620" s="9"/>
      <c r="AN620" s="9" t="str">
        <f t="shared" si="40"/>
        <v/>
      </c>
    </row>
    <row r="621" spans="6:40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 t="shared" si="41"/>
        <v/>
      </c>
      <c r="AA621" s="9" t="str">
        <f t="shared" si="39"/>
        <v/>
      </c>
      <c r="AD621" s="9"/>
      <c r="AN621" s="9" t="str">
        <f t="shared" si="40"/>
        <v/>
      </c>
    </row>
    <row r="622" spans="6:40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 t="shared" si="41"/>
        <v/>
      </c>
      <c r="AA622" s="9" t="str">
        <f t="shared" si="39"/>
        <v/>
      </c>
      <c r="AD622" s="9"/>
      <c r="AN622" s="9" t="str">
        <f t="shared" si="40"/>
        <v/>
      </c>
    </row>
    <row r="623" spans="6:40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 t="shared" si="41"/>
        <v/>
      </c>
      <c r="AA623" s="9" t="str">
        <f t="shared" si="39"/>
        <v/>
      </c>
      <c r="AD623" s="9"/>
      <c r="AN623" s="9" t="str">
        <f t="shared" si="40"/>
        <v/>
      </c>
    </row>
    <row r="624" spans="6:40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 t="shared" si="41"/>
        <v/>
      </c>
      <c r="AA624" s="9" t="str">
        <f t="shared" si="39"/>
        <v/>
      </c>
      <c r="AD624" s="9"/>
      <c r="AN624" s="9" t="str">
        <f t="shared" si="40"/>
        <v/>
      </c>
    </row>
    <row r="625" spans="6:40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 t="shared" si="41"/>
        <v/>
      </c>
      <c r="AA625" s="9" t="str">
        <f t="shared" si="39"/>
        <v/>
      </c>
      <c r="AD625" s="9"/>
      <c r="AN625" s="9" t="str">
        <f t="shared" si="40"/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29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2022-07-21T06:16:51Z</dcterms:modified>
</cp:coreProperties>
</file>