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B770D41-D6D6-C84E-A729-ACB65E0E8149}" xr6:coauthVersionLast="47" xr6:coauthVersionMax="47" xr10:uidLastSave="{00000000-0000-0000-0000-000000000000}"/>
  <bookViews>
    <workbookView xWindow="5980" yWindow="358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N467" i="1"/>
  <c r="BB467" i="1"/>
  <c r="BA467" i="1"/>
  <c r="AW467" i="1"/>
  <c r="AY467" i="1" s="1"/>
  <c r="F467" i="1"/>
  <c r="BA385" i="1"/>
  <c r="AW385" i="1" s="1"/>
  <c r="AV385" i="1" s="1"/>
  <c r="BA384" i="1"/>
  <c r="AW384" i="1" s="1"/>
  <c r="AV384" i="1" s="1"/>
  <c r="S379" i="1"/>
  <c r="S378" i="1"/>
  <c r="BN468" i="1"/>
  <c r="BB468" i="1"/>
  <c r="AW468" i="1" s="1"/>
  <c r="BA468" i="1"/>
  <c r="F468" i="1"/>
  <c r="BN480" i="1"/>
  <c r="BA480" i="1"/>
  <c r="AW480" i="1"/>
  <c r="AX480" i="1" s="1"/>
  <c r="AK480" i="1"/>
  <c r="AJ480" i="1"/>
  <c r="F480" i="1"/>
  <c r="BN479" i="1"/>
  <c r="BA479" i="1"/>
  <c r="AW479" i="1"/>
  <c r="AX479" i="1" s="1"/>
  <c r="AK479" i="1"/>
  <c r="AJ479" i="1"/>
  <c r="F479" i="1"/>
  <c r="BA477" i="1"/>
  <c r="BA476" i="1"/>
  <c r="BN476" i="1"/>
  <c r="AW476" i="1"/>
  <c r="AX476" i="1" s="1"/>
  <c r="AK476" i="1"/>
  <c r="AJ476" i="1"/>
  <c r="F476" i="1"/>
  <c r="BN475" i="1"/>
  <c r="BA475" i="1"/>
  <c r="AW475" i="1"/>
  <c r="AX475" i="1" s="1"/>
  <c r="AK475" i="1"/>
  <c r="AJ475" i="1"/>
  <c r="F475" i="1"/>
  <c r="AV461" i="1"/>
  <c r="AV446" i="1"/>
  <c r="AV451" i="1"/>
  <c r="AV459" i="1"/>
  <c r="BB469" i="1"/>
  <c r="AW469" i="1" s="1"/>
  <c r="AV469" i="1" s="1"/>
  <c r="BN469" i="1"/>
  <c r="BA469" i="1"/>
  <c r="F469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1" i="1"/>
  <c r="BA471" i="1"/>
  <c r="AW471" i="1"/>
  <c r="AX471" i="1" s="1"/>
  <c r="F471" i="1"/>
  <c r="BN473" i="1"/>
  <c r="BA473" i="1"/>
  <c r="AW473" i="1"/>
  <c r="AX473" i="1" s="1"/>
  <c r="F473" i="1"/>
  <c r="AW472" i="1"/>
  <c r="AX472" i="1" s="1"/>
  <c r="BN472" i="1"/>
  <c r="BA472" i="1"/>
  <c r="F472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8" i="1"/>
  <c r="AW477" i="1"/>
  <c r="AX477" i="1" s="1"/>
  <c r="AW478" i="1"/>
  <c r="AX478" i="1" s="1"/>
  <c r="F477" i="1"/>
  <c r="AJ477" i="1"/>
  <c r="AK477" i="1"/>
  <c r="BN477" i="1"/>
  <c r="F478" i="1"/>
  <c r="AJ478" i="1"/>
  <c r="AK478" i="1"/>
  <c r="BN478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70" i="1"/>
  <c r="F474" i="1"/>
  <c r="F481" i="1"/>
  <c r="F482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67" i="1" l="1"/>
  <c r="AX467" i="1"/>
  <c r="AX468" i="1"/>
  <c r="AV468" i="1"/>
  <c r="AY468" i="1"/>
  <c r="AY480" i="1"/>
  <c r="AV480" i="1"/>
  <c r="AY475" i="1"/>
  <c r="AV475" i="1"/>
  <c r="AY479" i="1"/>
  <c r="AV479" i="1"/>
  <c r="AY476" i="1"/>
  <c r="AV476" i="1"/>
  <c r="AV471" i="1"/>
  <c r="AY127" i="1"/>
  <c r="AY469" i="1"/>
  <c r="AX469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1" i="1"/>
  <c r="AY473" i="1"/>
  <c r="AY472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8" i="1"/>
  <c r="AV478" i="1"/>
  <c r="AV477" i="1"/>
  <c r="AY477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1" i="1"/>
  <c r="AK228" i="1"/>
  <c r="AK224" i="1"/>
  <c r="AK206" i="1"/>
  <c r="AK201" i="1"/>
  <c r="AK178" i="1"/>
  <c r="AK114" i="1"/>
  <c r="AK389" i="1"/>
  <c r="AK388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4" i="1"/>
  <c r="AW481" i="1"/>
  <c r="AX481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2" i="1"/>
  <c r="BA279" i="1"/>
  <c r="AW279" i="1" s="1"/>
  <c r="AX279" i="1" s="1"/>
  <c r="BA470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4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1" i="1"/>
  <c r="BA441" i="1"/>
  <c r="BA432" i="1"/>
  <c r="AW432" i="1" s="1"/>
  <c r="AX432" i="1" s="1"/>
  <c r="S363" i="1"/>
  <c r="S362" i="1"/>
  <c r="S361" i="1"/>
  <c r="S357" i="1"/>
  <c r="S387" i="1"/>
  <c r="S386" i="1"/>
  <c r="S381" i="1"/>
  <c r="S380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1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70" i="1"/>
  <c r="AW470" i="1" s="1"/>
  <c r="BB466" i="1"/>
  <c r="AW466" i="1" s="1"/>
  <c r="BB465" i="1"/>
  <c r="AW465" i="1" s="1"/>
  <c r="BB462" i="1"/>
  <c r="AW462" i="1" s="1"/>
  <c r="BB460" i="1"/>
  <c r="AW460" i="1" s="1"/>
  <c r="AZ482" i="1"/>
  <c r="AW482" i="1" s="1"/>
  <c r="AX482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70" i="1"/>
  <c r="BN474" i="1"/>
  <c r="BN481" i="1"/>
  <c r="BN482" i="1"/>
  <c r="AT387" i="1"/>
  <c r="AL387" i="1"/>
  <c r="R114" i="1"/>
  <c r="S114" i="1" s="1"/>
  <c r="R113" i="1"/>
  <c r="S113" i="1" s="1"/>
  <c r="AT114" i="1"/>
  <c r="AL114" i="1"/>
  <c r="AT381" i="1"/>
  <c r="AL381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2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4" i="1"/>
  <c r="AV474" i="1"/>
  <c r="AX460" i="1"/>
  <c r="AV460" i="1"/>
  <c r="AX470" i="1"/>
  <c r="AV470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1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1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9" i="1"/>
  <c r="AY439" i="1"/>
  <c r="AY362" i="1"/>
  <c r="AY372" i="1"/>
  <c r="AY62" i="1"/>
  <c r="AY398" i="1"/>
  <c r="AY462" i="1"/>
  <c r="AY474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2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70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2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2" i="1"/>
  <c r="AV228" i="1"/>
  <c r="AV14" i="1"/>
  <c r="AV481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<sst xmlns="http://schemas.openxmlformats.org/spreadsheetml/2006/main" count="7689" uniqueCount="1536">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</sst>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2" totalsRowShown="0" headerRowDxfId="68" dataDxfId="66" headerRowBorderDxfId="67">
  <autoFilter ref="A3:BN482" xr:uid="{00000000-0009-0000-0100-000002000000}"/>
  <sortState xmlns:xlrd2="http://schemas.microsoft.com/office/spreadsheetml/2017/richdata2" ref="A4:BN482">
    <sortCondition ref="A3:A482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2"/>
  <sheetViews>
    <sheetView tabSelected="1" topLeftCell="AT447" zoomScale="120" zoomScaleNormal="120" workbookViewId="0">
      <selection activeCell="AV469" sqref="AV469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1149</v>
      </c>
      <c r="L1" s="2" t="s">
        <v>1149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1131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1265</v>
      </c>
      <c r="AY1" s="6" t="s">
        <v>1265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1132</v>
      </c>
      <c r="E2" s="11" t="s">
        <v>1133</v>
      </c>
      <c r="F2" s="11" t="s">
        <v>1134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1135</v>
      </c>
      <c r="L2" s="11" t="s">
        <v>1136</v>
      </c>
      <c r="M2" s="11" t="s">
        <v>1137</v>
      </c>
      <c r="N2" s="11" t="s">
        <v>1138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1424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1139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1140</v>
      </c>
      <c r="AK2" s="16" t="s">
        <v>1141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1266</v>
      </c>
      <c r="AY2" s="16" t="s">
        <v>1262</v>
      </c>
      <c r="AZ2" s="16" t="s">
        <v>1067</v>
      </c>
      <c r="BA2" s="16" t="s">
        <v>1068</v>
      </c>
      <c r="BB2" s="16" t="s">
        <v>1069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1142</v>
      </c>
      <c r="BH2" s="16" t="s">
        <v>1168</v>
      </c>
      <c r="BI2" s="16" t="s">
        <v>1167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1143</v>
      </c>
      <c r="N3" s="21" t="s">
        <v>1144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1263</v>
      </c>
      <c r="AY3" s="27" t="s">
        <v>1264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1470</v>
      </c>
      <c r="BF3" s="28" t="s">
        <v>19</v>
      </c>
      <c r="BG3" s="27" t="s">
        <v>23</v>
      </c>
      <c r="BH3" s="27" t="s">
        <v>1169</v>
      </c>
      <c r="BI3" s="27" t="s">
        <v>1166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1070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1181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1306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1187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1306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1384</v>
      </c>
      <c r="O10" s="31"/>
      <c r="P10" s="30"/>
      <c r="T10" s="37"/>
      <c r="U10" s="30"/>
      <c r="V10" s="31" t="s">
        <v>1183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1190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1306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1291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1292</v>
      </c>
      <c r="O14" s="31"/>
      <c r="P14" s="30"/>
      <c r="T14" s="37"/>
      <c r="U14" s="30"/>
      <c r="V14" s="31" t="s">
        <v>1185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1306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1292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1293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1294</v>
      </c>
      <c r="O16" s="31"/>
      <c r="P16" s="30"/>
      <c r="T16" s="37"/>
      <c r="U16" s="30"/>
      <c r="V16" s="31" t="s">
        <v>1182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1306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1294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1386</v>
      </c>
      <c r="O18" s="31"/>
      <c r="P18" s="30"/>
      <c r="T18" s="37"/>
      <c r="U18" s="30"/>
      <c r="V18" s="31" t="s">
        <v>1184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1388</v>
      </c>
      <c r="O20" s="31"/>
      <c r="P20" s="30"/>
      <c r="T20" s="37"/>
      <c r="U20" s="30"/>
      <c r="V20" s="31" t="s">
        <v>1183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1189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1306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1175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1176</v>
      </c>
      <c r="O24" s="31"/>
      <c r="P24" s="30"/>
      <c r="T24" s="37"/>
      <c r="U24" s="30"/>
      <c r="V24" s="31" t="s">
        <v>1192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1193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1267</v>
      </c>
      <c r="BC24" s="30" t="s">
        <v>36</v>
      </c>
      <c r="BD24" s="30" t="s">
        <v>37</v>
      </c>
      <c r="BF24" s="30" t="s">
        <v>1070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1121</v>
      </c>
      <c r="D26" s="30" t="s">
        <v>27</v>
      </c>
      <c r="E26" s="30" t="s">
        <v>1178</v>
      </c>
      <c r="F26" s="36" t="str">
        <f>IF(ISBLANK(Table2[[#This Row],[unique_id]]), "", PROPER(SUBSTITUTE(Table2[[#This Row],[unique_id]], "_", " ")))</f>
        <v>Utility Temperature</v>
      </c>
      <c r="G26" s="30" t="s">
        <v>1177</v>
      </c>
      <c r="H26" s="30" t="s">
        <v>87</v>
      </c>
      <c r="I26" s="30" t="s">
        <v>30</v>
      </c>
      <c r="K26" s="30" t="s">
        <v>1179</v>
      </c>
      <c r="O26" s="31"/>
      <c r="P26" s="30"/>
      <c r="T26" s="37"/>
      <c r="U26" s="30"/>
      <c r="V26" s="31" t="s">
        <v>1191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1125</v>
      </c>
      <c r="BD26" s="30" t="s">
        <v>1121</v>
      </c>
      <c r="BF26" s="30" t="s">
        <v>1126</v>
      </c>
      <c r="BG26" s="30" t="s">
        <v>28</v>
      </c>
      <c r="BL26" s="30" t="s">
        <v>1145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1121</v>
      </c>
      <c r="D27" s="30" t="s">
        <v>27</v>
      </c>
      <c r="E27" s="30" t="s">
        <v>1179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1177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1170</v>
      </c>
      <c r="O28" s="31"/>
      <c r="P28" s="30"/>
      <c r="T28" s="37"/>
      <c r="U28" s="30" t="s">
        <v>437</v>
      </c>
      <c r="V28" s="31" t="s">
        <v>1186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1120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1117</v>
      </c>
      <c r="BD28" s="30" t="s">
        <v>1116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1390</v>
      </c>
      <c r="O30" s="31"/>
      <c r="P30" s="30"/>
      <c r="T30" s="37"/>
      <c r="U30" s="30"/>
      <c r="V30" s="31" t="s">
        <v>1183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1193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1070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1193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1070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1193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1070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1193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1070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1193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1267</v>
      </c>
      <c r="BC36" s="30" t="s">
        <v>36</v>
      </c>
      <c r="BD36" s="30" t="s">
        <v>37</v>
      </c>
      <c r="BF36" s="30" t="s">
        <v>1070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1193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1070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1284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1283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1473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1156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1070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1157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1158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1159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1290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1289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1160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1180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1267</v>
      </c>
      <c r="BC54" s="30" t="s">
        <v>36</v>
      </c>
      <c r="BD54" s="30" t="s">
        <v>37</v>
      </c>
      <c r="BF54" s="30" t="s">
        <v>1070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1161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1162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1163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1288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1287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1164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1070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1070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1070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1070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1070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1070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1193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1070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1193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1070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1194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1070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1193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1070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1193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1070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1070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1070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1070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1070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1070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1070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1070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1070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1435</v>
      </c>
      <c r="F94" s="36" t="str">
        <f>IF(ISBLANK(Table2[[#This Row],[unique_id]]), "", PROPER(SUBSTITUTE(Table2[[#This Row],[unique_id]], "_", " ")))</f>
        <v>Home Started</v>
      </c>
      <c r="G94" s="30" t="s">
        <v>1436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1408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1409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1429</v>
      </c>
      <c r="F103" s="36" t="str">
        <f>IF(ISBLANK(Table2[[#This Row],[unique_id]]), "", PROPER(SUBSTITUTE(Table2[[#This Row],[unique_id]], "_", " ")))</f>
        <v>Edwin Wakeup</v>
      </c>
      <c r="G103" s="30" t="s">
        <v>1427</v>
      </c>
      <c r="H103" s="30" t="s">
        <v>311</v>
      </c>
      <c r="I103" s="30" t="s">
        <v>132</v>
      </c>
      <c r="J103" s="30" t="s">
        <v>1432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1430</v>
      </c>
      <c r="F104" s="36" t="str">
        <f>IF(ISBLANK(Table2[[#This Row],[unique_id]]), "", PROPER(SUBSTITUTE(Table2[[#This Row],[unique_id]], "_", " ")))</f>
        <v>Edwin Playtime</v>
      </c>
      <c r="G104" s="30" t="s">
        <v>1437</v>
      </c>
      <c r="H104" s="30" t="s">
        <v>311</v>
      </c>
      <c r="I104" s="30" t="s">
        <v>132</v>
      </c>
      <c r="J104" s="30" t="s">
        <v>1433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1431</v>
      </c>
      <c r="F105" s="36" t="str">
        <f>IF(ISBLANK(Table2[[#This Row],[unique_id]]), "", PROPER(SUBSTITUTE(Table2[[#This Row],[unique_id]], "_", " ")))</f>
        <v>Edwin Goodnight</v>
      </c>
      <c r="G105" s="30" t="s">
        <v>1428</v>
      </c>
      <c r="H105" s="30" t="s">
        <v>311</v>
      </c>
      <c r="I105" s="30" t="s">
        <v>132</v>
      </c>
      <c r="J105" s="30" t="s">
        <v>1434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1380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1073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1380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1307</v>
      </c>
      <c r="BL107" s="55" t="s">
        <v>346</v>
      </c>
      <c r="BM107" s="55" t="s">
        <v>1348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1380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1380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1307</v>
      </c>
      <c r="BL109" s="30" t="s">
        <v>354</v>
      </c>
      <c r="BM109" s="30" t="s">
        <v>1359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1307</v>
      </c>
      <c r="BL110" s="30" t="s">
        <v>372</v>
      </c>
      <c r="BM110" s="30" t="s">
        <v>1325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1307</v>
      </c>
      <c r="BL111" s="30" t="s">
        <v>373</v>
      </c>
      <c r="BM111" s="30" t="s">
        <v>1326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1307</v>
      </c>
      <c r="BL112" s="30" t="s">
        <v>376</v>
      </c>
      <c r="BM112" s="30" t="s">
        <v>1327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1075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1116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1113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1116</v>
      </c>
      <c r="BF114" s="30" t="s">
        <v>891</v>
      </c>
      <c r="BG114" s="30" t="s">
        <v>206</v>
      </c>
      <c r="BK114" s="30" t="s">
        <v>1307</v>
      </c>
      <c r="BL114" s="30" t="s">
        <v>925</v>
      </c>
      <c r="BM114" s="30" t="s">
        <v>1329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1110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1116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1111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1116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1307</v>
      </c>
      <c r="BL117" s="30" t="s">
        <v>377</v>
      </c>
      <c r="BM117" s="30" t="s">
        <v>1330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1307</v>
      </c>
      <c r="BL119" s="30" t="s">
        <v>374</v>
      </c>
      <c r="BM119" s="30" t="s">
        <v>1331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1307</v>
      </c>
      <c r="BL120" s="30" t="s">
        <v>375</v>
      </c>
      <c r="BM120" s="39" t="s">
        <v>1332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1280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1281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1279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1278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1474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1475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1282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1369</v>
      </c>
      <c r="BA131" s="30" t="str">
        <f>IF(ISBLANK(Table2[[#This Row],[device_model]]), "", Table2[[#This Row],[device_suggested_area]])</f>
        <v>Home</v>
      </c>
      <c r="BB131" s="30" t="s">
        <v>1373</v>
      </c>
      <c r="BC131" s="30" t="s">
        <v>1370</v>
      </c>
      <c r="BD131" s="30" t="s">
        <v>1369</v>
      </c>
      <c r="BF131" s="30" t="s">
        <v>1371</v>
      </c>
      <c r="BG131" s="30" t="s">
        <v>165</v>
      </c>
      <c r="BK131" s="30" t="s">
        <v>1306</v>
      </c>
      <c r="BL131" s="46" t="s">
        <v>1372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1471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1471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1471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1471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1471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1471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1471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1471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1471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1471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1471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1261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1471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1471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1471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1471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1471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1471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1471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1471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1471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1471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1471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1471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1471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1471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1471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1471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1471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1471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1471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1471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1471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1471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1471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1471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1274</v>
      </c>
      <c r="F178" s="36" t="str">
        <f>IF(ISBLANK(Table2[[#This Row],[unique_id]]), "", PROPER(SUBSTITUTE(Table2[[#This Row],[unique_id]], "_", " ")))</f>
        <v>Kitchen Bench Lights Plug</v>
      </c>
      <c r="G178" s="30" t="s">
        <v>1275</v>
      </c>
      <c r="H178" s="30" t="s">
        <v>139</v>
      </c>
      <c r="I178" s="30" t="s">
        <v>132</v>
      </c>
      <c r="J178" s="30" t="s">
        <v>1277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1112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1276</v>
      </c>
      <c r="BC178" s="30" t="s">
        <v>771</v>
      </c>
      <c r="BD178" s="30" t="s">
        <v>1116</v>
      </c>
      <c r="BF178" s="30" t="s">
        <v>891</v>
      </c>
      <c r="BG178" s="30" t="s">
        <v>206</v>
      </c>
      <c r="BK178" s="30" t="s">
        <v>1307</v>
      </c>
      <c r="BL178" s="30" t="s">
        <v>923</v>
      </c>
      <c r="BM178" s="30" t="s">
        <v>1333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1471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1471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1471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1471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1471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1471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1471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1471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1471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1471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1471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1471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1307</v>
      </c>
      <c r="BL199" s="55" t="s">
        <v>562</v>
      </c>
      <c r="BM199" s="55" t="s">
        <v>1334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1075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1117</v>
      </c>
      <c r="BD200" s="30" t="s">
        <v>1116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1109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1117</v>
      </c>
      <c r="BD201" s="30" t="s">
        <v>1116</v>
      </c>
      <c r="BF201" s="30" t="s">
        <v>891</v>
      </c>
      <c r="BG201" s="30" t="s">
        <v>358</v>
      </c>
      <c r="BK201" s="30" t="s">
        <v>1307</v>
      </c>
      <c r="BL201" s="30" t="s">
        <v>1058</v>
      </c>
      <c r="BM201" s="30" t="s">
        <v>1335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1245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1117</v>
      </c>
      <c r="BD202" s="30" t="s">
        <v>1116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1447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1307</v>
      </c>
      <c r="BL204" s="55" t="s">
        <v>561</v>
      </c>
      <c r="BM204" s="55" t="s">
        <v>1336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1075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1118</v>
      </c>
      <c r="BD205" s="30" t="s">
        <v>1116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1109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1118</v>
      </c>
      <c r="BD206" s="30" t="s">
        <v>1116</v>
      </c>
      <c r="BF206" s="30" t="s">
        <v>891</v>
      </c>
      <c r="BG206" s="30" t="s">
        <v>560</v>
      </c>
      <c r="BK206" s="30" t="s">
        <v>1307</v>
      </c>
      <c r="BL206" s="30" t="s">
        <v>1057</v>
      </c>
      <c r="BM206" s="30" t="s">
        <v>1337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1471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1471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1471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1471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1471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1471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1471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1471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1471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1471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1471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1471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1471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1074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1307</v>
      </c>
      <c r="BL222" s="30" t="s">
        <v>351</v>
      </c>
      <c r="BM222" s="30" t="s">
        <v>1338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1096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1174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1074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1116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1097</v>
      </c>
      <c r="F224" s="36" t="str">
        <f>IF(ISBLANK(Table2[[#This Row],[unique_id]]), "", PROPER(SUBSTITUTE(Table2[[#This Row],[unique_id]], "_", " ")))</f>
        <v>Ceiling Water Booster Plug</v>
      </c>
      <c r="G224" s="30" t="s">
        <v>1174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1113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1116</v>
      </c>
      <c r="BF224" s="30" t="s">
        <v>891</v>
      </c>
      <c r="BG224" s="30" t="s">
        <v>404</v>
      </c>
      <c r="BK224" s="30" t="s">
        <v>1307</v>
      </c>
      <c r="BL224" s="30" t="s">
        <v>443</v>
      </c>
      <c r="BM224" s="30" t="s">
        <v>1339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1098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1110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1116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1099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1111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1116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1104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1074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1116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1105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1113</v>
      </c>
      <c r="AB228" s="30"/>
      <c r="AC228" s="30"/>
      <c r="AE228" s="30" t="s">
        <v>1108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1116</v>
      </c>
      <c r="BF228" s="30" t="s">
        <v>891</v>
      </c>
      <c r="BG228" s="30" t="s">
        <v>577</v>
      </c>
      <c r="BK228" s="30" t="s">
        <v>1307</v>
      </c>
      <c r="BL228" s="30" t="s">
        <v>1051</v>
      </c>
      <c r="BM228" s="30" t="s">
        <v>1340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1106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1110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1116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1107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1111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1116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1165</v>
      </c>
      <c r="H231" s="30" t="s">
        <v>1379</v>
      </c>
      <c r="I231" s="30" t="s">
        <v>132</v>
      </c>
      <c r="K231" s="30" t="s">
        <v>1173</v>
      </c>
      <c r="O231" s="31"/>
      <c r="P231" s="30"/>
      <c r="T231" s="37"/>
      <c r="U231" s="30" t="s">
        <v>437</v>
      </c>
      <c r="V231" s="31" t="s">
        <v>1188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1119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1118</v>
      </c>
      <c r="BD231" s="30" t="s">
        <v>1116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1173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1165</v>
      </c>
      <c r="H232" s="30" t="s">
        <v>1379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1078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1079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1080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1081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1082</v>
      </c>
      <c r="F244" s="36" t="str">
        <f>IF(ISBLANK(Table2[[#This Row],[unique_id]]), "", PROPER(SUBSTITUTE(Table2[[#This Row],[unique_id]], "_", " ")))</f>
        <v>Water Booster Power</v>
      </c>
      <c r="G244" s="30" t="s">
        <v>1174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1083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1084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1085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1086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1087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1088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1089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1090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1091</v>
      </c>
      <c r="F267" s="36" t="str">
        <f>IF(ISBLANK(Table2[[#This Row],[unique_id]]), "", PROPER(SUBSTITUTE(Table2[[#This Row],[unique_id]], "_", " ")))</f>
        <v>Water Booster Energy Daily</v>
      </c>
      <c r="G267" s="30" t="s">
        <v>1174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1092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1093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1094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1095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1306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1148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1127</v>
      </c>
      <c r="BC280" s="30" t="s">
        <v>1129</v>
      </c>
      <c r="BD280" s="30" t="s">
        <v>1128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1148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1270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1127</v>
      </c>
      <c r="BC281" s="30" t="s">
        <v>1129</v>
      </c>
      <c r="BD281" s="30" t="s">
        <v>1128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1148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1271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1127</v>
      </c>
      <c r="BC282" s="30" t="s">
        <v>1129</v>
      </c>
      <c r="BD282" s="30" t="s">
        <v>1128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1148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1272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1127</v>
      </c>
      <c r="BC283" s="30" t="s">
        <v>1129</v>
      </c>
      <c r="BD283" s="30" t="s">
        <v>1128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1268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1148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1273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1127</v>
      </c>
      <c r="BC284" s="30" t="s">
        <v>1129</v>
      </c>
      <c r="BD284" s="30" t="s">
        <v>1128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1239</v>
      </c>
      <c r="H285" s="30" t="s">
        <v>1235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1238</v>
      </c>
      <c r="AF285" s="30">
        <v>200</v>
      </c>
      <c r="AG285" s="31" t="s">
        <v>34</v>
      </c>
      <c r="AH285" s="31"/>
      <c r="AI285" s="30" t="s">
        <v>1148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1193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1127</v>
      </c>
      <c r="BC285" s="30" t="s">
        <v>1129</v>
      </c>
      <c r="BD285" s="30" t="s">
        <v>1128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1240</v>
      </c>
      <c r="H286" s="30" t="s">
        <v>1235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1238</v>
      </c>
      <c r="AF286" s="30">
        <v>200</v>
      </c>
      <c r="AG286" s="31" t="s">
        <v>34</v>
      </c>
      <c r="AH286" s="31"/>
      <c r="AI286" s="30" t="s">
        <v>1148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1193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1127</v>
      </c>
      <c r="BC286" s="30" t="s">
        <v>1129</v>
      </c>
      <c r="BD286" s="30" t="s">
        <v>1128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1267</v>
      </c>
      <c r="BC294" s="30" t="s">
        <v>36</v>
      </c>
      <c r="BD294" s="30" t="s">
        <v>37</v>
      </c>
      <c r="BF294" s="30" t="s">
        <v>1070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1200</v>
      </c>
      <c r="D296" s="30" t="s">
        <v>148</v>
      </c>
      <c r="E296" s="30" t="s">
        <v>1202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1230</v>
      </c>
      <c r="H296" s="30" t="s">
        <v>1197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1232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1201</v>
      </c>
      <c r="BC296" s="30" t="s">
        <v>1129</v>
      </c>
      <c r="BD296" s="30" t="s">
        <v>1128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1200</v>
      </c>
      <c r="D297" s="30" t="s">
        <v>148</v>
      </c>
      <c r="E297" s="30" t="s">
        <v>1203</v>
      </c>
      <c r="F297" s="30" t="str">
        <f>IF(ISBLANK(Table2[[#This Row],[unique_id]]), "", PROPER(SUBSTITUTE(Table2[[#This Row],[unique_id]], "_", " ")))</f>
        <v>Service Plex Availability</v>
      </c>
      <c r="G297" s="30" t="s">
        <v>1217</v>
      </c>
      <c r="H297" s="30" t="s">
        <v>1197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1232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1201</v>
      </c>
      <c r="BC297" s="30" t="s">
        <v>1129</v>
      </c>
      <c r="BD297" s="30" t="s">
        <v>1128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1200</v>
      </c>
      <c r="D298" s="30" t="s">
        <v>148</v>
      </c>
      <c r="E298" s="30" t="s">
        <v>1204</v>
      </c>
      <c r="F298" s="30" t="str">
        <f>IF(ISBLANK(Table2[[#This Row],[unique_id]]), "", PROPER(SUBSTITUTE(Table2[[#This Row],[unique_id]], "_", " ")))</f>
        <v>Service Grafana Availability</v>
      </c>
      <c r="G298" s="30" t="s">
        <v>1218</v>
      </c>
      <c r="H298" s="30" t="s">
        <v>1197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1232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1201</v>
      </c>
      <c r="BC298" s="30" t="s">
        <v>1129</v>
      </c>
      <c r="BD298" s="30" t="s">
        <v>1128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1200</v>
      </c>
      <c r="D299" s="30" t="s">
        <v>148</v>
      </c>
      <c r="E299" s="30" t="s">
        <v>1205</v>
      </c>
      <c r="F299" s="30" t="str">
        <f>IF(ISBLANK(Table2[[#This Row],[unique_id]]), "", PROPER(SUBSTITUTE(Table2[[#This Row],[unique_id]], "_", " ")))</f>
        <v>Service Wrangle Availability</v>
      </c>
      <c r="G299" s="30" t="s">
        <v>1219</v>
      </c>
      <c r="H299" s="30" t="s">
        <v>1197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1232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1201</v>
      </c>
      <c r="BC299" s="30" t="s">
        <v>1129</v>
      </c>
      <c r="BD299" s="30" t="s">
        <v>1128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1200</v>
      </c>
      <c r="D300" s="30" t="s">
        <v>148</v>
      </c>
      <c r="E300" s="30" t="s">
        <v>1206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1197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1232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1201</v>
      </c>
      <c r="BC300" s="30" t="s">
        <v>1129</v>
      </c>
      <c r="BD300" s="30" t="s">
        <v>1128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1200</v>
      </c>
      <c r="D301" s="30" t="s">
        <v>148</v>
      </c>
      <c r="E301" s="30" t="s">
        <v>1207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1197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1232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1201</v>
      </c>
      <c r="BC301" s="30" t="s">
        <v>1129</v>
      </c>
      <c r="BD301" s="30" t="s">
        <v>1128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1200</v>
      </c>
      <c r="D302" s="30" t="s">
        <v>148</v>
      </c>
      <c r="E302" s="30" t="s">
        <v>1199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1220</v>
      </c>
      <c r="H302" s="30" t="s">
        <v>1197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1232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1201</v>
      </c>
      <c r="BC302" s="30" t="s">
        <v>1129</v>
      </c>
      <c r="BD302" s="30" t="s">
        <v>1128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1200</v>
      </c>
      <c r="D303" s="30" t="s">
        <v>148</v>
      </c>
      <c r="E303" s="30" t="s">
        <v>1208</v>
      </c>
      <c r="F303" s="30" t="str">
        <f>IF(ISBLANK(Table2[[#This Row],[unique_id]]), "", PROPER(SUBSTITUTE(Table2[[#This Row],[unique_id]], "_", " ")))</f>
        <v>Service Weewx Availability</v>
      </c>
      <c r="G303" s="30" t="s">
        <v>1221</v>
      </c>
      <c r="H303" s="30" t="s">
        <v>1197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1232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1201</v>
      </c>
      <c r="BC303" s="30" t="s">
        <v>1129</v>
      </c>
      <c r="BD303" s="30" t="s">
        <v>1128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1200</v>
      </c>
      <c r="D304" s="30" t="s">
        <v>148</v>
      </c>
      <c r="E304" s="30" t="s">
        <v>1209</v>
      </c>
      <c r="F304" s="30" t="str">
        <f>IF(ISBLANK(Table2[[#This Row],[unique_id]]), "", PROPER(SUBSTITUTE(Table2[[#This Row],[unique_id]], "_", " ")))</f>
        <v>Service Digitemp Availability</v>
      </c>
      <c r="G304" s="30" t="s">
        <v>1222</v>
      </c>
      <c r="H304" s="30" t="s">
        <v>1197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1232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1201</v>
      </c>
      <c r="BC304" s="30" t="s">
        <v>1129</v>
      </c>
      <c r="BD304" s="30" t="s">
        <v>1128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1200</v>
      </c>
      <c r="D305" s="30" t="s">
        <v>148</v>
      </c>
      <c r="E305" s="30" t="s">
        <v>1210</v>
      </c>
      <c r="F305" s="30" t="str">
        <f>IF(ISBLANK(Table2[[#This Row],[unique_id]]), "", PROPER(SUBSTITUTE(Table2[[#This Row],[unique_id]], "_", " ")))</f>
        <v>Service Nginx Availability</v>
      </c>
      <c r="G305" s="30" t="s">
        <v>1223</v>
      </c>
      <c r="H305" s="30" t="s">
        <v>1197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1232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1201</v>
      </c>
      <c r="BC305" s="30" t="s">
        <v>1129</v>
      </c>
      <c r="BD305" s="30" t="s">
        <v>1128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1200</v>
      </c>
      <c r="D306" s="30" t="s">
        <v>148</v>
      </c>
      <c r="E306" s="30" t="s">
        <v>1211</v>
      </c>
      <c r="F306" s="30" t="str">
        <f>IF(ISBLANK(Table2[[#This Row],[unique_id]]), "", PROPER(SUBSTITUTE(Table2[[#This Row],[unique_id]], "_", " ")))</f>
        <v>Service Influxdb Availability</v>
      </c>
      <c r="G306" s="30" t="s">
        <v>1224</v>
      </c>
      <c r="H306" s="30" t="s">
        <v>1197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1232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1201</v>
      </c>
      <c r="BC306" s="30" t="s">
        <v>1129</v>
      </c>
      <c r="BD306" s="30" t="s">
        <v>1128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1200</v>
      </c>
      <c r="D307" s="30" t="s">
        <v>148</v>
      </c>
      <c r="E307" s="30" t="s">
        <v>1212</v>
      </c>
      <c r="F307" s="30" t="str">
        <f>IF(ISBLANK(Table2[[#This Row],[unique_id]]), "", PROPER(SUBSTITUTE(Table2[[#This Row],[unique_id]], "_", " ")))</f>
        <v>Service Mariadb Availability</v>
      </c>
      <c r="G307" s="30" t="s">
        <v>1225</v>
      </c>
      <c r="H307" s="30" t="s">
        <v>1197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1232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1201</v>
      </c>
      <c r="BC307" s="30" t="s">
        <v>1129</v>
      </c>
      <c r="BD307" s="30" t="s">
        <v>1128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1200</v>
      </c>
      <c r="D308" s="30" t="s">
        <v>148</v>
      </c>
      <c r="E308" s="30" t="s">
        <v>1213</v>
      </c>
      <c r="F308" s="30" t="str">
        <f>IF(ISBLANK(Table2[[#This Row],[unique_id]]), "", PROPER(SUBSTITUTE(Table2[[#This Row],[unique_id]], "_", " ")))</f>
        <v>Service Postgres Availability</v>
      </c>
      <c r="G308" s="30" t="s">
        <v>1226</v>
      </c>
      <c r="H308" s="30" t="s">
        <v>1197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1232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1201</v>
      </c>
      <c r="BC308" s="30" t="s">
        <v>1129</v>
      </c>
      <c r="BD308" s="30" t="s">
        <v>1128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1200</v>
      </c>
      <c r="D309" s="30" t="s">
        <v>148</v>
      </c>
      <c r="E309" s="30" t="s">
        <v>1214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1227</v>
      </c>
      <c r="H309" s="30" t="s">
        <v>1197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1198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1232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1201</v>
      </c>
      <c r="BC309" s="30" t="s">
        <v>1129</v>
      </c>
      <c r="BD309" s="30" t="s">
        <v>1128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1200</v>
      </c>
      <c r="D310" s="30" t="s">
        <v>148</v>
      </c>
      <c r="E310" s="30" t="s">
        <v>1215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1228</v>
      </c>
      <c r="H310" s="30" t="s">
        <v>1197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1198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1232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1201</v>
      </c>
      <c r="BC310" s="30" t="s">
        <v>1129</v>
      </c>
      <c r="BD310" s="30" t="s">
        <v>1128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1200</v>
      </c>
      <c r="D311" s="30" t="s">
        <v>148</v>
      </c>
      <c r="E311" s="30" t="s">
        <v>1216</v>
      </c>
      <c r="F311" s="30" t="str">
        <f>IF(ISBLANK(Table2[[#This Row],[unique_id]]), "", PROPER(SUBSTITUTE(Table2[[#This Row],[unique_id]], "_", " ")))</f>
        <v>Service Monitor Availability</v>
      </c>
      <c r="G311" s="30" t="s">
        <v>1229</v>
      </c>
      <c r="H311" s="30" t="s">
        <v>1197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1198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1232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1201</v>
      </c>
      <c r="BC311" s="30" t="s">
        <v>1129</v>
      </c>
      <c r="BD311" s="30" t="s">
        <v>1128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1200</v>
      </c>
      <c r="D312" s="30" t="s">
        <v>148</v>
      </c>
      <c r="E312" s="30" t="s">
        <v>1233</v>
      </c>
      <c r="F312" s="30" t="str">
        <f>IF(ISBLANK(Table2[[#This Row],[unique_id]]), "", PROPER(SUBSTITUTE(Table2[[#This Row],[unique_id]], "_", " ")))</f>
        <v>Host Flo Availability</v>
      </c>
      <c r="G312" s="30" t="s">
        <v>1065</v>
      </c>
      <c r="H312" s="30" t="s">
        <v>1231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1198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1232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1201</v>
      </c>
      <c r="BC312" s="30" t="s">
        <v>1129</v>
      </c>
      <c r="BD312" s="30" t="s">
        <v>1128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1200</v>
      </c>
      <c r="D313" s="30" t="s">
        <v>148</v>
      </c>
      <c r="E313" s="30" t="s">
        <v>1487</v>
      </c>
      <c r="F313" s="30" t="str">
        <f>IF(ISBLANK(Table2[[#This Row],[unique_id]]), "", PROPER(SUBSTITUTE(Table2[[#This Row],[unique_id]], "_", " ")))</f>
        <v>Host May Availability</v>
      </c>
      <c r="G313" s="30" t="s">
        <v>1486</v>
      </c>
      <c r="H313" s="30" t="s">
        <v>1231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1198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1232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1201</v>
      </c>
      <c r="BC313" s="30" t="s">
        <v>1129</v>
      </c>
      <c r="BD313" s="30" t="s">
        <v>1128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1200</v>
      </c>
      <c r="D314" s="30" t="s">
        <v>148</v>
      </c>
      <c r="E314" s="30" t="s">
        <v>1234</v>
      </c>
      <c r="F314" s="30" t="str">
        <f>IF(ISBLANK(Table2[[#This Row],[unique_id]]), "", PROPER(SUBSTITUTE(Table2[[#This Row],[unique_id]], "_", " ")))</f>
        <v>Host Meg Availability</v>
      </c>
      <c r="G314" s="30" t="s">
        <v>1251</v>
      </c>
      <c r="H314" s="30" t="s">
        <v>1231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1198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1232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1201</v>
      </c>
      <c r="BC314" s="30" t="s">
        <v>1129</v>
      </c>
      <c r="BD314" s="30" t="s">
        <v>1128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1200</v>
      </c>
      <c r="D315" s="30" t="s">
        <v>148</v>
      </c>
      <c r="E315" s="30" t="s">
        <v>1497</v>
      </c>
      <c r="F315" s="30" t="str">
        <f>IF(ISBLANK(Table2[[#This Row],[unique_id]]), "", PROPER(SUBSTITUTE(Table2[[#This Row],[unique_id]], "_", " ")))</f>
        <v>Host Jen Availability</v>
      </c>
      <c r="G315" s="30" t="s">
        <v>1504</v>
      </c>
      <c r="H315" s="30" t="s">
        <v>1231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1198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1232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1201</v>
      </c>
      <c r="BC315" s="30" t="s">
        <v>1129</v>
      </c>
      <c r="BD315" s="30" t="s">
        <v>1128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1231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1196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1252</v>
      </c>
      <c r="D318" s="30" t="s">
        <v>27</v>
      </c>
      <c r="E318" s="30" t="s">
        <v>1258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1253</v>
      </c>
      <c r="H318" s="30" t="s">
        <v>1255</v>
      </c>
      <c r="I318" s="30" t="s">
        <v>291</v>
      </c>
      <c r="K318" s="30" t="s">
        <v>1179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1121</v>
      </c>
      <c r="D319" s="30" t="s">
        <v>27</v>
      </c>
      <c r="E319" s="30" t="s">
        <v>1122</v>
      </c>
      <c r="F319" s="36" t="str">
        <f>IF(ISBLANK(Table2[[#This Row],[unique_id]]), "", PROPER(SUBSTITUTE(Table2[[#This Row],[unique_id]], "_", " ")))</f>
        <v>Rack Top Temperature</v>
      </c>
      <c r="G319" s="30" t="s">
        <v>1124</v>
      </c>
      <c r="H319" s="30" t="s">
        <v>1255</v>
      </c>
      <c r="I319" s="30" t="s">
        <v>291</v>
      </c>
      <c r="K319" s="30" t="s">
        <v>1171</v>
      </c>
      <c r="O319" s="31"/>
      <c r="P319" s="30"/>
      <c r="T319" s="37"/>
      <c r="U319" s="30"/>
      <c r="V319" s="31" t="s">
        <v>1191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1148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1125</v>
      </c>
      <c r="BD319" s="30" t="s">
        <v>1121</v>
      </c>
      <c r="BF319" s="30" t="s">
        <v>1126</v>
      </c>
      <c r="BG319" s="30" t="s">
        <v>28</v>
      </c>
      <c r="BL319" s="30" t="s">
        <v>1147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1121</v>
      </c>
      <c r="D320" s="30" t="s">
        <v>27</v>
      </c>
      <c r="E320" s="30" t="s">
        <v>1171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1124</v>
      </c>
      <c r="H320" s="30" t="s">
        <v>1255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1121</v>
      </c>
      <c r="D321" s="30" t="s">
        <v>27</v>
      </c>
      <c r="E321" s="30" t="s">
        <v>1123</v>
      </c>
      <c r="F321" s="36" t="str">
        <f>IF(ISBLANK(Table2[[#This Row],[unique_id]]), "", PROPER(SUBSTITUTE(Table2[[#This Row],[unique_id]], "_", " ")))</f>
        <v>Rack Bottom Temperature</v>
      </c>
      <c r="G321" s="30" t="s">
        <v>1130</v>
      </c>
      <c r="H321" s="30" t="s">
        <v>1255</v>
      </c>
      <c r="I321" s="30" t="s">
        <v>291</v>
      </c>
      <c r="K321" s="30" t="s">
        <v>1172</v>
      </c>
      <c r="O321" s="31"/>
      <c r="P321" s="30"/>
      <c r="T321" s="37"/>
      <c r="U321" s="30"/>
      <c r="V321" s="31" t="s">
        <v>1191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1148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1125</v>
      </c>
      <c r="BD321" s="30" t="s">
        <v>1121</v>
      </c>
      <c r="BF321" s="30" t="s">
        <v>1126</v>
      </c>
      <c r="BG321" s="30" t="s">
        <v>28</v>
      </c>
      <c r="BL321" s="30" t="s">
        <v>1146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1121</v>
      </c>
      <c r="D322" s="30" t="s">
        <v>27</v>
      </c>
      <c r="E322" s="30" t="s">
        <v>1172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1130</v>
      </c>
      <c r="H322" s="30" t="s">
        <v>1255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1229</v>
      </c>
      <c r="D323" s="30" t="s">
        <v>27</v>
      </c>
      <c r="E323" s="30" t="s">
        <v>1241</v>
      </c>
      <c r="F323" s="30" t="str">
        <f>IF(ISBLANK(Table2[[#This Row],[unique_id]]), "", PROPER(SUBSTITUTE(Table2[[#This Row],[unique_id]], "_", " ")))</f>
        <v>Host Flo Temperature</v>
      </c>
      <c r="G323" s="30" t="s">
        <v>1065</v>
      </c>
      <c r="H323" s="30" t="s">
        <v>1255</v>
      </c>
      <c r="I323" s="30" t="s">
        <v>291</v>
      </c>
      <c r="K323" s="30" t="s">
        <v>1249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1246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1247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1377</v>
      </c>
      <c r="BC323" s="30" t="s">
        <v>1244</v>
      </c>
      <c r="BD323" s="30" t="s">
        <v>1243</v>
      </c>
      <c r="BF323" s="30" t="s">
        <v>994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1229</v>
      </c>
      <c r="D324" s="30" t="s">
        <v>27</v>
      </c>
      <c r="E324" s="30" t="s">
        <v>1249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1065</v>
      </c>
      <c r="H324" s="30" t="s">
        <v>1255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1229</v>
      </c>
      <c r="D325" s="30" t="s">
        <v>27</v>
      </c>
      <c r="E325" s="30" t="s">
        <v>1488</v>
      </c>
      <c r="F325" s="30" t="str">
        <f>IF(ISBLANK(Table2[[#This Row],[unique_id]]), "", PROPER(SUBSTITUTE(Table2[[#This Row],[unique_id]], "_", " ")))</f>
        <v>Host May Temperature</v>
      </c>
      <c r="G325" s="30" t="s">
        <v>1486</v>
      </c>
      <c r="H325" s="30" t="s">
        <v>1255</v>
      </c>
      <c r="I325" s="30" t="s">
        <v>291</v>
      </c>
      <c r="K325" s="30" t="s">
        <v>1489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1494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1247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1495</v>
      </c>
      <c r="BC325" s="30" t="s">
        <v>1244</v>
      </c>
      <c r="BD325" s="30" t="s">
        <v>1243</v>
      </c>
      <c r="BF325" s="30" t="s">
        <v>994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1229</v>
      </c>
      <c r="D326" s="30" t="s">
        <v>27</v>
      </c>
      <c r="E326" s="30" t="s">
        <v>1489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1229</v>
      </c>
      <c r="D327" s="30" t="s">
        <v>27</v>
      </c>
      <c r="E327" s="30" t="s">
        <v>1242</v>
      </c>
      <c r="F327" s="30" t="str">
        <f>IF(ISBLANK(Table2[[#This Row],[unique_id]]), "", PROPER(SUBSTITUTE(Table2[[#This Row],[unique_id]], "_", " ")))</f>
        <v>Host Meg Temperature</v>
      </c>
      <c r="G327" s="30" t="s">
        <v>1251</v>
      </c>
      <c r="H327" s="30" t="s">
        <v>1255</v>
      </c>
      <c r="I327" s="30" t="s">
        <v>291</v>
      </c>
      <c r="K327" s="30" t="s">
        <v>1250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1148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1248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1378</v>
      </c>
      <c r="BC327" s="30" t="s">
        <v>1244</v>
      </c>
      <c r="BD327" s="30" t="s">
        <v>1243</v>
      </c>
      <c r="BF327" s="30" t="s">
        <v>994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1229</v>
      </c>
      <c r="D328" s="30" t="s">
        <v>27</v>
      </c>
      <c r="E328" s="30" t="s">
        <v>1250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1251</v>
      </c>
      <c r="H328" s="30" t="s">
        <v>1255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1252</v>
      </c>
      <c r="D329" s="30" t="s">
        <v>27</v>
      </c>
      <c r="E329" s="30" t="s">
        <v>1260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1257</v>
      </c>
      <c r="H329" s="30" t="s">
        <v>1256</v>
      </c>
      <c r="I329" s="30" t="s">
        <v>291</v>
      </c>
      <c r="K329" s="30" t="s">
        <v>1170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1252</v>
      </c>
      <c r="D330" s="30" t="s">
        <v>27</v>
      </c>
      <c r="E330" s="30" t="s">
        <v>1259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1472</v>
      </c>
      <c r="H330" s="30" t="s">
        <v>1254</v>
      </c>
      <c r="I330" s="30" t="s">
        <v>291</v>
      </c>
      <c r="K330" s="30" t="s">
        <v>1176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1229</v>
      </c>
      <c r="D331" s="30" t="s">
        <v>27</v>
      </c>
      <c r="E331" s="30" t="s">
        <v>1503</v>
      </c>
      <c r="F331" s="30" t="str">
        <f>IF(ISBLANK(Table2[[#This Row],[unique_id]]), "", PROPER(SUBSTITUTE(Table2[[#This Row],[unique_id]], "_", " ")))</f>
        <v>Host Jen Temperature</v>
      </c>
      <c r="G331" s="30" t="s">
        <v>1504</v>
      </c>
      <c r="H331" s="30" t="s">
        <v>1254</v>
      </c>
      <c r="I331" s="30" t="s">
        <v>291</v>
      </c>
      <c r="K331" s="30" t="s">
        <v>1498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1499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1505</v>
      </c>
      <c r="BC331" s="30" t="s">
        <v>1244</v>
      </c>
      <c r="BD331" s="30" t="s">
        <v>1243</v>
      </c>
      <c r="BF331" s="30" t="s">
        <v>994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1229</v>
      </c>
      <c r="D332" s="30" t="s">
        <v>27</v>
      </c>
      <c r="E332" s="30" t="s">
        <v>1498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1504</v>
      </c>
      <c r="H332" s="30" t="s">
        <v>1254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1195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1195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1195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1195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1195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1195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1195</v>
      </c>
      <c r="I339" s="49" t="s">
        <v>291</v>
      </c>
      <c r="O339" s="51"/>
      <c r="T339" s="52"/>
      <c r="V339" s="51" t="s">
        <v>1269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1193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1267</v>
      </c>
      <c r="BC339" s="49" t="s">
        <v>36</v>
      </c>
      <c r="BD339" s="49" t="s">
        <v>37</v>
      </c>
      <c r="BF339" s="49" t="s">
        <v>1070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1404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1195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996</v>
      </c>
      <c r="BC340" s="30" t="s">
        <v>998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1405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1195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996</v>
      </c>
      <c r="BC341" s="30" t="s">
        <v>998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1406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996</v>
      </c>
      <c r="BC342" s="30" t="s">
        <v>998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1407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1195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1077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1074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985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1076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985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982</v>
      </c>
      <c r="BK349" s="30" t="s">
        <v>1307</v>
      </c>
      <c r="BL349" s="30" t="s">
        <v>350</v>
      </c>
      <c r="BM349" s="30" t="s">
        <v>1341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1448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1074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1026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1449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1026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981</v>
      </c>
      <c r="BK351" s="55" t="s">
        <v>1307</v>
      </c>
      <c r="BL351" s="55" t="s">
        <v>340</v>
      </c>
      <c r="BM351" s="55" t="s">
        <v>1342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1073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1024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1024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981</v>
      </c>
      <c r="BK353" s="55" t="s">
        <v>1307</v>
      </c>
      <c r="BL353" s="55" t="s">
        <v>352</v>
      </c>
      <c r="BM353" s="55" t="s">
        <v>1343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1073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1024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982</v>
      </c>
      <c r="BK355" s="55" t="s">
        <v>1307</v>
      </c>
      <c r="BL355" s="55" t="s">
        <v>353</v>
      </c>
      <c r="BM355" s="55" t="s">
        <v>1344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1073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982</v>
      </c>
      <c r="BK357" s="55" t="s">
        <v>1307</v>
      </c>
      <c r="BL357" s="55" t="s">
        <v>343</v>
      </c>
      <c r="BM357" s="55" t="s">
        <v>1345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968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982</v>
      </c>
      <c r="BK359" s="30" t="s">
        <v>1307</v>
      </c>
      <c r="BL359" s="30" t="s">
        <v>356</v>
      </c>
      <c r="BM359" s="30" t="s">
        <v>1357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1073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981</v>
      </c>
      <c r="BK361" s="55" t="s">
        <v>1307</v>
      </c>
      <c r="BL361" s="55" t="s">
        <v>344</v>
      </c>
      <c r="BM361" s="55" t="s">
        <v>1346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1458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1073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1459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981</v>
      </c>
      <c r="BK363" s="55" t="s">
        <v>1307</v>
      </c>
      <c r="BL363" s="55" t="s">
        <v>345</v>
      </c>
      <c r="BM363" s="55" t="s">
        <v>1347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812</v>
      </c>
      <c r="D364" s="55" t="s">
        <v>148</v>
      </c>
      <c r="E364" s="56" t="s">
        <v>1523</v>
      </c>
      <c r="F364" s="57" t="str">
        <f>IF(ISBLANK(Table2[[#This Row],[unique_id]]), "", PROPER(SUBSTITUTE(Table2[[#This Row],[unique_id]], "_", " ")))</f>
        <v>Broken Template Kitchen Fridge Plug Proxy</v>
      </c>
      <c r="G364" s="55" t="s">
        <v>223</v>
      </c>
      <c r="H364" s="55" t="s">
        <v>527</v>
      </c>
      <c r="I364" s="55" t="s">
        <v>291</v>
      </c>
      <c r="O364" s="58" t="s">
        <v>792</v>
      </c>
      <c r="P364" s="55" t="s">
        <v>165</v>
      </c>
      <c r="Q364" s="55" t="s">
        <v>764</v>
      </c>
      <c r="R364" s="55" t="s">
        <v>776</v>
      </c>
      <c r="S364" s="55" t="str">
        <f>Table2[[#This Row],[friendly_name]]</f>
        <v>Kitchen Fridge</v>
      </c>
      <c r="T364" s="56" t="s">
        <v>1074</v>
      </c>
      <c r="V364" s="58"/>
      <c r="W364" s="58"/>
      <c r="X364" s="58"/>
      <c r="Y364" s="58"/>
      <c r="Z364" s="58"/>
      <c r="AA364" s="58"/>
      <c r="AG364" s="58"/>
      <c r="AH364" s="58"/>
      <c r="AT364" s="59"/>
      <c r="AU364" s="55" t="s">
        <v>134</v>
      </c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Kitchen</v>
      </c>
      <c r="BB364" s="55" t="s">
        <v>1027</v>
      </c>
      <c r="BC364" s="55" t="s">
        <v>360</v>
      </c>
      <c r="BD364" s="55" t="s">
        <v>233</v>
      </c>
      <c r="BF364" s="55" t="s">
        <v>363</v>
      </c>
      <c r="BG364" s="55" t="s">
        <v>206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233</v>
      </c>
      <c r="D365" s="55" t="s">
        <v>134</v>
      </c>
      <c r="E365" s="55" t="s">
        <v>1524</v>
      </c>
      <c r="F365" s="57" t="str">
        <f>IF(ISBLANK(Table2[[#This Row],[unique_id]]), "", PROPER(SUBSTITUTE(Table2[[#This Row],[unique_id]], "_", " ")))</f>
        <v>Broken Kitchen Fridge Plug</v>
      </c>
      <c r="G365" s="55" t="s">
        <v>223</v>
      </c>
      <c r="H365" s="55" t="s">
        <v>527</v>
      </c>
      <c r="I365" s="55" t="s">
        <v>291</v>
      </c>
      <c r="M365" s="55" t="s">
        <v>257</v>
      </c>
      <c r="O365" s="58" t="s">
        <v>792</v>
      </c>
      <c r="P365" s="55" t="s">
        <v>165</v>
      </c>
      <c r="Q365" s="55" t="s">
        <v>764</v>
      </c>
      <c r="R365" s="55" t="s">
        <v>776</v>
      </c>
      <c r="S365" s="55" t="str">
        <f>Table2[[#This Row],[friendly_name]]</f>
        <v>Kitchen Fridge</v>
      </c>
      <c r="T365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5" s="58"/>
      <c r="W365" s="58"/>
      <c r="X365" s="58"/>
      <c r="Y365" s="58"/>
      <c r="Z365" s="58"/>
      <c r="AA365" s="58"/>
      <c r="AE365" s="55" t="s">
        <v>248</v>
      </c>
      <c r="AG365" s="58"/>
      <c r="AH365" s="58"/>
      <c r="AT365" s="59"/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Kitchen</v>
      </c>
      <c r="BB365" s="55" t="s">
        <v>1027</v>
      </c>
      <c r="BC365" s="55" t="s">
        <v>360</v>
      </c>
      <c r="BD365" s="55" t="s">
        <v>233</v>
      </c>
      <c r="BF365" s="55" t="s">
        <v>363</v>
      </c>
      <c r="BG365" s="55" t="s">
        <v>206</v>
      </c>
      <c r="BJ365" s="55" t="s">
        <v>982</v>
      </c>
      <c r="BK365" s="55" t="s">
        <v>1307</v>
      </c>
      <c r="BL365" s="55" t="s">
        <v>347</v>
      </c>
      <c r="BM365" s="55" t="s">
        <v>1349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970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1074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1028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841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1028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982</v>
      </c>
      <c r="BK367" s="30" t="s">
        <v>1307</v>
      </c>
      <c r="BL367" s="30" t="s">
        <v>348</v>
      </c>
      <c r="BM367" s="30" t="s">
        <v>1350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1073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7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981</v>
      </c>
      <c r="BK369" s="55" t="s">
        <v>1307</v>
      </c>
      <c r="BL369" s="55" t="s">
        <v>341</v>
      </c>
      <c r="BM369" s="55" t="s">
        <v>1351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7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1073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7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982</v>
      </c>
      <c r="BK371" s="55" t="s">
        <v>1307</v>
      </c>
      <c r="BL371" s="55" t="s">
        <v>342</v>
      </c>
      <c r="BM371" s="55" t="s">
        <v>1352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7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1073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7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1465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981</v>
      </c>
      <c r="BK373" s="55" t="s">
        <v>1307</v>
      </c>
      <c r="BL373" s="55" t="s">
        <v>804</v>
      </c>
      <c r="BM373" s="55" t="s">
        <v>1353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7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1490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1491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1073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7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1492</v>
      </c>
      <c r="F375" s="57" t="str">
        <f>IF(ISBLANK(Table2[[#This Row],[unique_id]]), "", PROPER(SUBSTITUTE(Table2[[#This Row],[unique_id]], "_", " ")))</f>
        <v>Broken Server May Plug</v>
      </c>
      <c r="G375" s="55" t="s">
        <v>1491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982</v>
      </c>
      <c r="BK375" s="55" t="s">
        <v>1307</v>
      </c>
      <c r="BL375" s="55" t="s">
        <v>808</v>
      </c>
      <c r="BM375" s="55" t="s">
        <v>1354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7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1466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1073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1066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7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1467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1066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982</v>
      </c>
      <c r="BK377" s="55" t="s">
        <v>1307</v>
      </c>
      <c r="BL377" s="55" t="s">
        <v>807</v>
      </c>
      <c r="BM377" s="55" t="s">
        <v>1355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7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1501</v>
      </c>
      <c r="F378" s="36" t="str">
        <f>IF(ISBLANK(Table2[[#This Row],[unique_id]]), "", PROPER(SUBSTITUTE(Table2[[#This Row],[unique_id]], "_", " ")))</f>
        <v>Template Server Jen Plug Proxy</v>
      </c>
      <c r="G378" s="30" t="s">
        <v>1506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tr">
        <f>Table2[[#This Row],[friendly_name]]</f>
        <v>Server Jen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496</v>
      </c>
      <c r="BB378" s="30" t="s">
        <v>1507</v>
      </c>
      <c r="BC378" s="30" t="s">
        <v>360</v>
      </c>
      <c r="BD378" s="30" t="s">
        <v>233</v>
      </c>
      <c r="BF378" s="30" t="s">
        <v>363</v>
      </c>
      <c r="BG378" s="30" t="s">
        <v>496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7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1502</v>
      </c>
      <c r="F379" s="36" t="str">
        <f>IF(ISBLANK(Table2[[#This Row],[unique_id]]), "", PROPER(SUBSTITUTE(Table2[[#This Row],[unique_id]], "_", " ")))</f>
        <v>Server Jen Plug</v>
      </c>
      <c r="G379" s="30" t="s">
        <v>1506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tr">
        <f>Table2[[#This Row],[friendly_name]]</f>
        <v>Server Jen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496</v>
      </c>
      <c r="BB379" s="30" t="s">
        <v>1507</v>
      </c>
      <c r="BC379" s="30" t="s">
        <v>360</v>
      </c>
      <c r="BD379" s="30" t="s">
        <v>233</v>
      </c>
      <c r="BF379" s="30" t="s">
        <v>363</v>
      </c>
      <c r="BG379" s="30" t="s">
        <v>496</v>
      </c>
      <c r="BJ379" s="30" t="s">
        <v>982</v>
      </c>
      <c r="BK379" s="30" t="s">
        <v>1307</v>
      </c>
      <c r="BL379" s="30" t="s">
        <v>349</v>
      </c>
      <c r="BM379" s="30" t="s">
        <v>1356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7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971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Rack</v>
      </c>
      <c r="T380" s="37" t="s">
        <v>1075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1024</v>
      </c>
      <c r="BC380" s="30" t="s">
        <v>919</v>
      </c>
      <c r="BD380" s="30" t="s">
        <v>1116</v>
      </c>
      <c r="BF380" s="30" t="s">
        <v>891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7" ht="16" customHeight="1" x14ac:dyDescent="0.2">
      <c r="A381" s="30">
        <v>2601</v>
      </c>
      <c r="B381" s="30" t="s">
        <v>26</v>
      </c>
      <c r="C381" s="30" t="s">
        <v>697</v>
      </c>
      <c r="D381" s="30" t="s">
        <v>134</v>
      </c>
      <c r="E381" s="30" t="s">
        <v>842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1114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901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920</v>
      </c>
      <c r="AO381" s="30" t="s">
        <v>921</v>
      </c>
      <c r="AP381" s="30" t="s">
        <v>910</v>
      </c>
      <c r="AQ381" s="30" t="s">
        <v>911</v>
      </c>
      <c r="AR381" s="30" t="s">
        <v>974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1024</v>
      </c>
      <c r="BC381" s="30" t="s">
        <v>919</v>
      </c>
      <c r="BD381" s="30" t="s">
        <v>1116</v>
      </c>
      <c r="BF381" s="30" t="s">
        <v>891</v>
      </c>
      <c r="BG381" s="30" t="s">
        <v>28</v>
      </c>
      <c r="BK381" s="30" t="s">
        <v>1307</v>
      </c>
      <c r="BL381" s="30" t="s">
        <v>918</v>
      </c>
      <c r="BM381" s="30" t="s">
        <v>1358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7" ht="16" customHeight="1" x14ac:dyDescent="0.2">
      <c r="A382" s="30">
        <v>2602</v>
      </c>
      <c r="B382" s="30" t="s">
        <v>26</v>
      </c>
      <c r="C382" s="30" t="s">
        <v>697</v>
      </c>
      <c r="D382" s="30" t="s">
        <v>27</v>
      </c>
      <c r="E382" s="30" t="s">
        <v>972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527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902</v>
      </c>
      <c r="AF382" s="30">
        <v>10</v>
      </c>
      <c r="AG382" s="31" t="s">
        <v>34</v>
      </c>
      <c r="AH382" s="31" t="s">
        <v>901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920</v>
      </c>
      <c r="AO382" s="30" t="s">
        <v>921</v>
      </c>
      <c r="AP382" s="30" t="s">
        <v>910</v>
      </c>
      <c r="AQ382" s="30" t="s">
        <v>911</v>
      </c>
      <c r="AR382" s="30" t="s">
        <v>1110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1024</v>
      </c>
      <c r="BC382" s="30" t="s">
        <v>919</v>
      </c>
      <c r="BD382" s="30" t="s">
        <v>1116</v>
      </c>
      <c r="BF382" s="30" t="s">
        <v>891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7" ht="16" customHeight="1" x14ac:dyDescent="0.2">
      <c r="A383" s="30">
        <v>2603</v>
      </c>
      <c r="B383" s="30" t="s">
        <v>26</v>
      </c>
      <c r="C383" s="30" t="s">
        <v>697</v>
      </c>
      <c r="D383" s="30" t="s">
        <v>27</v>
      </c>
      <c r="E383" s="30" t="s">
        <v>973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527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903</v>
      </c>
      <c r="AF383" s="30">
        <v>10</v>
      </c>
      <c r="AG383" s="31" t="s">
        <v>34</v>
      </c>
      <c r="AH383" s="31" t="s">
        <v>901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920</v>
      </c>
      <c r="AO383" s="30" t="s">
        <v>921</v>
      </c>
      <c r="AP383" s="30" t="s">
        <v>910</v>
      </c>
      <c r="AQ383" s="30" t="s">
        <v>911</v>
      </c>
      <c r="AR383" s="30" t="s">
        <v>1111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1116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7" ht="16" customHeight="1" x14ac:dyDescent="0.2">
      <c r="A384" s="64">
        <v>2604</v>
      </c>
      <c r="B384" s="63" t="s">
        <v>26</v>
      </c>
      <c r="C384" s="63" t="s">
        <v>812</v>
      </c>
      <c r="D384" s="63" t="s">
        <v>148</v>
      </c>
      <c r="E384" s="65" t="s">
        <v>1520</v>
      </c>
      <c r="F384" s="66" t="s">
        <v>1525</v>
      </c>
      <c r="G384" s="63" t="s">
        <v>1530</v>
      </c>
      <c r="H384" s="63" t="s">
        <v>527</v>
      </c>
      <c r="I384" s="63" t="s">
        <v>291</v>
      </c>
      <c r="J384" s="63"/>
      <c r="K384" s="63"/>
      <c r="L384" s="63"/>
      <c r="M384" s="63"/>
      <c r="N384" s="63"/>
      <c r="O384" s="67" t="s">
        <v>792</v>
      </c>
      <c r="P384" s="63" t="s">
        <v>165</v>
      </c>
      <c r="Q384" s="63" t="s">
        <v>764</v>
      </c>
      <c r="R384" s="63" t="s">
        <v>766</v>
      </c>
      <c r="S384" s="63" t="s">
        <v>1530</v>
      </c>
      <c r="T384" s="65" t="s">
        <v>1526</v>
      </c>
      <c r="U384" s="63"/>
      <c r="V384" s="67"/>
      <c r="W384" s="67"/>
      <c r="X384" s="67"/>
      <c r="Y384" s="67"/>
      <c r="Z384" s="67"/>
      <c r="AA384" s="67"/>
      <c r="AB384" s="63"/>
      <c r="AC384" s="63"/>
      <c r="AD384" s="63"/>
      <c r="AE384" s="63"/>
      <c r="AF384" s="63"/>
      <c r="AG384" s="67"/>
      <c r="AH384" s="67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8"/>
      <c r="AU384" s="63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4" s="63"/>
      <c r="AY384" s="63"/>
      <c r="AZ384" s="63"/>
      <c r="BA384" s="30" t="str">
        <f>IF(ISBLANK(Table2[[#This Row],[device_model]]), "", Table2[[#This Row],[device_suggested_area]])</f>
        <v>Rack</v>
      </c>
      <c r="BB384" s="63" t="s">
        <v>1530</v>
      </c>
      <c r="BC384" s="63" t="s">
        <v>360</v>
      </c>
      <c r="BD384" s="63" t="s">
        <v>233</v>
      </c>
      <c r="BE384" s="63"/>
      <c r="BF384" s="63" t="s">
        <v>363</v>
      </c>
      <c r="BG384" s="63" t="s">
        <v>28</v>
      </c>
      <c r="BH384" s="63"/>
      <c r="BI384" s="63"/>
      <c r="BJ384" s="63"/>
      <c r="BK384" s="63"/>
      <c r="BL384" s="63"/>
      <c r="BM384" s="63"/>
      <c r="BN384" s="69"/>
      <c r="BO384" s="70"/>
    </row>
    <row r="385" spans="1:67" ht="16" customHeight="1" x14ac:dyDescent="0.2">
      <c r="A385" s="64">
        <v>2605</v>
      </c>
      <c r="B385" s="63" t="s">
        <v>26</v>
      </c>
      <c r="C385" s="63" t="s">
        <v>233</v>
      </c>
      <c r="D385" s="63" t="s">
        <v>134</v>
      </c>
      <c r="E385" s="63" t="s">
        <v>1519</v>
      </c>
      <c r="F385" s="66" t="s">
        <v>1527</v>
      </c>
      <c r="G385" s="63" t="s">
        <v>1530</v>
      </c>
      <c r="H385" s="63" t="s">
        <v>527</v>
      </c>
      <c r="I385" s="63" t="s">
        <v>291</v>
      </c>
      <c r="J385" s="63"/>
      <c r="K385" s="63"/>
      <c r="L385" s="63"/>
      <c r="M385" s="63" t="s">
        <v>257</v>
      </c>
      <c r="N385" s="63"/>
      <c r="O385" s="67" t="s">
        <v>792</v>
      </c>
      <c r="P385" s="63" t="s">
        <v>165</v>
      </c>
      <c r="Q385" s="63" t="s">
        <v>764</v>
      </c>
      <c r="R385" s="63" t="s">
        <v>766</v>
      </c>
      <c r="S385" s="63" t="s">
        <v>1530</v>
      </c>
      <c r="T385" s="65" t="s">
        <v>1528</v>
      </c>
      <c r="U385" s="63"/>
      <c r="V385" s="67"/>
      <c r="W385" s="67"/>
      <c r="X385" s="67"/>
      <c r="Y385" s="67"/>
      <c r="Z385" s="67"/>
      <c r="AA385" s="67"/>
      <c r="AB385" s="63"/>
      <c r="AC385" s="63"/>
      <c r="AD385" s="63"/>
      <c r="AE385" s="63" t="s">
        <v>252</v>
      </c>
      <c r="AF385" s="63"/>
      <c r="AG385" s="67"/>
      <c r="AH385" s="67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8"/>
      <c r="AU385" s="63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5" s="63"/>
      <c r="AY385" s="63"/>
      <c r="AZ385" s="63"/>
      <c r="BA385" s="30" t="str">
        <f>IF(ISBLANK(Table2[[#This Row],[device_model]]), "", Table2[[#This Row],[device_suggested_area]])</f>
        <v>Rack</v>
      </c>
      <c r="BB385" s="63" t="s">
        <v>1530</v>
      </c>
      <c r="BC385" s="63" t="s">
        <v>360</v>
      </c>
      <c r="BD385" s="63" t="s">
        <v>233</v>
      </c>
      <c r="BE385" s="63"/>
      <c r="BF385" s="63" t="s">
        <v>363</v>
      </c>
      <c r="BG385" s="63" t="s">
        <v>28</v>
      </c>
      <c r="BH385" s="63"/>
      <c r="BI385" s="63"/>
      <c r="BJ385" s="63" t="s">
        <v>982</v>
      </c>
      <c r="BK385" s="63" t="s">
        <v>1307</v>
      </c>
      <c r="BL385" s="63" t="s">
        <v>1521</v>
      </c>
      <c r="BM385" s="63" t="s">
        <v>1522</v>
      </c>
      <c r="BN385" s="63" t="s">
        <v>1529</v>
      </c>
      <c r="BO385" s="69"/>
    </row>
    <row r="386" spans="1:67" ht="16" customHeight="1" x14ac:dyDescent="0.2">
      <c r="A386" s="30">
        <v>2606</v>
      </c>
      <c r="B386" s="30" t="s">
        <v>26</v>
      </c>
      <c r="C386" s="30" t="s">
        <v>812</v>
      </c>
      <c r="D386" s="30" t="s">
        <v>148</v>
      </c>
      <c r="E386" s="37" t="s">
        <v>1100</v>
      </c>
      <c r="F386" s="36" t="str">
        <f>IF(ISBLANK(Table2[[#This Row],[unique_id]]), "", PROPER(SUBSTITUTE(Table2[[#This Row],[unique_id]], "_", " ")))</f>
        <v>Template Ceiling Network Switch Plug Proxy</v>
      </c>
      <c r="G386" s="30" t="s">
        <v>1481</v>
      </c>
      <c r="H386" s="30" t="s">
        <v>527</v>
      </c>
      <c r="I386" s="30" t="s">
        <v>291</v>
      </c>
      <c r="O386" s="31" t="s">
        <v>792</v>
      </c>
      <c r="P386" s="30" t="s">
        <v>165</v>
      </c>
      <c r="Q386" s="30" t="s">
        <v>764</v>
      </c>
      <c r="R386" s="30" t="s">
        <v>766</v>
      </c>
      <c r="S386" s="30" t="str">
        <f>Table2[[#This Row],[friendly_name]]</f>
        <v>Ceiling Network Devices</v>
      </c>
      <c r="T386" s="37" t="s">
        <v>1075</v>
      </c>
      <c r="U386" s="30"/>
      <c r="V386" s="31"/>
      <c r="W386" s="31"/>
      <c r="X386" s="31"/>
      <c r="Y386" s="31"/>
      <c r="Z386" s="31"/>
      <c r="AA386" s="31"/>
      <c r="AB386" s="30"/>
      <c r="AC386" s="30"/>
      <c r="AG386" s="31"/>
      <c r="AH386" s="31"/>
      <c r="AT386" s="40"/>
      <c r="AU386" s="30" t="s">
        <v>134</v>
      </c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919</v>
      </c>
      <c r="BD386" s="30" t="s">
        <v>1116</v>
      </c>
      <c r="BF386" s="30" t="s">
        <v>891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30">
        <v>2607</v>
      </c>
      <c r="B387" s="30" t="s">
        <v>26</v>
      </c>
      <c r="C387" s="30" t="s">
        <v>697</v>
      </c>
      <c r="D387" s="30" t="s">
        <v>134</v>
      </c>
      <c r="E387" s="30" t="s">
        <v>1101</v>
      </c>
      <c r="F387" s="36" t="str">
        <f>IF(ISBLANK(Table2[[#This Row],[unique_id]]), "", PROPER(SUBSTITUTE(Table2[[#This Row],[unique_id]], "_", " ")))</f>
        <v>Ceiling Network Switch Plug</v>
      </c>
      <c r="G387" s="30" t="s">
        <v>1481</v>
      </c>
      <c r="H387" s="30" t="s">
        <v>527</v>
      </c>
      <c r="I387" s="30" t="s">
        <v>291</v>
      </c>
      <c r="M387" s="30" t="s">
        <v>257</v>
      </c>
      <c r="O387" s="31" t="s">
        <v>792</v>
      </c>
      <c r="P387" s="30" t="s">
        <v>165</v>
      </c>
      <c r="Q387" s="30" t="s">
        <v>764</v>
      </c>
      <c r="R387" s="30" t="s">
        <v>766</v>
      </c>
      <c r="S387" s="30" t="str">
        <f>Table2[[#This Row],[friendly_name]]</f>
        <v>Ceiling Network Devices</v>
      </c>
      <c r="T38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7" s="30"/>
      <c r="V387" s="31"/>
      <c r="W387" s="31"/>
      <c r="X387" s="31"/>
      <c r="Y387" s="31"/>
      <c r="Z387" s="31"/>
      <c r="AA387" s="42" t="s">
        <v>1114</v>
      </c>
      <c r="AB387" s="30"/>
      <c r="AC387" s="30"/>
      <c r="AE387" s="30" t="s">
        <v>253</v>
      </c>
      <c r="AF387" s="30">
        <v>10</v>
      </c>
      <c r="AG387" s="31" t="s">
        <v>34</v>
      </c>
      <c r="AH387" s="31" t="s">
        <v>901</v>
      </c>
      <c r="AJ387" s="30" t="str">
        <f>_xlfn.CONCAT("homeassistant/", Table2[[#This Row],[entity_namespace]], "/tasmota/",Table2[[#This Row],[unique_id]], "/config")</f>
        <v>homeassistant/switch/tasmota/ceiling_network_switch_plug/config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30" t="str">
        <f>_xlfn.CONCAT("tasmota/device/",Table2[[#This Row],[unique_id]], "/cmnd/POWER")</f>
        <v>tasmota/device/ceiling_network_switch_plug/cmnd/POWER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920</v>
      </c>
      <c r="AO387" s="30" t="s">
        <v>921</v>
      </c>
      <c r="AP387" s="30" t="s">
        <v>910</v>
      </c>
      <c r="AQ387" s="30" t="s">
        <v>911</v>
      </c>
      <c r="AR387" s="30" t="s">
        <v>974</v>
      </c>
      <c r="AS387" s="30">
        <v>1</v>
      </c>
      <c r="AT387" s="34" t="str">
        <f>HYPERLINK(_xlfn.CONCAT("http://", Table2[[#This Row],[connection_ip]], "/?"))</f>
        <v>http://10.0.4.105/?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919</v>
      </c>
      <c r="BD387" s="30" t="s">
        <v>1116</v>
      </c>
      <c r="BF387" s="30" t="s">
        <v>891</v>
      </c>
      <c r="BG387" s="30" t="s">
        <v>404</v>
      </c>
      <c r="BK387" s="30" t="s">
        <v>1307</v>
      </c>
      <c r="BL387" s="41" t="s">
        <v>984</v>
      </c>
      <c r="BM387" s="30" t="s">
        <v>1360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7" ht="16" customHeight="1" x14ac:dyDescent="0.2">
      <c r="A388" s="30">
        <v>2608</v>
      </c>
      <c r="B388" s="30" t="s">
        <v>26</v>
      </c>
      <c r="C388" s="30" t="s">
        <v>697</v>
      </c>
      <c r="D388" s="30" t="s">
        <v>27</v>
      </c>
      <c r="E388" s="30" t="s">
        <v>1102</v>
      </c>
      <c r="F388" s="36" t="str">
        <f>IF(ISBLANK(Table2[[#This Row],[unique_id]]), "", PROPER(SUBSTITUTE(Table2[[#This Row],[unique_id]], "_", " ")))</f>
        <v>Ceiling Network Switch Plug Energy Power</v>
      </c>
      <c r="G388" s="30" t="s">
        <v>1481</v>
      </c>
      <c r="H388" s="30" t="s">
        <v>527</v>
      </c>
      <c r="I388" s="30" t="s">
        <v>291</v>
      </c>
      <c r="O388" s="31"/>
      <c r="P388" s="30"/>
      <c r="T388" s="37"/>
      <c r="U388" s="30"/>
      <c r="V388" s="31"/>
      <c r="W388" s="31"/>
      <c r="X388" s="31"/>
      <c r="Y388" s="31"/>
      <c r="Z388" s="31"/>
      <c r="AA388" s="31"/>
      <c r="AB388" s="30" t="s">
        <v>31</v>
      </c>
      <c r="AC388" s="30" t="s">
        <v>327</v>
      </c>
      <c r="AD388" s="30" t="s">
        <v>902</v>
      </c>
      <c r="AF388" s="30">
        <v>10</v>
      </c>
      <c r="AG388" s="31" t="s">
        <v>34</v>
      </c>
      <c r="AH388" s="31" t="s">
        <v>901</v>
      </c>
      <c r="AJ388" s="30" t="str">
        <f>_xlfn.CONCAT("homeassistant/", Table2[[#This Row],[entity_namespace]], "/tasmota/",Table2[[#This Row],[unique_id]], "/config")</f>
        <v>homeassistant/sensor/tasmota/ceiling_network_switch_plug_energy_power/config</v>
      </c>
      <c r="AK388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30" t="s">
        <v>920</v>
      </c>
      <c r="AO388" s="30" t="s">
        <v>921</v>
      </c>
      <c r="AP388" s="30" t="s">
        <v>910</v>
      </c>
      <c r="AQ388" s="30" t="s">
        <v>911</v>
      </c>
      <c r="AR388" s="30" t="s">
        <v>1110</v>
      </c>
      <c r="AS388" s="30">
        <v>1</v>
      </c>
      <c r="AT388" s="34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Ceiling</v>
      </c>
      <c r="BB388" s="30" t="s">
        <v>220</v>
      </c>
      <c r="BC388" s="30" t="s">
        <v>919</v>
      </c>
      <c r="BD388" s="30" t="s">
        <v>1116</v>
      </c>
      <c r="BF388" s="30" t="s">
        <v>891</v>
      </c>
      <c r="BG388" s="30" t="s">
        <v>404</v>
      </c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7" ht="16" customHeight="1" x14ac:dyDescent="0.2">
      <c r="A389" s="30">
        <v>2609</v>
      </c>
      <c r="B389" s="30" t="s">
        <v>26</v>
      </c>
      <c r="C389" s="30" t="s">
        <v>697</v>
      </c>
      <c r="D389" s="30" t="s">
        <v>27</v>
      </c>
      <c r="E389" s="30" t="s">
        <v>1103</v>
      </c>
      <c r="F389" s="36" t="str">
        <f>IF(ISBLANK(Table2[[#This Row],[unique_id]]), "", PROPER(SUBSTITUTE(Table2[[#This Row],[unique_id]], "_", " ")))</f>
        <v>Ceiling Network Switch Plug Energy Total</v>
      </c>
      <c r="G389" s="30" t="s">
        <v>1481</v>
      </c>
      <c r="H389" s="30" t="s">
        <v>527</v>
      </c>
      <c r="I389" s="30" t="s">
        <v>291</v>
      </c>
      <c r="O389" s="31"/>
      <c r="P389" s="30"/>
      <c r="T389" s="37"/>
      <c r="U389" s="30"/>
      <c r="V389" s="31"/>
      <c r="W389" s="31"/>
      <c r="X389" s="31"/>
      <c r="Y389" s="31"/>
      <c r="Z389" s="31"/>
      <c r="AA389" s="31"/>
      <c r="AB389" s="30" t="s">
        <v>76</v>
      </c>
      <c r="AC389" s="30" t="s">
        <v>328</v>
      </c>
      <c r="AD389" s="30" t="s">
        <v>903</v>
      </c>
      <c r="AF389" s="30">
        <v>10</v>
      </c>
      <c r="AG389" s="31" t="s">
        <v>34</v>
      </c>
      <c r="AH389" s="31" t="s">
        <v>901</v>
      </c>
      <c r="AJ389" s="30" t="str">
        <f>_xlfn.CONCAT("homeassistant/", Table2[[#This Row],[entity_namespace]], "/tasmota/",Table2[[#This Row],[unique_id]], "/config")</f>
        <v>homeassistant/sensor/tasmota/ceiling_network_switch_plug_energy_total/config</v>
      </c>
      <c r="AK389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30" t="s">
        <v>920</v>
      </c>
      <c r="AO389" s="30" t="s">
        <v>921</v>
      </c>
      <c r="AP389" s="30" t="s">
        <v>910</v>
      </c>
      <c r="AQ389" s="30" t="s">
        <v>911</v>
      </c>
      <c r="AR389" s="30" t="s">
        <v>1111</v>
      </c>
      <c r="AS389" s="30">
        <v>1</v>
      </c>
      <c r="AT389" s="34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1116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1468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1073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1029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7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1469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1029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981</v>
      </c>
      <c r="BK391" s="55" t="s">
        <v>1307</v>
      </c>
      <c r="BL391" s="55" t="s">
        <v>355</v>
      </c>
      <c r="BM391" s="55" t="s">
        <v>1361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892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975</v>
      </c>
      <c r="U392" s="30"/>
      <c r="V392" s="31"/>
      <c r="W392" s="31"/>
      <c r="X392" s="31"/>
      <c r="Y392" s="31"/>
      <c r="Z392" s="31"/>
      <c r="AA392" s="31" t="s">
        <v>1115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974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1116</v>
      </c>
      <c r="BF392" s="30" t="s">
        <v>891</v>
      </c>
      <c r="BG392" s="30" t="s">
        <v>28</v>
      </c>
      <c r="BK392" s="30" t="s">
        <v>1307</v>
      </c>
      <c r="BL392" s="30" t="s">
        <v>590</v>
      </c>
      <c r="BM392" s="30" t="s">
        <v>1362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7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1439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1440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1441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1438</v>
      </c>
      <c r="F394" s="36" t="str">
        <f>IF(ISBLANK(Table2[[#This Row],[unique_id]]), "", PROPER(SUBSTITUTE(Table2[[#This Row],[unique_id]], "_", " ")))</f>
        <v>Garden Sewerage Blower Plug</v>
      </c>
      <c r="G394" s="30" t="s">
        <v>1440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1441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982</v>
      </c>
      <c r="BK394" s="30" t="s">
        <v>1307</v>
      </c>
      <c r="BL394" s="36" t="s">
        <v>364</v>
      </c>
      <c r="BM394" s="36" t="s">
        <v>1328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7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1019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7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1020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7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1021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7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993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7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993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7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993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890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874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859</v>
      </c>
      <c r="H406" s="30" t="s">
        <v>545</v>
      </c>
      <c r="I406" s="30" t="s">
        <v>291</v>
      </c>
      <c r="J406" s="30" t="s">
        <v>875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876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868</v>
      </c>
      <c r="H411" s="30" t="s">
        <v>545</v>
      </c>
      <c r="I411" s="30" t="s">
        <v>291</v>
      </c>
      <c r="J411" s="30" t="s">
        <v>878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877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869</v>
      </c>
      <c r="H412" s="30" t="s">
        <v>545</v>
      </c>
      <c r="I412" s="30" t="s">
        <v>291</v>
      </c>
      <c r="J412" s="30" t="s">
        <v>879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880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881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865</v>
      </c>
      <c r="H419" s="30" t="s">
        <v>545</v>
      </c>
      <c r="I419" s="30" t="s">
        <v>291</v>
      </c>
      <c r="J419" s="30" t="s">
        <v>875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882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848</v>
      </c>
      <c r="H421" s="30" t="s">
        <v>545</v>
      </c>
      <c r="I421" s="30" t="s">
        <v>291</v>
      </c>
      <c r="J421" s="30" t="s">
        <v>875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1048</v>
      </c>
      <c r="BG423" s="30" t="s">
        <v>130</v>
      </c>
      <c r="BK423" s="30" t="s">
        <v>1306</v>
      </c>
      <c r="BL423" s="41" t="s">
        <v>421</v>
      </c>
      <c r="BM423" s="39" t="s">
        <v>1308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1048</v>
      </c>
      <c r="BG424" s="30" t="s">
        <v>127</v>
      </c>
      <c r="BK424" s="30" t="s">
        <v>1306</v>
      </c>
      <c r="BL424" s="41" t="s">
        <v>420</v>
      </c>
      <c r="BM424" s="39" t="s">
        <v>1309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1042</v>
      </c>
      <c r="BD425" s="30" t="s">
        <v>235</v>
      </c>
      <c r="BF425" s="30" t="s">
        <v>1049</v>
      </c>
      <c r="BG425" s="30" t="s">
        <v>192</v>
      </c>
      <c r="BK425" s="30" t="s">
        <v>1306</v>
      </c>
      <c r="BL425" s="41" t="s">
        <v>639</v>
      </c>
      <c r="BM425" s="39" t="s">
        <v>1310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1042</v>
      </c>
      <c r="BD426" s="30" t="s">
        <v>235</v>
      </c>
      <c r="BF426" s="30" t="s">
        <v>1049</v>
      </c>
      <c r="BG426" s="30" t="s">
        <v>206</v>
      </c>
      <c r="BK426" s="30" t="s">
        <v>1306</v>
      </c>
      <c r="BL426" s="41" t="s">
        <v>734</v>
      </c>
      <c r="BM426" s="39" t="s">
        <v>1311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212</v>
      </c>
      <c r="BK427" s="30" t="s">
        <v>1306</v>
      </c>
      <c r="BL427" s="41" t="s">
        <v>418</v>
      </c>
      <c r="BM427" s="39" t="s">
        <v>1312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1048</v>
      </c>
      <c r="BG428" s="30" t="s">
        <v>194</v>
      </c>
      <c r="BK428" s="30" t="s">
        <v>1306</v>
      </c>
      <c r="BL428" s="41" t="s">
        <v>419</v>
      </c>
      <c r="BM428" s="39" t="s">
        <v>1313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1050</v>
      </c>
      <c r="BD429" s="30" t="s">
        <v>235</v>
      </c>
      <c r="BF429" s="30" t="s">
        <v>827</v>
      </c>
      <c r="BG429" s="30" t="s">
        <v>194</v>
      </c>
      <c r="BK429" s="30" t="s">
        <v>1306</v>
      </c>
      <c r="BL429" s="41" t="s">
        <v>1285</v>
      </c>
      <c r="BM429" s="39" t="s">
        <v>1314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1050</v>
      </c>
      <c r="BD430" s="30" t="s">
        <v>235</v>
      </c>
      <c r="BF430" s="30" t="s">
        <v>827</v>
      </c>
      <c r="BG430" s="30" t="s">
        <v>206</v>
      </c>
      <c r="BK430" s="30" t="s">
        <v>1306</v>
      </c>
      <c r="BL430" s="41" t="s">
        <v>1286</v>
      </c>
      <c r="BM430" s="39" t="s">
        <v>1317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985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1306</v>
      </c>
      <c r="BL431" s="41" t="s">
        <v>582</v>
      </c>
      <c r="BM431" s="39" t="s">
        <v>1315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985</v>
      </c>
      <c r="BC432" s="30" t="s">
        <v>1043</v>
      </c>
      <c r="BD432" s="30" t="s">
        <v>264</v>
      </c>
      <c r="BF432" s="30" t="s">
        <v>398</v>
      </c>
      <c r="BG432" s="30" t="s">
        <v>192</v>
      </c>
      <c r="BK432" s="30" t="s">
        <v>1306</v>
      </c>
      <c r="BL432" s="41" t="s">
        <v>400</v>
      </c>
      <c r="BM432" s="39" t="s">
        <v>1316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985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1306</v>
      </c>
      <c r="BL433" s="41" t="s">
        <v>422</v>
      </c>
      <c r="BM433" s="39" t="s">
        <v>1318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1046</v>
      </c>
      <c r="BD435" s="30" t="s">
        <v>182</v>
      </c>
      <c r="BF435" s="30">
        <v>15.4</v>
      </c>
      <c r="BG435" s="30" t="s">
        <v>194</v>
      </c>
      <c r="BK435" s="30" t="s">
        <v>1306</v>
      </c>
      <c r="BL435" s="30" t="s">
        <v>586</v>
      </c>
      <c r="BM435" s="39" t="s">
        <v>1319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1044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1044</v>
      </c>
      <c r="BD437" s="30" t="s">
        <v>182</v>
      </c>
      <c r="BF437" s="30">
        <v>15.4</v>
      </c>
      <c r="BG437" s="30" t="s">
        <v>206</v>
      </c>
      <c r="BK437" s="30" t="s">
        <v>1306</v>
      </c>
      <c r="BL437" s="30" t="s">
        <v>369</v>
      </c>
      <c r="BM437" s="39" t="s">
        <v>1320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1045</v>
      </c>
      <c r="BD438" s="30" t="s">
        <v>182</v>
      </c>
      <c r="BF438" s="30">
        <v>15.4</v>
      </c>
      <c r="BG438" s="30" t="s">
        <v>206</v>
      </c>
      <c r="BK438" s="30" t="s">
        <v>1306</v>
      </c>
      <c r="BL438" s="37" t="s">
        <v>368</v>
      </c>
      <c r="BM438" s="39" t="s">
        <v>1321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192</v>
      </c>
      <c r="BK440" s="30" t="s">
        <v>1306</v>
      </c>
      <c r="BL440" s="30" t="s">
        <v>367</v>
      </c>
      <c r="BM440" s="39" t="s">
        <v>1322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1366</v>
      </c>
      <c r="F441" s="36" t="str">
        <f>IF(ISBLANK(Table2[[#This Row],[unique_id]]), "", PROPER(SUBSTITUTE(Table2[[#This Row],[unique_id]], "_", " ")))</f>
        <v>Parents Homepod</v>
      </c>
      <c r="G441" s="30" t="s">
        <v>1367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1368</v>
      </c>
      <c r="BC441" s="30" t="s">
        <v>1047</v>
      </c>
      <c r="BD441" s="30" t="s">
        <v>264</v>
      </c>
      <c r="BF441" s="30" t="s">
        <v>398</v>
      </c>
      <c r="BG441" s="30" t="s">
        <v>192</v>
      </c>
      <c r="BK441" s="30" t="s">
        <v>1306</v>
      </c>
      <c r="BL441" s="41" t="s">
        <v>401</v>
      </c>
      <c r="BM441" s="39" t="s">
        <v>1323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1037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1041</v>
      </c>
      <c r="BC445" s="37" t="s">
        <v>644</v>
      </c>
      <c r="BD445" s="30" t="s">
        <v>1116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1037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1041</v>
      </c>
      <c r="BC450" s="37" t="s">
        <v>644</v>
      </c>
      <c r="BD450" s="30" t="s">
        <v>1116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1381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1482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1307</v>
      </c>
      <c r="BL460" s="30" t="s">
        <v>384</v>
      </c>
      <c r="BM460" s="30" t="s">
        <v>1363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1382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1482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1307</v>
      </c>
      <c r="BL462" s="30" t="s">
        <v>385</v>
      </c>
      <c r="BM462" s="30" t="s">
        <v>1364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31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1483</v>
      </c>
      <c r="BA464" s="30" t="str">
        <f>IF(ISBLANK(Table2[[#This Row],[device_model]]), "", Table2[[#This Row],[device_suggested_area]])</f>
        <v>Rack</v>
      </c>
      <c r="BC464" s="30" t="s">
        <v>1033</v>
      </c>
      <c r="BD464" s="30" t="s">
        <v>234</v>
      </c>
      <c r="BF464" s="30" t="s">
        <v>403</v>
      </c>
      <c r="BG464" s="30" t="s">
        <v>28</v>
      </c>
      <c r="BK464" s="30" t="s">
        <v>1300</v>
      </c>
      <c r="BL464" s="30" t="s">
        <v>406</v>
      </c>
      <c r="BM464" s="30" t="s">
        <v>1301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1484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1030</v>
      </c>
      <c r="BD465" s="30" t="s">
        <v>234</v>
      </c>
      <c r="BF465" s="30" t="s">
        <v>611</v>
      </c>
      <c r="BG465" s="30" t="s">
        <v>28</v>
      </c>
      <c r="BK465" s="30" t="s">
        <v>1300</v>
      </c>
      <c r="BL465" s="30" t="s">
        <v>612</v>
      </c>
      <c r="BM465" s="30" t="s">
        <v>1302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1484</v>
      </c>
      <c r="BA466" s="30" t="str">
        <f>IF(ISBLANK(Table2[[#This Row],[device_model]]), "", Table2[[#This Row],[device_suggested_area]])</f>
        <v>Office</v>
      </c>
      <c r="BB466" s="30" t="str">
        <f>Table2[[#This Row],[device_suggested_area]]</f>
        <v>Office</v>
      </c>
      <c r="BC466" s="30" t="s">
        <v>1031</v>
      </c>
      <c r="BD466" s="30" t="s">
        <v>234</v>
      </c>
      <c r="BF466" s="30" t="s">
        <v>1072</v>
      </c>
      <c r="BG466" s="30" t="s">
        <v>212</v>
      </c>
      <c r="BK466" s="30" t="s">
        <v>1300</v>
      </c>
      <c r="BL466" s="30" t="s">
        <v>407</v>
      </c>
      <c r="BM466" s="30" t="s">
        <v>1534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1484</v>
      </c>
      <c r="BA467" s="30" t="str">
        <f>IF(ISBLANK(Table2[[#This Row],[device_model]]), "", Table2[[#This Row],[device_suggested_area]])</f>
        <v>Ceiling</v>
      </c>
      <c r="BB467" s="30" t="str">
        <f>Table2[[#This Row],[device_suggested_area]]</f>
        <v>Ceiling</v>
      </c>
      <c r="BC467" s="30" t="s">
        <v>1533</v>
      </c>
      <c r="BD467" s="30" t="s">
        <v>234</v>
      </c>
      <c r="BF467" s="30" t="s">
        <v>1072</v>
      </c>
      <c r="BG467" s="30" t="s">
        <v>404</v>
      </c>
      <c r="BK467" s="30" t="s">
        <v>1300</v>
      </c>
      <c r="BL467" s="30" t="s">
        <v>1535</v>
      </c>
      <c r="BM467" s="30" t="s">
        <v>1303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1485</v>
      </c>
      <c r="BA468" s="30" t="str">
        <f>IF(ISBLANK(Table2[[#This Row],[device_model]]), "", Table2[[#This Row],[device_suggested_area]])</f>
        <v>Hallway</v>
      </c>
      <c r="BB468" s="30" t="str">
        <f>Table2[[#This Row],[device_suggested_area]]</f>
        <v>Hallway</v>
      </c>
      <c r="BC468" s="30" t="s">
        <v>1426</v>
      </c>
      <c r="BD468" s="30" t="s">
        <v>234</v>
      </c>
      <c r="BF468" s="30" t="s">
        <v>1071</v>
      </c>
      <c r="BG468" s="30" t="s">
        <v>405</v>
      </c>
      <c r="BK468" s="30" t="s">
        <v>1300</v>
      </c>
      <c r="BL468" s="30" t="s">
        <v>1425</v>
      </c>
      <c r="BM468" s="30" t="s">
        <v>1304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1485</v>
      </c>
      <c r="BA469" s="30" t="str">
        <f>IF(ISBLANK(Table2[[#This Row],[device_model]]), "", Table2[[#This Row],[device_suggested_area]])</f>
        <v>Deck North</v>
      </c>
      <c r="BB469" s="30" t="str">
        <f>Table2[[#This Row],[device_suggested_area]]</f>
        <v>Deck North</v>
      </c>
      <c r="BC469" s="30" t="s">
        <v>1032</v>
      </c>
      <c r="BD469" s="30" t="s">
        <v>234</v>
      </c>
      <c r="BF469" s="30" t="s">
        <v>1071</v>
      </c>
      <c r="BG469" s="30" t="s">
        <v>1478</v>
      </c>
      <c r="BK469" s="30" t="s">
        <v>1300</v>
      </c>
      <c r="BL469" s="30" t="s">
        <v>1480</v>
      </c>
      <c r="BM469" s="30" t="s">
        <v>1305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0" spans="1:66" ht="16" customHeight="1" x14ac:dyDescent="0.2">
      <c r="A470" s="30">
        <v>5006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1485</v>
      </c>
      <c r="BA470" s="30" t="str">
        <f>IF(ISBLANK(Table2[[#This Row],[device_model]]), "", Table2[[#This Row],[device_suggested_area]])</f>
        <v>Deck South</v>
      </c>
      <c r="BB470" s="30" t="str">
        <f>Table2[[#This Row],[device_suggested_area]]</f>
        <v>Deck South</v>
      </c>
      <c r="BC470" s="30" t="s">
        <v>1032</v>
      </c>
      <c r="BD470" s="30" t="s">
        <v>234</v>
      </c>
      <c r="BF470" s="30" t="s">
        <v>1071</v>
      </c>
      <c r="BG470" s="30" t="s">
        <v>1477</v>
      </c>
      <c r="BK470" s="30" t="s">
        <v>1300</v>
      </c>
      <c r="BL470" s="30" t="s">
        <v>408</v>
      </c>
      <c r="BM470" s="30" t="s">
        <v>1479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1" spans="1:66" ht="16" customHeight="1" x14ac:dyDescent="0.2">
      <c r="A471" s="30">
        <v>5007</v>
      </c>
      <c r="B471" s="39" t="s">
        <v>580</v>
      </c>
      <c r="C471" s="39" t="s">
        <v>234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1411</v>
      </c>
      <c r="BA471" s="30" t="str">
        <f>IF(ISBLANK(Table2[[#This Row],[device_model]]), "", Table2[[#This Row],[device_suggested_area]])</f>
        <v>Rack</v>
      </c>
      <c r="BB471" s="30" t="s">
        <v>1422</v>
      </c>
      <c r="BC471" s="30" t="s">
        <v>1413</v>
      </c>
      <c r="BD471" s="30" t="s">
        <v>1411</v>
      </c>
      <c r="BF471" s="30" t="s">
        <v>1419</v>
      </c>
      <c r="BG471" s="30" t="s">
        <v>28</v>
      </c>
      <c r="BL471" s="41"/>
      <c r="BM471" s="30" t="s">
        <v>1421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2" spans="1:66" ht="16" customHeight="1" x14ac:dyDescent="0.2">
      <c r="A472" s="30">
        <v>5008</v>
      </c>
      <c r="B472" s="39" t="s">
        <v>580</v>
      </c>
      <c r="C472" s="39" t="s">
        <v>1411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1412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1411</v>
      </c>
      <c r="BA472" s="30" t="str">
        <f>IF(ISBLANK(Table2[[#This Row],[device_model]]), "", Table2[[#This Row],[device_suggested_area]])</f>
        <v>Rack</v>
      </c>
      <c r="BB472" s="30" t="s">
        <v>1029</v>
      </c>
      <c r="BC472" s="30" t="s">
        <v>1413</v>
      </c>
      <c r="BD472" s="30" t="s">
        <v>1411</v>
      </c>
      <c r="BF472" s="30" t="s">
        <v>1419</v>
      </c>
      <c r="BG472" s="30" t="s">
        <v>28</v>
      </c>
      <c r="BL472" s="41"/>
      <c r="BM472" s="30" t="s">
        <v>1414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3" spans="1:66" ht="16" customHeight="1" x14ac:dyDescent="0.2">
      <c r="A473" s="30">
        <v>5009</v>
      </c>
      <c r="B473" s="39" t="s">
        <v>580</v>
      </c>
      <c r="C473" s="39" t="s">
        <v>1415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">
        <v>1416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1415</v>
      </c>
      <c r="BA473" s="30" t="str">
        <f>IF(ISBLANK(Table2[[#This Row],[device_model]]), "", Table2[[#This Row],[device_suggested_area]])</f>
        <v>Rack</v>
      </c>
      <c r="BB473" s="30" t="s">
        <v>1417</v>
      </c>
      <c r="BC473" s="30" t="s">
        <v>1418</v>
      </c>
      <c r="BD473" s="30" t="s">
        <v>1415</v>
      </c>
      <c r="BF473" s="30" t="s">
        <v>1419</v>
      </c>
      <c r="BG473" s="30" t="s">
        <v>28</v>
      </c>
      <c r="BL473" s="41"/>
      <c r="BM473" s="30" t="s">
        <v>1420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4" spans="1:66" ht="16" customHeight="1" x14ac:dyDescent="0.2">
      <c r="A474" s="30">
        <v>5010</v>
      </c>
      <c r="B474" s="39" t="s">
        <v>580</v>
      </c>
      <c r="C474" s="39" t="s">
        <v>388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1034</v>
      </c>
      <c r="BA474" s="30" t="str">
        <f>IF(ISBLANK(Table2[[#This Row],[device_model]]), "", Table2[[#This Row],[device_suggested_area]])</f>
        <v>Rack</v>
      </c>
      <c r="BB474" s="30" t="s">
        <v>388</v>
      </c>
      <c r="BC474" s="30" t="s">
        <v>389</v>
      </c>
      <c r="BD474" s="30" t="s">
        <v>391</v>
      </c>
      <c r="BF474" s="30" t="s">
        <v>390</v>
      </c>
      <c r="BG474" s="30" t="s">
        <v>28</v>
      </c>
      <c r="BK474" s="30" t="s">
        <v>1306</v>
      </c>
      <c r="BL474" s="41" t="s">
        <v>433</v>
      </c>
      <c r="BM474" s="30" t="s">
        <v>1324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5" spans="1:66" ht="16" customHeight="1" x14ac:dyDescent="0.2">
      <c r="A475" s="30">
        <v>5011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ref="AJ475:AJ480" si="0">IF(ISBLANK(AI475),  "", _xlfn.CONCAT("haas/entity/sensor/", LOWER(C475), "/", E475, "/config"))</f>
        <v/>
      </c>
      <c r="AK475" s="30" t="str">
        <f t="shared" ref="AK475:AK480" si="1"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1061</v>
      </c>
      <c r="BA475" s="30" t="str">
        <f>IF(ISBLANK(Table2[[#This Row],[device_model]]), "", Table2[[#This Row],[device_suggested_area]])</f>
        <v>Wardrobe</v>
      </c>
      <c r="BB475" s="30" t="s">
        <v>1508</v>
      </c>
      <c r="BC475" s="30" t="s">
        <v>1040</v>
      </c>
      <c r="BD475" s="30" t="s">
        <v>555</v>
      </c>
      <c r="BF475" s="63" t="s">
        <v>1512</v>
      </c>
      <c r="BG475" s="30" t="s">
        <v>496</v>
      </c>
      <c r="BK475" s="30" t="s">
        <v>402</v>
      </c>
      <c r="BL475" s="30" t="s">
        <v>554</v>
      </c>
      <c r="BM475" s="30" t="s">
        <v>1299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6" spans="1:66" ht="16" customHeight="1" x14ac:dyDescent="0.2">
      <c r="A476" s="30">
        <v>5012</v>
      </c>
      <c r="B476" s="39" t="s">
        <v>580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1061</v>
      </c>
      <c r="BA476" s="30" t="str">
        <f>IF(ISBLANK(Table2[[#This Row],[device_model]]), "", Table2[[#This Row],[device_suggested_area]])</f>
        <v>Guildford</v>
      </c>
      <c r="BB476" s="30" t="s">
        <v>1510</v>
      </c>
      <c r="BC476" s="30" t="s">
        <v>1511</v>
      </c>
      <c r="BD476" s="30" t="s">
        <v>555</v>
      </c>
      <c r="BF476" s="63" t="s">
        <v>1512</v>
      </c>
      <c r="BG476" s="30" t="s">
        <v>1509</v>
      </c>
      <c r="BL476" s="30" t="s">
        <v>1516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1060</v>
      </c>
      <c r="BA477" s="30" t="str">
        <f>IF(ISBLANK(Table2[[#This Row],[device_model]]), "", Table2[[#This Row],[device_suggested_area]])</f>
        <v>Rack</v>
      </c>
      <c r="BB477" s="30" t="s">
        <v>1513</v>
      </c>
      <c r="BC477" s="30" t="s">
        <v>1514</v>
      </c>
      <c r="BD477" s="30" t="s">
        <v>264</v>
      </c>
      <c r="BF477" s="63" t="s">
        <v>1518</v>
      </c>
      <c r="BG477" s="30" t="s">
        <v>28</v>
      </c>
      <c r="BK477" s="30" t="s">
        <v>402</v>
      </c>
      <c r="BL477" s="41" t="s">
        <v>1517</v>
      </c>
      <c r="BM477" s="30" t="s">
        <v>1295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1060</v>
      </c>
      <c r="BA478" s="30" t="str">
        <f>IF(ISBLANK(Table2[[#This Row],[device_model]]), "", Table2[[#This Row],[device_suggested_area]])</f>
        <v>Rack</v>
      </c>
      <c r="BB478" s="30" t="s">
        <v>1515</v>
      </c>
      <c r="BC478" s="30" t="s">
        <v>1038</v>
      </c>
      <c r="BD478" s="30" t="s">
        <v>264</v>
      </c>
      <c r="BF478" s="63" t="s">
        <v>1531</v>
      </c>
      <c r="BG478" s="30" t="s">
        <v>28</v>
      </c>
      <c r="BK478" s="30" t="s">
        <v>402</v>
      </c>
      <c r="BL478" s="46" t="s">
        <v>1532</v>
      </c>
      <c r="BM478" s="30" t="s">
        <v>1296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1060</v>
      </c>
      <c r="BA479" s="30" t="str">
        <f>IF(ISBLANK(Table2[[#This Row],[device_model]]), "", Table2[[#This Row],[device_suggested_area]])</f>
        <v>Rack</v>
      </c>
      <c r="BB479" s="30" t="s">
        <v>1493</v>
      </c>
      <c r="BC479" s="30" t="s">
        <v>1038</v>
      </c>
      <c r="BD479" s="30" t="s">
        <v>264</v>
      </c>
      <c r="BF479" s="63" t="s">
        <v>1512</v>
      </c>
      <c r="BG479" s="30" t="s">
        <v>28</v>
      </c>
      <c r="BK479" s="30" t="s">
        <v>402</v>
      </c>
      <c r="BL479" s="46" t="s">
        <v>1375</v>
      </c>
      <c r="BM479" s="30" t="s">
        <v>1297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0" spans="1:66" ht="16" customHeight="1" x14ac:dyDescent="0.2">
      <c r="A480" s="30">
        <v>5016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1039</v>
      </c>
      <c r="BC480" s="30" t="s">
        <v>1038</v>
      </c>
      <c r="BD480" s="30" t="s">
        <v>264</v>
      </c>
      <c r="BF480" s="63" t="s">
        <v>1512</v>
      </c>
      <c r="BG480" s="30" t="s">
        <v>28</v>
      </c>
      <c r="BK480" s="30" t="s">
        <v>402</v>
      </c>
      <c r="BL480" s="30" t="s">
        <v>588</v>
      </c>
      <c r="BM480" s="30" t="s">
        <v>1298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1" spans="1:66" ht="16" customHeight="1" x14ac:dyDescent="0.2">
      <c r="A481" s="30">
        <v>5017</v>
      </c>
      <c r="B481" s="30" t="s">
        <v>26</v>
      </c>
      <c r="C481" s="30" t="s">
        <v>383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T481" s="40"/>
      <c r="AU481" s="3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381</v>
      </c>
      <c r="BA481" s="30" t="str">
        <f>IF(ISBLANK(Table2[[#This Row],[device_model]]), "", Table2[[#This Row],[device_suggested_area]])</f>
        <v>Rack</v>
      </c>
      <c r="BB481" s="30" t="s">
        <v>383</v>
      </c>
      <c r="BC481" s="30" t="s">
        <v>382</v>
      </c>
      <c r="BD481" s="30" t="s">
        <v>381</v>
      </c>
      <c r="BF481" s="30" t="s">
        <v>780</v>
      </c>
      <c r="BG481" s="30" t="s">
        <v>28</v>
      </c>
      <c r="BK481" s="30" t="s">
        <v>1307</v>
      </c>
      <c r="BL481" s="30" t="s">
        <v>380</v>
      </c>
      <c r="BM481" s="30" t="s">
        <v>1365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2" spans="1:66" ht="16" customHeight="1" x14ac:dyDescent="0.2">
      <c r="A482" s="30">
        <v>5018</v>
      </c>
      <c r="B482" s="30" t="s">
        <v>26</v>
      </c>
      <c r="C482" s="30" t="s">
        <v>458</v>
      </c>
      <c r="E482" s="39"/>
      <c r="F482" s="36" t="str">
        <f>IF(ISBLANK(Table2[[#This Row],[unique_id]]), "", PROPER(SUBSTITUTE(Table2[[#This Row],[unique_id]], "_", " ")))</f>
        <v/>
      </c>
      <c r="I482" s="39"/>
      <c r="O482" s="31"/>
      <c r="P482" s="30"/>
      <c r="T482" s="37"/>
      <c r="U482" s="30"/>
      <c r="V482" s="31"/>
      <c r="W482" s="31" t="s">
        <v>490</v>
      </c>
      <c r="X482" s="31"/>
      <c r="Y482" s="42" t="s">
        <v>760</v>
      </c>
      <c r="Z482" s="42"/>
      <c r="AA482" s="42"/>
      <c r="AB482" s="30"/>
      <c r="AC482" s="30"/>
      <c r="AG482" s="31"/>
      <c r="AH482" s="31"/>
      <c r="AT4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2" s="37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7" t="str">
        <f>Table2[[#This Row],[device_suggested_area]]</f>
        <v>Home</v>
      </c>
      <c r="BA482" s="30" t="str">
        <f>IF(ISBLANK(Table2[[#This Row],[device_model]]), "", Table2[[#This Row],[device_suggested_area]])</f>
        <v>Home</v>
      </c>
      <c r="BB482" s="37" t="s">
        <v>1036</v>
      </c>
      <c r="BC482" s="37" t="s">
        <v>482</v>
      </c>
      <c r="BD482" s="30" t="s">
        <v>458</v>
      </c>
      <c r="BF482" s="37" t="s">
        <v>483</v>
      </c>
      <c r="BG482" s="30" t="s">
        <v>165</v>
      </c>
      <c r="BL482" s="30" t="s">
        <v>481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2025-10-13T12:26:46Z</dcterms:modified>
</cp:coreProperties>
</file>