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6A8F8A42-D8A7-724E-991B-35823FE9A06B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0" i="1"/>
  <c r="AO313" i="1"/>
  <c r="F310" i="1"/>
  <c r="AA310" i="1"/>
  <c r="AO310" i="1"/>
  <c r="F311" i="1"/>
  <c r="AA311" i="1"/>
  <c r="AO311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4" i="1"/>
  <c r="AO305" i="1"/>
  <c r="AO306" i="1"/>
  <c r="AO307" i="1"/>
  <c r="AO309" i="1"/>
  <c r="AO149" i="1"/>
  <c r="AO312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4" i="1"/>
  <c r="AO286" i="1"/>
  <c r="AO287" i="1"/>
  <c r="AO291" i="1"/>
  <c r="AO279" i="1"/>
  <c r="AO280" i="1"/>
  <c r="AO282" i="1"/>
  <c r="AO94" i="1"/>
  <c r="AO283" i="1"/>
  <c r="AO289" i="1"/>
  <c r="AO308" i="1"/>
  <c r="AO314" i="1"/>
  <c r="AO292" i="1"/>
  <c r="AO295" i="1"/>
  <c r="AO144" i="1"/>
  <c r="AO268" i="1"/>
  <c r="AO269" i="1"/>
  <c r="AO270" i="1"/>
  <c r="AO271" i="1"/>
  <c r="AO272" i="1"/>
  <c r="AO274" i="1"/>
  <c r="AO275" i="1"/>
  <c r="AO276" i="1"/>
  <c r="AO277" i="1"/>
  <c r="AO278" i="1"/>
  <c r="AO145" i="1"/>
  <c r="AO146" i="1"/>
  <c r="AO281" i="1"/>
  <c r="AO148" i="1"/>
  <c r="AO150" i="1"/>
  <c r="AO151" i="1"/>
  <c r="AO285" i="1"/>
  <c r="AO254" i="1"/>
  <c r="AO263" i="1"/>
  <c r="AO288" i="1"/>
  <c r="AO264" i="1"/>
  <c r="AO257" i="1"/>
  <c r="AO258" i="1"/>
  <c r="AO259" i="1"/>
  <c r="AO293" i="1"/>
  <c r="AO294" i="1"/>
  <c r="AO260" i="1"/>
  <c r="AO296" i="1"/>
  <c r="AO297" i="1"/>
  <c r="AO298" i="1"/>
  <c r="AO299" i="1"/>
  <c r="AO300" i="1"/>
  <c r="AO301" i="1"/>
  <c r="AO302" i="1"/>
  <c r="AO303" i="1"/>
  <c r="AO261" i="1"/>
  <c r="AO262" i="1"/>
  <c r="AO142" i="1"/>
  <c r="AO253" i="1"/>
  <c r="AO92" i="1"/>
  <c r="AO255" i="1"/>
  <c r="AO256" i="1"/>
  <c r="AO266" i="1"/>
  <c r="AO267" i="1"/>
  <c r="AO265" i="1"/>
  <c r="AO147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304" i="1"/>
  <c r="AA304" i="1"/>
  <c r="F305" i="1"/>
  <c r="AA305" i="1"/>
  <c r="F306" i="1"/>
  <c r="AA306" i="1"/>
  <c r="F307" i="1"/>
  <c r="AA307" i="1"/>
  <c r="AF290" i="1"/>
  <c r="AF291" i="1"/>
  <c r="AF280" i="1"/>
  <c r="AF282" i="1"/>
  <c r="AF283" i="1"/>
  <c r="AF289" i="1"/>
  <c r="AF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308" i="1"/>
  <c r="AJ264" i="1"/>
  <c r="AF264" i="1" s="1"/>
  <c r="AJ263" i="1"/>
  <c r="AF263" i="1" s="1"/>
  <c r="AJ261" i="1"/>
  <c r="AF261" i="1" s="1"/>
  <c r="AJ260" i="1"/>
  <c r="AF260" i="1" s="1"/>
  <c r="AJ259" i="1"/>
  <c r="AF259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7" i="1"/>
  <c r="AF287" i="1" s="1"/>
  <c r="AJ286" i="1"/>
  <c r="AF286" i="1" s="1"/>
  <c r="AJ284" i="1"/>
  <c r="AF284" i="1" s="1"/>
  <c r="AA205" i="1"/>
  <c r="AA206" i="1"/>
  <c r="AA208" i="1"/>
  <c r="AA209" i="1"/>
  <c r="AJ147" i="1"/>
  <c r="AF147" i="1" s="1"/>
  <c r="AA181" i="1"/>
  <c r="AJ265" i="1"/>
  <c r="AF265" i="1" s="1"/>
  <c r="AJ267" i="1"/>
  <c r="AF267" i="1" s="1"/>
  <c r="AJ266" i="1"/>
  <c r="AF266" i="1" s="1"/>
  <c r="AJ256" i="1"/>
  <c r="AF256" i="1" s="1"/>
  <c r="AJ255" i="1"/>
  <c r="AF255" i="1" s="1"/>
  <c r="AJ92" i="1"/>
  <c r="AF92" i="1" s="1"/>
  <c r="AJ253" i="1"/>
  <c r="AF253" i="1" s="1"/>
  <c r="AJ142" i="1"/>
  <c r="AF142" i="1" s="1"/>
  <c r="AJ262" i="1"/>
  <c r="AF262" i="1" s="1"/>
  <c r="AJ254" i="1"/>
  <c r="AF25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284" i="1"/>
  <c r="AA317" i="1"/>
  <c r="AA316" i="1"/>
  <c r="AA314" i="1"/>
  <c r="AA313" i="1"/>
  <c r="AA312" i="1"/>
  <c r="AA309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256" i="1"/>
  <c r="AA255" i="1"/>
  <c r="AA25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95" i="1"/>
  <c r="AA292" i="1"/>
  <c r="AA291" i="1"/>
  <c r="AA290" i="1"/>
  <c r="AA289" i="1"/>
  <c r="AA287" i="1"/>
  <c r="AA286" i="1"/>
  <c r="AA283" i="1"/>
  <c r="AA282" i="1"/>
  <c r="AA280" i="1"/>
  <c r="AA279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7" i="1"/>
  <c r="AA266" i="1"/>
  <c r="AA265" i="1"/>
  <c r="AA253" i="1"/>
  <c r="AA264" i="1"/>
  <c r="AA263" i="1"/>
  <c r="AA92" i="1"/>
  <c r="AA142" i="1"/>
  <c r="AA262" i="1"/>
  <c r="AA261" i="1"/>
  <c r="AA260" i="1"/>
  <c r="AA259" i="1"/>
  <c r="AA258" i="1"/>
  <c r="AA257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7" i="1" l="1"/>
  <c r="AF257" i="1" s="1"/>
  <c r="AJ258" i="1"/>
  <c r="AF258" i="1" s="1"/>
</calcChain>
</file>

<file path=xl/sharedStrings.xml><?xml version="1.0" encoding="utf-8"?>
<sst xmlns="http://schemas.openxmlformats.org/spreadsheetml/2006/main" count="4290" uniqueCount="937">
  <si>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</si>
  <si>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</si>
  <si>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</si>
  <si>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</si>
  <si>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</si>
  <si>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</si>
  <si>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</si>
  <si>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</si>
  <si>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</si>
  <si>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</si>
  <si>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</si>
  <si>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</si>
  <si>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</si>
  <si>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</si>
  <si>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</si>
  <si>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</si>
  <si>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</si>
  <si>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</si>
  <si>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</si>
  <si>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</si>
  <si>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</si>
  <si>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</si>
  <si>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</si>
  <si>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</si>
  <si>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</si>
  <si>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</si>
  <si>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</si>
  <si>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</si>
  <si>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</si>
  <si>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</si>
  <si>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</si>
  <si>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</si>
  <si>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</si>
  <si>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</si>
  <si>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</si>
  <si>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</si>
  <si>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</si>
  <si>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</si>
  <si>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</si>
  <si>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</si>
  <si>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</si>
  <si>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</si>
  <si>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</si>
  <si>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</si>
  <si>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</si>
  <si>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</si>
  <si>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</si>
  <si>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</si>
  <si>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</si>
  <si>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</si>
  <si>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</si>
  <si>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</si>
  <si>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</si>
  <si>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</si>
  <si>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</si>
  <si>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</si>
  <si>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</si>
  <si>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</si>
  <si>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</si>
  <si>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</si>
  <si>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</si>
  <si>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</si>
  <si>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</si>
  <si>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</si>
  <si>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</si>
  <si>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</si>
  <si>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</si>
  <si>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</si>
  <si>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</si>
  <si>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</si>
  <si>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</si>
  <si>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</si>
  <si>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</si>
  <si>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</si>
  <si>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</si>
  <si>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</si>
  <si>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</si>
  <si>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</si>
  <si>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</si>
  <si>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</si>
  <si>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</si>
  <si>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</si>
  <si>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</si>
  <si>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</si>
  <si>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</si>
  <si>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</si>
  <si>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</si>
  <si>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</si>
  <si>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</si>
  <si>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</si>
  <si>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</si>
  <si>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</si>
  <si>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</si>
  <si>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</si>
  <si>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</si>
  <si>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</si>
  <si>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</si>
  <si>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</si>
  <si>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</si>
  <si>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</si>
  <si>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</si>
  <si>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</si>
  <si>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</si>
  <si>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</si>
  <si>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</si>
  <si>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</si>
  <si>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</si>
  <si>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</si>
  <si>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</si>
  <si>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</si>
  <si>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</si>
  <si>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</si>
  <si>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</si>
  <si>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</si>
  <si>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</si>
  <si>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</si>
  <si>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</si>
  <si>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</si>
  <si>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</si>
  <si>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</si>
  <si>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</si>
  <si>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</si>
  <si>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</si>
  <si>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</si>
  <si>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</si>
  <si>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</si>
  <si>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</si>
  <si>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</si>
  <si>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</si>
  <si>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</si>
  <si>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</si>
  <si>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</si>
  <si>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</si>
  <si>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</si>
  <si>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</si>
  <si>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</si>
  <si>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</si>
  <si>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</si>
  <si>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</si>
  <si>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</si>
  <si>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</si>
  <si>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</si>
  <si>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</si>
  <si>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</si>
  <si>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</si>
  <si>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</si>
  <si>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</si>
  <si>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</si>
  <si>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</si>
  <si>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</si>
  <si>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</si>
  <si>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</si>
  <si>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</si>
  <si>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</si>
  <si>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</si>
  <si>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</si>
  <si>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</si>
  <si>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</si>
  <si>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</si>
  <si>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</si>
  <si>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</si>
  <si>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</si>
  <si>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</si>
  <si>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</si>
  <si>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</si>
  <si>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</si>
  <si>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</si>
  <si>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</si>
  <si>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</si>
  <si>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</si>
  <si>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</si>
  <si>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</si>
  <si>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</si>
  <si>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</si>
  <si>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</si>
  <si>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</si>
  <si>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</si>
  <si>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</si>
  <si>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</si>
  <si>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</si>
  <si>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</si>
  <si>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</si>
  <si>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</si>
  <si>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</si>
  <si>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</si>
  <si>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</si>
  <si>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</si>
  <si>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</si>
  <si>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</si>
  <si>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</si>
  <si>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</si>
  <si>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</si>
  <si>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</si>
  <si>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</si>
  <si>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</si>
  <si>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</si>
  <si>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</si>
  <si>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</si>
  <si>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</si>
  <si>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</si>
  <si>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</si>
  <si>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</si>
  <si>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</si>
  <si>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</si>
  <si>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</si>
  <si>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</si>
  <si>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</si>
  <si>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</si>
  <si>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</si>
  <si>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</si>
  <si>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</si>
  <si>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</si>
  <si>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</si>
  <si>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</si>
  <si>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</si>
  <si>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</si>
  <si>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</si>
  <si>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</si>
  <si>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</si>
  <si>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</si>
  <si>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</si>
  <si>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</si>
  <si>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</si>
  <si>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</si>
  <si>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</si>
  <si>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</si>
  <si>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</si>
  <si>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</si>
  <si>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</si>
  <si>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</si>
  <si>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</si>
  <si>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</si>
  <si>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</si>
  <si>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</si>
  <si>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</si>
  <si>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</si>
  <si>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</si>
  <si>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</si>
  <si>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</si>
  <si>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</si>
  <si>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</si>
  <si>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</si>
  <si>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</si>
  <si>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</si>
  <si>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</si>
  <si>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</si>
  <si>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</si>
  <si>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</si>
  <si>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</si>
  <si>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</si>
  <si>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</si>
  <si>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</si>
  <si>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</si>
  <si>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</si>
  <si>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</si>
  <si>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</si>
  <si>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</si>
  <si>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</si>
  <si>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</si>
  <si>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</si>
  <si>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</si>
  <si>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</si>
  <si>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</si>
  <si>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</si>
  <si>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</si>
  <si>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</si>
  <si>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</si>
  <si>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</si>
  <si>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</si>
  <si>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</si>
  <si>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</si>
  <si>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</si>
  <si>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</si>
  <si>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</si>
  <si>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</si>
  <si>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</si>
  <si>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</si>
  <si>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</si>
  <si>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</si>
  <si>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</si>
  <si>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</si>
  <si>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</si>
  <si>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</si>
  <si>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</si>
  <si>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</si>
  <si>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</si>
  <si>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</si>
  <si>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</si>
  <si>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</si>
  <si>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</si>
  <si>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</si>
  <si>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</si>
  <si>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</si>
  <si>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</si>
  <si>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</si>
  <si>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</si>
  <si>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</si>
  <si>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</si>
  <si>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</si>
  <si>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</si>
  <si>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</si>
  <si>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</si>
  <si>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</si>
  <si>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</si>
  <si>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</si>
  <si>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</si>
  <si>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</si>
  <si>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</si>
  <si>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</si>
  <si>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</si>
  <si>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</si>
  <si>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</si>
  <si>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</si>
  <si>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</si>
  <si>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</si>
  <si>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</si>
  <si>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</si>
  <si>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</si>
  <si>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</si>
  <si>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</si>
  <si>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</si>
  <si>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</si>
  <si>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</si>
  <si>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</si>
  <si>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</si>
  <si>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</si>
  <si>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</si>
  <si>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</si>
  <si>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</si>
  <si>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</si>
  <si>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</si>
  <si>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</si>
  <si>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</si>
  <si>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</si>
  <si>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</si>
  <si>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</si>
  <si>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</si>
  <si>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</si>
  <si>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</si>
  <si>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</si>
  <si>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</si>
  <si>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</si>
  <si>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</si>
  <si>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</si>
  <si>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</si>
  <si>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</si>
  <si>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</si>
  <si>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</si>
  <si>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</si>
  <si>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</si>
  <si>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</si>
  <si>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</si>
  <si>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</si>
  <si>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</si>
  <si>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</si>
  <si>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</si>
  <si>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</si>
  <si>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</si>
  <si>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</si>
  <si>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</si>
  <si>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</si>
  <si>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</si>
  <si>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</si>
  <si>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</si>
  <si>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</si>
  <si>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</si>
  <si>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</si>
  <si>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</si>
  <si>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</si>
  <si>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</si>
  <si>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</si>
  <si>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</si>
  <si>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</si>
  <si>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</si>
  <si>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</si>
  <si>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</si>
  <si>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</si>
  <si>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</si>
  <si>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</si>
  <si>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</si>
  <si>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</si>
  <si>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</si>
  <si>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</si>
  <si>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</si>
  <si>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</si>
  <si>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</si>
  <si>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</si>
  <si>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</si>
  <si>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</si>
  <si>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</si>
  <si>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</si>
  <si>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</si>
  <si>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</si>
  <si>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</si>
  <si>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</si>
  <si>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</si>
  <si>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</si>
  <si>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</si>
  <si>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</si>
  <si>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</si>
  <si>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</si>
  <si>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</si>
  <si>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</si>
  <si>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</si>
  <si>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</si>
  <si>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</si>
  <si>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</si>
  <si>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</si>
  <si>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</si>
  <si>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</si>
  <si>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</si>
  <si>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</si>
  <si>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</si>
  <si>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</si>
  <si>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</si>
  <si>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</si>
  <si>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</si>
  <si>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</si>
  <si>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</si>
  <si>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</si>
  <si>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</si>
  <si>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</si>
  <si>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</si>
  <si>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</si>
  <si>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</si>
  <si>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</si>
  <si>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</si>
  <si>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</si>
  <si>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</si>
  <si>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</si>
  <si>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</si>
  <si>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</si>
  <si>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</si>
  <si>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</si>
  <si>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</si>
  <si>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</si>
  <si>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</si>
  <si>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</si>
  <si>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</si>
  <si>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</si>
  <si>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</si>
  <si>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</si>
  <si>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</si>
  <si>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</si>
  <si>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</si>
  <si>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</si>
  <si>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</si>
  <si>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</si>
  <si>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</si>
  <si>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</si>
  <si>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</si>
  <si>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</si>
  <si>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</si>
  <si>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</si>
  <si>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</si>
  <si>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</si>
  <si>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</si>
  <si>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</si>
  <si>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</si>
  <si>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</si>
  <si>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</si>
  <si>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</si>
  <si>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</si>
  <si>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</si>
  <si>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</si>
  <si>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</si>
  <si>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</si>
  <si>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</si>
  <si>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</si>
  <si>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</si>
  <si>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</si>
  <si>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</si>
  <si>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</si>
  <si>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</si>
  <si>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</si>
  <si>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</si>
  <si>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</si>
  <si>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</si>
  <si>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</si>
  <si>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</si>
  <si>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</si>
  <si>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</si>
  <si>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</si>
  <si>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</si>
  <si>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</si>
  <si>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</si>
  <si>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</si>
  <si>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</si>
  <si>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</si>
  <si>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</si>
  <si>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</si>
  <si>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</si>
  <si>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</si>
  <si>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</si>
  <si>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</si>
  <si>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</si>
  <si>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</si>
  <si>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</si>
  <si>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</si>
  <si>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</si>
  <si>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</si>
  <si>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</si>
  <si>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</si>
  <si>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</si>
  <si>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</si>
  <si>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</si>
  <si>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</si>
  <si>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</si>
  <si>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</si>
  <si>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</si>
  <si>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</si>
  <si>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</si>
  <si>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</si>
  <si>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</si>
  <si>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</si>
  <si>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</si>
  <si>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</si>
  <si>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</si>
  <si>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</si>
  <si>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</si>
  <si>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</si>
  <si>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</si>
  <si>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</si>
  <si>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</si>
  <si>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</si>
  <si>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</si>
  <si>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</si>
  <si>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</si>
  <si>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</si>
  <si>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</si>
  <si>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</si>
  <si>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</si>
  <si>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</si>
  <si>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</si>
  <si>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</si>
  <si>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</si>
  <si>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</si>
  <si>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</si>
  <si>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</si>
  <si>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</si>
  <si>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</si>
  <si>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</si>
  <si>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</si>
  <si>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</si>
  <si>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</si>
  <si>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</si>
  <si>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</si>
  <si>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</si>
  <si>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</si>
  <si>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</si>
  <si>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</si>
  <si>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</si>
  <si>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</si>
  <si>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</si>
  <si>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</si>
  <si>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</si>
  <si>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</si>
  <si>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</si>
  <si>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</si>
  <si>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</si>
  <si>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</si>
  <si>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</si>
  <si>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</si>
  <si>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</si>
  <si>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</si>
  <si>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</si>
  <si>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</si>
  <si>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</si>
  <si>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</si>
  <si>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</si>
  <si>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</si>
  <si>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</si>
  <si>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</si>
  <si>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</si>
  <si>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</si>
  <si>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</si>
  <si>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</si>
  <si>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</si>
  <si>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</si>
  <si>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</si>
  <si>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</si>
  <si>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</si>
  <si>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</si>
  <si>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</si>
  <si>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</si>
  <si>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</si>
  <si>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</si>
  <si>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</si>
  <si>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</si>
  <si>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</si>
  <si>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</si>
  <si>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</si>
  <si>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</si>
  <si>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</si>
  <si>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</si>
  <si>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</si>
  <si>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</si>
  <si>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</si>
  <si>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</si>
  <si>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</si>
  <si>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</si>
  <si>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</si>
  <si>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</si>
  <si>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</si>
  <si>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</si>
  <si>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</si>
  <si>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</si>
  <si>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</si>
  <si>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</si>
  <si>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</si>
  <si>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</si>
  <si>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</si>
  <si>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</si>
  <si>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</si>
  <si>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</si>
  <si>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</si>
  <si>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</si>
  <si>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</si>
  <si>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</si>
  <si>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</si>
  <si>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</si>
  <si>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</si>
  <si>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</si>
  <si>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</si>
  <si>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</si>
  <si>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</si>
  <si>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</si>
  <si>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</si>
  <si>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</si>
  <si>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</si>
  <si>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</si>
  <si>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</si>
  <si>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</si>
  <si>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</si>
  <si>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</si>
  <si>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</si>
  <si>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</si>
  <si>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</si>
  <si>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</si>
  <si>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</si>
  <si>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</si>
  <si>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</si>
  <si>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</si>
  <si>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</si>
  <si>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</si>
  <si>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</si>
  <si>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</si>
  <si>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</si>
  <si>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</si>
  <si>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</si>
  <si>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</si>
  <si>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</si>
  <si>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</si>
  <si>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</si>
  <si>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</si>
  <si>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</si>
  <si>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</si>
  <si>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</si>
  <si>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</si>
  <si>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</si>
  <si>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</si>
  <si>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</si>
  <si>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</si>
  <si>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</si>
  <si>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</si>
  <si>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</si>
  <si>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</si>
  <si>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</si>
  <si>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</si>
  <si>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</si>
  <si>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</si>
  <si>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</si>
  <si>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</si>
  <si>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</si>
  <si>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</si>
  <si>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</si>
  <si>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</si>
  <si>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</si>
  <si>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</si>
  <si>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</si>
  <si>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</si>
  <si>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</si>
  <si>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</si>
  <si>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</si>
  <si>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</si>
  <si>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</si>
  <si>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</si>
  <si>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</si>
  <si>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</si>
  <si>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</si>
  <si>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</si>
  <si>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</si>
  <si>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</si>
  <si>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</si>
  <si>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</si>
  <si>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</si>
  <si>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</si>
  <si>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</si>
  <si>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</si>
  <si>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</si>
  <si>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</si>
  <si>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</si>
  <si>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</si>
  <si>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</si>
  <si>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</si>
  <si>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</si>
  <si>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</si>
  <si>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</si>
  <si>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</si>
  <si>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</si>
  <si>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</si>
  <si>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</si>
  <si>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</si>
  <si>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</si>
  <si>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</si>
  <si>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</si>
  <si>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</si>
  <si>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</si>
  <si>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</si>
  <si>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</si>
  <si>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</si>
  <si>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</si>
  <si>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</si>
  <si>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</si>
  <si>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</si>
  <si>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</si>
  <si>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</si>
  <si>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</si>
  <si>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</si>
  <si>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</si>
  <si>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</si>
  <si>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</si>
  <si>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</si>
  <si>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</si>
  <si>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</si>
  <si>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</si>
  <si>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</si>
  <si>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</si>
  <si>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</si>
  <si>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</si>
  <si>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</si>
  <si>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</si>
  <si>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</si>
  <si>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</si>
  <si>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</si>
  <si>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</si>
  <si>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</si>
  <si>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</si>
  <si>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</si>
  <si>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</si>
  <si>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</si>
  <si>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</si>
  <si>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</si>
  <si>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</si>
  <si>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</si>
  <si>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</si>
  <si>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</si>
  <si>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</si>
  <si>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</si>
  <si>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</si>
  <si>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</si>
  <si>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</si>
  <si>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</si>
  <si>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</si>
  <si>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</si>
  <si>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</si>
  <si>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</si>
  <si>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</si>
  <si>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</si>
  <si>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</si>
  <si>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</si>
  <si>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</si>
  <si>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</si>
  <si>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</si>
  <si>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</si>
  <si>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</si>
  <si>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</si>
  <si>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</si>
  <si>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</si>
  <si>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</si>
  <si>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</si>
  <si>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</si>
  <si>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</si>
  <si>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</si>
  <si>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</si>
  <si>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</si>
  <si>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</si>
  <si>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</si>
  <si>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</si>
  <si>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</si>
  <si>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</si>
  <si>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</si>
  <si>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</si>
  <si>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</si>
  <si>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</si>
  <si>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</si>
  <si>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</si>
  <si>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</si>
  <si>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</si>
  <si>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</si>
  <si>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</si>
  <si>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</si>
  <si>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</si>
  <si>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</si>
  <si>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</si>
  <si>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</si>
  <si>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</si>
  <si>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</si>
  <si>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</si>
  <si>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</si>
  <si>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</si>
  <si>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</si>
  <si>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</si>
  <si>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</si>
  <si>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</si>
  <si>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</si>
  <si>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</si>
  <si>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</si>
  <si>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</si>
  <si>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</si>
  <si>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</si>
  <si>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</si>
  <si>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</si>
  <si>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</si>
  <si>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</si>
  <si>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</si>
  <si>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</si>
  <si>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</si>
  <si>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</si>
  <si>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</si>
  <si>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</si>
  <si>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</si>
  <si>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</si>
  <si>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</si>
  <si>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</si>
  <si>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</si>
  <si>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</si>
  <si>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</si>
  <si>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</si>
  <si>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</si>
  <si>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</si>
  <si>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</si>
  <si>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</si>
  <si>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</si>
  <si>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</si>
  <si>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</si>
  <si>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</si>
  <si>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</si>
  <si>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</si>
  <si>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</si>
  <si>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</si>
  <si>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</si>
  <si>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</si>
  <si>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</si>
  <si>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</si>
  <si>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</si>
  <si>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</si>
  <si>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</si>
  <si>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</si>
  <si>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</si>
  <si>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</si>
  <si>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</si>
  <si>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</si>
  <si>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</si>
  <si>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</si>
  <si>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</si>
  <si>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</si>
  <si>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</si>
  <si>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</si>
  <si>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</si>
  <si>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</si>
  <si>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</si>
  <si>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</si>
  <si>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</si>
  <si>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</si>
  <si>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</si>
  <si>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</si>
  <si>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</si>
  <si>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</si>
  <si>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</si>
  <si>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</si>
  <si>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</si>
  <si>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</si>
  <si>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</si>
  <si>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</si>
  <si>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</si>
  <si>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</si>
  <si>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</si>
  <si>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</si>
  <si>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</si>
  <si>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</si>
  <si>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</si>
  <si>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</si>
  <si>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</si>
  <si>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</si>
  <si>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</si>
  <si>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</si>
  <si>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</si>
  <si>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</si>
  <si>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</si>
  <si>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</si>
  <si>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</si>
  <si>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</si>
  <si>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</si>
  <si>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</si>
  <si>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</si>
  <si>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</si>
  <si>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</si>
  <si>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</si>
  <si>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</si>
  <si>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</si>
  <si>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</si>
  <si>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</si>
  <si>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</si>
  <si>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</si>
  <si>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</si>
  <si>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</si>
  <si>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</si>
  <si>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</si>
  <si>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</si>
  <si>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</si>
  <si>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</si>
  <si>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</si>
  <si>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</si>
  <si>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</si>
  <si>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</si>
  <si>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</si>
  <si>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</si>
  <si>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</si>
  <si>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</si>
  <si>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</si>
  <si>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</si>
  <si>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</si>
  <si>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</si>
  <si>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{ "hue_power_on_behavior": "on", "hue_power_on_brightness": 100, "hue_power_on_color_temperature": 65535, "color_temp_startup": 65535 }</t>
  </si>
  <si>
    <t xml:space="preserve">  transition: 2
  optimistic: true
  off_state: 'all_members_off'</t>
  </si>
  <si>
    <t>Main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</si>
</sst>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/>
  <sortState xmlns:xlrd2="http://schemas.microsoft.com/office/spreadsheetml/2017/richdata2" ref="A4:AO642">
    <sortCondition ref="A3:A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topLeftCell="D222" zoomScale="122" zoomScaleNormal="122" workbookViewId="0">
      <selection activeCell="J248" sqref="J248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932</v>
      </c>
      <c r="T1" s="30" t="s">
        <v>201</v>
      </c>
      <c r="U1" s="30" t="s">
        <v>202</v>
      </c>
      <c r="V1" s="41" t="s">
        <v>203</v>
      </c>
      <c r="W1" s="41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933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928</v>
      </c>
      <c r="Q3" s="4" t="s">
        <v>929</v>
      </c>
      <c r="R3" s="4" t="s">
        <v>930</v>
      </c>
      <c r="S3" s="4" t="s">
        <v>931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>G13</f>
        <v>Parents</v>
      </c>
      <c r="AL13" s="9" t="s">
        <v>644</v>
      </c>
      <c r="AM13" s="9" t="s">
        <v>736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>G15</f>
        <v>Office</v>
      </c>
      <c r="AL15" s="9" t="s">
        <v>644</v>
      </c>
      <c r="AM15" s="9" t="s">
        <v>737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>G17</f>
        <v>Kitchen</v>
      </c>
      <c r="AL17" s="9" t="s">
        <v>644</v>
      </c>
      <c r="AM17" s="9" t="s">
        <v>739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>G23</f>
        <v>Laundry</v>
      </c>
      <c r="AL23" s="9" t="s">
        <v>644</v>
      </c>
      <c r="AM23" s="14" t="s">
        <v>738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>IF(ISBLANK(Z35),  "", _xlfn.CONCAT("haas/entity/sensor/", LOWER(C35), "/", E35, "/config"))</f>
        <v>haas/entity/sensor/weewx/compensation_sensor_roof_humidity/config</v>
      </c>
      <c r="AB35" s="9" t="str">
        <f>IF(ISBLANK(Z35),  "", _xlfn.CONCAT(LOWER(C35), "/", E35))</f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>G36</f>
        <v>Ada</v>
      </c>
      <c r="AO36" s="9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>IF(ISBLANK(Z37),  "", _xlfn.CONCAT("haas/entity/sensor/", LOWER(C37), "/", E37, "/config"))</f>
        <v/>
      </c>
      <c r="AB37" s="9" t="str">
        <f>IF(ISBLANK(Z37),  "", _xlfn.CONCAT(LOWER(C37), "/", E37))</f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>G37</f>
        <v>Edwin</v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>IF(ISBLANK(Z38),  "", _xlfn.CONCAT("haas/entity/sensor/", LOWER(C38), "/", E38, "/config"))</f>
        <v/>
      </c>
      <c r="AB38" s="9" t="str">
        <f>IF(ISBLANK(Z38),  "", _xlfn.CONCAT(LOWER(C38), "/", E38))</f>
        <v/>
      </c>
      <c r="AE38" s="12"/>
      <c r="AF38" s="9" t="s">
        <v>818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>G38</f>
        <v>Lounge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>G39</f>
        <v>Parents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>G40</f>
        <v>Office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>G41</f>
        <v>Kitchen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">
        <v>819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>G42</f>
        <v>Pantry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">
        <v>820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>G43</f>
        <v>Dining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>G44</f>
        <v>Laundry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821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>G45</f>
        <v>Basement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>IF(ISBLANK(Z46),  "", _xlfn.CONCAT("haas/entity/sensor/", LOWER(C46), "/", E46, "/config"))</f>
        <v>haas/entity/sensor/weewx/compensation_sensor_rack_humidity/config</v>
      </c>
      <c r="AB46" s="9" t="str">
        <f>IF(ISBLANK(Z46),  "", _xlfn.CONCAT(LOWER(C46), "/", E46))</f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>IF(ISBLANK(Z47),  "", _xlfn.CONCAT(LOWER(C47), "/", E47))</f>
        <v/>
      </c>
      <c r="AE47" s="12"/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>G48</f>
        <v>Ada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>IF(ISBLANK(Z49),  "", _xlfn.CONCAT("haas/entity/sensor/", LOWER(C49), "/", E49, "/config"))</f>
        <v/>
      </c>
      <c r="AB49" s="9" t="str">
        <f>IF(ISBLANK(Z49),  "", _xlfn.CONCAT(LOWER(C49), "/", E49))</f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>G49</f>
        <v>Edwin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>IF(ISBLANK(Z50),  "", _xlfn.CONCAT("haas/entity/sensor/", LOWER(C50), "/", E50, "/config"))</f>
        <v/>
      </c>
      <c r="AB50" s="9" t="str">
        <f>IF(ISBLANK(Z50),  "", _xlfn.CONCAT(LOWER(C50), "/", E50))</f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>G50</f>
        <v>Parents</v>
      </c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>G51</f>
        <v>Office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">
        <v>818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>G52</f>
        <v>Lounge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>G53</f>
        <v>Kitchen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">
        <v>819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>G54</f>
        <v>Pantry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820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>G55</f>
        <v>Dining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>G56</f>
        <v>Laundry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O57" s="13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11"/>
      <c r="T58" s="9"/>
      <c r="W58" s="9" t="s">
        <v>790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O58" s="13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909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11"/>
      <c r="T59" s="9"/>
      <c r="W59" s="9" t="s">
        <v>790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O59" s="13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790</v>
      </c>
      <c r="AB60" s="9" t="str">
        <f>IF(ISBLANK(Z60),  "", _xlfn.CONCAT(LOWER(C60), "/", E60))</f>
        <v/>
      </c>
      <c r="AO60" s="9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935</v>
      </c>
      <c r="S97" s="22"/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934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935</v>
      </c>
      <c r="S99" s="11"/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934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935</v>
      </c>
      <c r="S102" s="22"/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934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935</v>
      </c>
      <c r="S104" s="22"/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934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934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934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934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935</v>
      </c>
      <c r="S109" s="22"/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934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934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934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934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934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934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935</v>
      </c>
      <c r="S116" s="22"/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934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934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934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935</v>
      </c>
      <c r="S121" s="22"/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934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934</v>
      </c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934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935</v>
      </c>
      <c r="S125" s="22"/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934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934</v>
      </c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934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934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935</v>
      </c>
      <c r="S130" s="22"/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934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935</v>
      </c>
      <c r="S132" s="22"/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934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935</v>
      </c>
      <c r="S134" s="22"/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934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935</v>
      </c>
      <c r="S136" s="22"/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934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935</v>
      </c>
      <c r="S138" s="22"/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934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935</v>
      </c>
      <c r="S140" s="22"/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934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2" t="s">
        <v>688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936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936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936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936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936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936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920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925</v>
      </c>
      <c r="I249" s="9" t="s">
        <v>386</v>
      </c>
      <c r="J249" s="9" t="s">
        <v>936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547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921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925</v>
      </c>
      <c r="I250" s="9" t="s">
        <v>386</v>
      </c>
      <c r="J250" s="9" t="s">
        <v>936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I250" s="15"/>
      <c r="AK250" s="9" t="s">
        <v>627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922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925</v>
      </c>
      <c r="I251" s="9" t="s">
        <v>386</v>
      </c>
      <c r="J251" s="9" t="s">
        <v>936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863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925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>IF(ISBLANK(Z252),  "", _xlfn.CONCAT(LOWER(C252), "/", E252))</f>
        <v/>
      </c>
      <c r="AO252" s="9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905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318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tplink-lounge-tv</v>
      </c>
      <c r="AG253" s="11" t="s">
        <v>551</v>
      </c>
      <c r="AH253" s="9" t="s">
        <v>558</v>
      </c>
      <c r="AI253" s="9" t="s">
        <v>548</v>
      </c>
      <c r="AJ253" s="9" t="str">
        <f>IF(OR(ISBLANK(AM253), ISBLANK(AN253)), "", Table2[[#This Row],[device_via_device]])</f>
        <v>TPLink</v>
      </c>
      <c r="AK253" s="9" t="s">
        <v>209</v>
      </c>
      <c r="AL253" s="9" t="s">
        <v>689</v>
      </c>
      <c r="AM253" s="9" t="s">
        <v>537</v>
      </c>
      <c r="AN253" s="9" t="s">
        <v>681</v>
      </c>
      <c r="AO253" s="9" t="str">
        <f>IF(AND(ISBLANK(AM253), ISBLANK(AN253)), "", _xlfn.CONCAT("[", IF(ISBLANK(AM253), "", _xlfn.CONCAT("[""mac"", """, AM253, """]")), IF(ISBLANK(AN253), "", _xlfn.CONCAT(", [""ip"", """, AN253, """]")), "]"))</f>
        <v>[["mac", "ac:84:c6:54:a3:a2"], ["ip", "10.0.6.80"]]</v>
      </c>
    </row>
    <row r="254" spans="1:41" ht="16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320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tplink-various-adhoc-outlet</v>
      </c>
      <c r="AG254" s="11" t="s">
        <v>550</v>
      </c>
      <c r="AH254" s="9" t="s">
        <v>583</v>
      </c>
      <c r="AI254" s="17" t="s">
        <v>549</v>
      </c>
      <c r="AJ254" s="9" t="str">
        <f>IF(OR(ISBLANK(AM254), ISBLANK(AN254)), "", Table2[[#This Row],[device_via_device]])</f>
        <v>TPLink</v>
      </c>
      <c r="AK254" s="9" t="s">
        <v>544</v>
      </c>
      <c r="AL254" s="9" t="s">
        <v>689</v>
      </c>
      <c r="AM254" s="9" t="s">
        <v>527</v>
      </c>
      <c r="AN254" s="9" t="s">
        <v>671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"10:27:f5:31:f2:2b"], ["ip", "10.0.6.70"]]</v>
      </c>
    </row>
    <row r="255" spans="1:41" ht="16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tplink-study-outlet</v>
      </c>
      <c r="AG255" s="11" t="s">
        <v>550</v>
      </c>
      <c r="AH255" s="9" t="s">
        <v>560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545</v>
      </c>
      <c r="AL255" s="9" t="s">
        <v>689</v>
      </c>
      <c r="AM255" s="9" t="s">
        <v>539</v>
      </c>
      <c r="AN255" s="9" t="s">
        <v>683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"60:a4:b7:1f:72:0a"], ["ip", "10.0.6.82"]]</v>
      </c>
    </row>
    <row r="256" spans="1:41" ht="16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tplink-office-outlet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228</v>
      </c>
      <c r="AL256" s="9" t="s">
        <v>689</v>
      </c>
      <c r="AM256" s="9" t="s">
        <v>540</v>
      </c>
      <c r="AN256" s="9" t="s">
        <v>684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"10:27:f5:31:ec:58"], ["ip", "10.0.6.83"]]</v>
      </c>
    </row>
    <row r="257" spans="1:41" ht="16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312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tplink-kitchen-dish_washer</v>
      </c>
      <c r="AG257" s="11" t="s">
        <v>550</v>
      </c>
      <c r="AH257" s="9" t="s">
        <v>562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221</v>
      </c>
      <c r="AL257" s="9" t="s">
        <v>689</v>
      </c>
      <c r="AM257" s="9" t="s">
        <v>530</v>
      </c>
      <c r="AN257" s="9" t="s">
        <v>674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"5c:a6:e6:25:55:f7"], ["ip", "10.0.6.73"]]</v>
      </c>
    </row>
    <row r="258" spans="1:41" ht="16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313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tplink-laundry-clothes-dryer</v>
      </c>
      <c r="AG258" s="11" t="s">
        <v>550</v>
      </c>
      <c r="AH258" s="9" t="s">
        <v>586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229</v>
      </c>
      <c r="AL258" s="9" t="s">
        <v>689</v>
      </c>
      <c r="AM258" s="9" t="s">
        <v>531</v>
      </c>
      <c r="AN258" s="9" t="s">
        <v>675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"5c:a6:e6:25:55:f0"], ["ip", "10.0.6.74"]]</v>
      </c>
    </row>
    <row r="259" spans="1:41" ht="16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314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tplink-laundry-washing-machine</v>
      </c>
      <c r="AG259" s="11" t="s">
        <v>550</v>
      </c>
      <c r="AH259" s="9" t="s">
        <v>587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532</v>
      </c>
      <c r="AN259" s="9" t="s">
        <v>676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"5c:a6:e6:25:5a:a3"], ["ip", "10.0.6.75"]]</v>
      </c>
    </row>
    <row r="260" spans="1:41" ht="16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315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tplink-kitchen-coffee-machine</v>
      </c>
      <c r="AG260" s="11" t="s">
        <v>550</v>
      </c>
      <c r="AH260" s="9" t="s">
        <v>588</v>
      </c>
      <c r="AI260" s="9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689</v>
      </c>
      <c r="AM260" s="9" t="s">
        <v>533</v>
      </c>
      <c r="AN260" s="9" t="s">
        <v>677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"60:a4:b7:1f:71:0a"], ["ip", "10.0.6.76"]]</v>
      </c>
    </row>
    <row r="261" spans="1:41" ht="16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316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tplink-kitchen-fridge</v>
      </c>
      <c r="AG261" s="11" t="s">
        <v>551</v>
      </c>
      <c r="AH261" s="9" t="s">
        <v>555</v>
      </c>
      <c r="AI261" s="9" t="s">
        <v>548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534</v>
      </c>
      <c r="AN261" s="9" t="s">
        <v>678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"ac:84:c6:54:96:50"], ["ip", "10.0.6.77"]]</v>
      </c>
    </row>
    <row r="262" spans="1:41" ht="16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317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tplink-deck-freezer</v>
      </c>
      <c r="AG262" s="11" t="s">
        <v>551</v>
      </c>
      <c r="AH262" s="9" t="s">
        <v>556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546</v>
      </c>
      <c r="AL262" s="9" t="s">
        <v>689</v>
      </c>
      <c r="AM262" s="9" t="s">
        <v>535</v>
      </c>
      <c r="AN262" s="9" t="s">
        <v>679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"ac:84:c6:54:9e:cf"], ["ip", "10.0.6.78"]]</v>
      </c>
    </row>
    <row r="263" spans="1:41" ht="16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324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tplink-study-battery-charger</v>
      </c>
      <c r="AG263" s="11" t="s">
        <v>550</v>
      </c>
      <c r="AH263" s="9" t="s">
        <v>584</v>
      </c>
      <c r="AI263" s="17" t="s">
        <v>549</v>
      </c>
      <c r="AJ263" s="9" t="str">
        <f>IF(OR(ISBLANK(AM263), ISBLANK(AN263)), "", Table2[[#This Row],[device_via_device]])</f>
        <v>TPLink</v>
      </c>
      <c r="AK263" s="9" t="s">
        <v>545</v>
      </c>
      <c r="AL263" s="9" t="s">
        <v>689</v>
      </c>
      <c r="AM263" s="9" t="s">
        <v>528</v>
      </c>
      <c r="AN263" s="9" t="s">
        <v>672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"5c:a6:e6:25:64:e9"], ["ip", "10.0.6.71"]]</v>
      </c>
    </row>
    <row r="264" spans="1:41" ht="16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tplink-laundry-vacuum-charger</v>
      </c>
      <c r="AG264" s="11" t="s">
        <v>550</v>
      </c>
      <c r="AH264" s="9" t="s">
        <v>585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229</v>
      </c>
      <c r="AL264" s="9" t="s">
        <v>689</v>
      </c>
      <c r="AM264" s="9" t="s">
        <v>529</v>
      </c>
      <c r="AN264" s="9" t="s">
        <v>673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"5c:a6:e6:25:57:fd"], ["ip", "10.0.6.72"]]</v>
      </c>
    </row>
    <row r="265" spans="1:41" ht="16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321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tplink-rack-outlet</v>
      </c>
      <c r="AG265" s="11" t="s">
        <v>551</v>
      </c>
      <c r="AH265" s="9" t="s">
        <v>560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28</v>
      </c>
      <c r="AL265" s="9" t="s">
        <v>689</v>
      </c>
      <c r="AM265" s="9" t="s">
        <v>543</v>
      </c>
      <c r="AN265" s="9" t="s">
        <v>687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"ac:84:c6:54:95:8b"], ["ip", "10.0.6.86"]]</v>
      </c>
    </row>
    <row r="266" spans="1:41" ht="16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322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tplink-roof-network-switch</v>
      </c>
      <c r="AG266" s="11" t="s">
        <v>551</v>
      </c>
      <c r="AH266" s="9" t="s">
        <v>700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38</v>
      </c>
      <c r="AL266" s="9" t="s">
        <v>689</v>
      </c>
      <c r="AM266" s="9" t="s">
        <v>541</v>
      </c>
      <c r="AN266" s="9" t="s">
        <v>685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"ac:84:c6:0d:20:9e"], ["ip", "10.0.6.84"]]</v>
      </c>
    </row>
    <row r="267" spans="1:41" ht="16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323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tplink-rack-modem</v>
      </c>
      <c r="AG267" s="11" t="s">
        <v>550</v>
      </c>
      <c r="AH267" s="9" t="s">
        <v>561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28</v>
      </c>
      <c r="AL267" s="9" t="s">
        <v>689</v>
      </c>
      <c r="AM267" s="9" t="s">
        <v>542</v>
      </c>
      <c r="AN267" s="9" t="s">
        <v>686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"10:27:f5:31:f6:7e"], ["ip", "10.0.6.85"]]</v>
      </c>
    </row>
    <row r="268" spans="1:41" ht="16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905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>IF(ISBLANK(Z268),  "", _xlfn.CONCAT(LOWER(C268), "/", E268))</f>
        <v/>
      </c>
      <c r="AO268" s="9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904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C269" s="15"/>
      <c r="AF269" s="9" t="s">
        <v>819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818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820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F272" s="9" t="s">
        <v>821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846</v>
      </c>
      <c r="F273" s="9" t="str">
        <f>IF(ISBLANK(E273), "", Table2[[#This Row],[unique_id]])</f>
        <v>home_cube_remote_battery</v>
      </c>
      <c r="G273" s="9" t="s">
        <v>799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O273" s="13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>IF(ISBLANK(Z276),  "", _xlfn.CONCAT("haas/entity/sensor/", LOWER(C276), "/", E276, "/config"))</f>
        <v>haas/entity/sensor/weewx/weatherstation_console_battery_voltage/config</v>
      </c>
      <c r="AB276" s="9" t="str">
        <f>IF(ISBLANK(Z276),  "", _xlfn.CONCAT(LOWER(C276), "/", E276))</f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904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>IF(ISBLANK(Z277),  "", _xlfn.CONCAT(LOWER(C277), "/", E277))</f>
        <v/>
      </c>
      <c r="AC277" s="17"/>
      <c r="AE277" s="12"/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927</v>
      </c>
      <c r="H278" s="9" t="s">
        <v>926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>IF(ISBLANK(Z278),  "", _xlfn.CONCAT(LOWER(C278), "/", E278))</f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11"/>
      <c r="T279" s="9"/>
      <c r="Y279" s="11"/>
      <c r="AA279" s="9" t="str">
        <f>IF(ISBLANK(Z279),  "", _xlfn.CONCAT("haas/entity/sensor/", LOWER(C279), "/", E279, "/config"))</f>
        <v/>
      </c>
      <c r="AB279" s="9" t="str">
        <f>IF(ISBLANK(Z279),  "", _xlfn.CONCAT(LOWER(C279), "/", E279))</f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google-ada-home</v>
      </c>
      <c r="AG279" s="11" t="s">
        <v>625</v>
      </c>
      <c r="AH279" s="9" t="s">
        <v>566</v>
      </c>
      <c r="AI279" s="9" t="s">
        <v>623</v>
      </c>
      <c r="AJ279" s="9" t="s">
        <v>261</v>
      </c>
      <c r="AK279" s="9" t="s">
        <v>130</v>
      </c>
      <c r="AL279" s="9" t="s">
        <v>669</v>
      </c>
      <c r="AM279" s="20" t="s">
        <v>727</v>
      </c>
      <c r="AN279" s="17" t="s">
        <v>719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>[["mac", "d4:f5:47:1c:cc:2d"], ["ip", "10.0.4.50"]]</v>
      </c>
    </row>
    <row r="280" spans="1:41" ht="16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google-edwin-home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127</v>
      </c>
      <c r="AL280" s="9" t="s">
        <v>669</v>
      </c>
      <c r="AM280" s="20" t="s">
        <v>726</v>
      </c>
      <c r="AN280" s="17" t="s">
        <v>720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"d4:f5:47:25:92:d5"], ["ip", "10.0.4.51"]]</v>
      </c>
    </row>
    <row r="281" spans="1:41" ht="16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>IF(ISBLANK(Z281),  "", _xlfn.CONCAT(LOWER(C281), "/", E281))</f>
        <v/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google-parents-home</v>
      </c>
      <c r="AG282" s="21" t="s">
        <v>625</v>
      </c>
      <c r="AH282" s="9" t="s">
        <v>566</v>
      </c>
      <c r="AI282" s="9" t="s">
        <v>623</v>
      </c>
      <c r="AJ282" s="9" t="s">
        <v>261</v>
      </c>
      <c r="AK282" s="9" t="s">
        <v>207</v>
      </c>
      <c r="AL282" s="9" t="s">
        <v>669</v>
      </c>
      <c r="AM282" s="20" t="s">
        <v>725</v>
      </c>
      <c r="AN282" s="17" t="s">
        <v>721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"d4:f5:47:8c:d1:7e"], ["ip", "10.0.4.52"]]</v>
      </c>
    </row>
    <row r="283" spans="1:41" ht="16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google-parents-tv</v>
      </c>
      <c r="AG283" s="11" t="s">
        <v>625</v>
      </c>
      <c r="AH283" s="9" t="s">
        <v>558</v>
      </c>
      <c r="AI283" s="9" t="s">
        <v>624</v>
      </c>
      <c r="AJ283" s="9" t="s">
        <v>261</v>
      </c>
      <c r="AK283" s="9" t="s">
        <v>207</v>
      </c>
      <c r="AL283" s="9" t="s">
        <v>669</v>
      </c>
      <c r="AM283" s="20" t="s">
        <v>728</v>
      </c>
      <c r="AN283" s="17" t="s">
        <v>722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"48:d6:d5:33:7c:28"], ["ip", "10.0.4.53"]]</v>
      </c>
    </row>
    <row r="284" spans="1:41" ht="16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sonos-parents-speaker</v>
      </c>
      <c r="AG284" s="11" t="s">
        <v>564</v>
      </c>
      <c r="AH284" s="9" t="s">
        <v>565</v>
      </c>
      <c r="AI284" s="9" t="s">
        <v>567</v>
      </c>
      <c r="AJ284" s="9" t="str">
        <f>IF(OR(ISBLANK(AM284), ISBLANK(AN284)), "", Table2[[#This Row],[device_via_device]])</f>
        <v>Sonos</v>
      </c>
      <c r="AK284" s="9" t="s">
        <v>207</v>
      </c>
      <c r="AL284" s="9" t="s">
        <v>669</v>
      </c>
      <c r="AM284" s="9" t="s">
        <v>569</v>
      </c>
      <c r="AN284" s="16" t="s">
        <v>757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"5c:aa:fd:d1:23:be"], ["ip", "10.0.4.40"]]</v>
      </c>
    </row>
    <row r="285" spans="1:41" ht="16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>IF(ISBLANK(Z285),  "", _xlfn.CONCAT(LOWER(C285), "/", E285))</f>
        <v/>
      </c>
      <c r="AO285" s="9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sonos-kitchen-home</v>
      </c>
      <c r="AG286" s="11" t="s">
        <v>564</v>
      </c>
      <c r="AH286" s="9" t="s">
        <v>566</v>
      </c>
      <c r="AI286" s="9" t="s">
        <v>567</v>
      </c>
      <c r="AJ286" s="9" t="str">
        <f>IF(OR(ISBLANK(AM286), ISBLANK(AN286)), "", Table2[[#This Row],[device_via_device]])</f>
        <v>Sonos</v>
      </c>
      <c r="AK286" s="9" t="s">
        <v>221</v>
      </c>
      <c r="AL286" s="9" t="s">
        <v>669</v>
      </c>
      <c r="AM286" s="9" t="s">
        <v>571</v>
      </c>
      <c r="AN286" s="16" t="s">
        <v>758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"48:a6:b8:e2:50:40"], ["ip", "10.0.4.41"]]</v>
      </c>
    </row>
    <row r="287" spans="1:41" ht="16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sonos-kitchen-speaker</v>
      </c>
      <c r="AG287" s="11" t="s">
        <v>564</v>
      </c>
      <c r="AH287" s="9" t="s">
        <v>565</v>
      </c>
      <c r="AI287" s="9" t="s">
        <v>568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570</v>
      </c>
      <c r="AN287" s="16" t="s">
        <v>759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"5c:aa:fd:f1:a3:d4"], ["ip", "10.0.4.42"]]</v>
      </c>
    </row>
    <row r="288" spans="1:41" ht="16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google-lounge-home</v>
      </c>
      <c r="AG289" s="11" t="s">
        <v>625</v>
      </c>
      <c r="AH289" s="9" t="s">
        <v>566</v>
      </c>
      <c r="AI289" s="9" t="s">
        <v>623</v>
      </c>
      <c r="AJ289" s="9" t="s">
        <v>261</v>
      </c>
      <c r="AK289" s="9" t="s">
        <v>209</v>
      </c>
      <c r="AL289" s="9" t="s">
        <v>669</v>
      </c>
      <c r="AM289" s="20" t="s">
        <v>724</v>
      </c>
      <c r="AN289" s="16" t="s">
        <v>723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"d4:f5:47:32:df:7b"], ["ip", "10.0.4.54"]]</v>
      </c>
    </row>
    <row r="290" spans="1:41" ht="16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apple-lounge-speaker</v>
      </c>
      <c r="AG290" s="11" t="s">
        <v>632</v>
      </c>
      <c r="AH290" s="9" t="s">
        <v>565</v>
      </c>
      <c r="AI290" s="9" t="s">
        <v>631</v>
      </c>
      <c r="AJ290" s="9" t="s">
        <v>337</v>
      </c>
      <c r="AK290" s="9" t="s">
        <v>209</v>
      </c>
      <c r="AL290" s="9" t="s">
        <v>669</v>
      </c>
      <c r="AM290" s="20" t="s">
        <v>637</v>
      </c>
      <c r="AN290" s="16" t="s">
        <v>730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"d4:a3:3d:5c:8c:28"], ["ip", "10.0.4.48"]]</v>
      </c>
    </row>
    <row r="291" spans="1:41" ht="16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apple-lounge-tv</v>
      </c>
      <c r="AG291" s="11" t="s">
        <v>632</v>
      </c>
      <c r="AH291" s="9" t="s">
        <v>558</v>
      </c>
      <c r="AI291" s="9" t="s">
        <v>633</v>
      </c>
      <c r="AJ291" s="9" t="s">
        <v>337</v>
      </c>
      <c r="AK291" s="9" t="s">
        <v>209</v>
      </c>
      <c r="AL291" s="9" t="s">
        <v>669</v>
      </c>
      <c r="AM291" s="20" t="s">
        <v>636</v>
      </c>
      <c r="AN291" s="17" t="s">
        <v>729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"90:dd:5d:ce:1e:96"], ["ip", "10.0.4.47"]]</v>
      </c>
    </row>
    <row r="292" spans="1:41" ht="16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E292" s="9"/>
      <c r="AF292" s="9" t="s">
        <v>613</v>
      </c>
      <c r="AG292" s="11" t="s">
        <v>615</v>
      </c>
      <c r="AH292" s="9" t="s">
        <v>616</v>
      </c>
      <c r="AI292" s="9" t="s">
        <v>612</v>
      </c>
      <c r="AJ292" s="9" t="s">
        <v>260</v>
      </c>
      <c r="AK292" s="9" t="s">
        <v>130</v>
      </c>
      <c r="AL292" s="9" t="s">
        <v>689</v>
      </c>
      <c r="AM292" s="9" t="s">
        <v>610</v>
      </c>
      <c r="AN292" s="9" t="s">
        <v>640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"74:83:c2:3f:6c:4c"], ["ip", "10.0.6.20"]]</v>
      </c>
    </row>
    <row r="293" spans="1:41" ht="16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C293" s="15"/>
      <c r="AE293" s="9"/>
      <c r="AO293" s="9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>IF(ISBLANK(Z294),  "", _xlfn.CONCAT(LOWER(C294), "/", E294))</f>
        <v/>
      </c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E295" s="9"/>
      <c r="AF295" s="9" t="s">
        <v>614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127</v>
      </c>
      <c r="AL295" s="9" t="s">
        <v>689</v>
      </c>
      <c r="AM295" s="9" t="s">
        <v>611</v>
      </c>
      <c r="AN295" s="9" t="s">
        <v>641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"74:83:c2:3f:6e:5c"], ["ip", "10.0.6.21"]]</v>
      </c>
    </row>
    <row r="296" spans="1:41" ht="16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F304" s="9" t="s">
        <v>645</v>
      </c>
      <c r="AG304" s="11" t="s">
        <v>649</v>
      </c>
      <c r="AH304" s="9" t="s">
        <v>658</v>
      </c>
      <c r="AI304" s="9" t="s">
        <v>654</v>
      </c>
      <c r="AJ304" s="9" t="s">
        <v>260</v>
      </c>
      <c r="AK304" s="9" t="s">
        <v>28</v>
      </c>
      <c r="AL304" s="9" t="s">
        <v>643</v>
      </c>
      <c r="AM304" s="9" t="s">
        <v>665</v>
      </c>
      <c r="AN304" s="9" t="s">
        <v>661</v>
      </c>
      <c r="AO304" s="9" t="str">
        <f>IF(AND(ISBLANK(AM304), ISBLANK(AN304)), "", _xlfn.CONCAT("[", IF(ISBLANK(AM304), "", _xlfn.CONCAT("[""mac"", """, AM304, """]")), IF(ISBLANK(AN304), "", _xlfn.CONCAT(", [""ip"", """, AN304, """]")), "]"))</f>
        <v>[["mac", "74:ac:b9:1c:15:f1"], ["ip", "10.0.0.1"]]</v>
      </c>
    </row>
    <row r="305" spans="1:41" ht="16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F305" s="9" t="s">
        <v>646</v>
      </c>
      <c r="AG305" s="11" t="s">
        <v>650</v>
      </c>
      <c r="AH305" s="9" t="s">
        <v>660</v>
      </c>
      <c r="AI305" s="9" t="s">
        <v>655</v>
      </c>
      <c r="AJ305" s="9" t="s">
        <v>260</v>
      </c>
      <c r="AK305" s="9" t="s">
        <v>652</v>
      </c>
      <c r="AL305" s="9" t="s">
        <v>643</v>
      </c>
      <c r="AM305" s="9" t="s">
        <v>666</v>
      </c>
      <c r="AN305" s="9" t="s">
        <v>662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"b4:fb:e4:e3:83:32"], ["ip", "10.0.0.2"]]</v>
      </c>
    </row>
    <row r="306" spans="1:41" ht="16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">
        <v>647</v>
      </c>
      <c r="AG306" s="11" t="s">
        <v>651</v>
      </c>
      <c r="AH306" s="9" t="s">
        <v>659</v>
      </c>
      <c r="AI306" s="9" t="s">
        <v>656</v>
      </c>
      <c r="AJ306" s="9" t="s">
        <v>260</v>
      </c>
      <c r="AK306" s="9" t="s">
        <v>546</v>
      </c>
      <c r="AL306" s="9" t="s">
        <v>643</v>
      </c>
      <c r="AM306" s="9" t="s">
        <v>667</v>
      </c>
      <c r="AN306" s="9" t="s">
        <v>663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"78:8a:20:70:d3:79"], ["ip", "10.0.0.3"]]</v>
      </c>
    </row>
    <row r="307" spans="1:41" ht="16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648</v>
      </c>
      <c r="AG307" s="11" t="s">
        <v>651</v>
      </c>
      <c r="AH307" s="9" t="s">
        <v>659</v>
      </c>
      <c r="AI307" s="9" t="s">
        <v>657</v>
      </c>
      <c r="AJ307" s="9" t="s">
        <v>260</v>
      </c>
      <c r="AK307" s="9" t="s">
        <v>653</v>
      </c>
      <c r="AL307" s="9" t="s">
        <v>643</v>
      </c>
      <c r="AM307" s="9" t="s">
        <v>668</v>
      </c>
      <c r="AN307" s="9" t="s">
        <v>664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"f0:9f:c2:fc:b0:f7"], ["ip", "10.0.0.4"]]</v>
      </c>
    </row>
    <row r="308" spans="1:41" ht="16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E308" s="9"/>
      <c r="AF308" s="9" t="s">
        <v>618</v>
      </c>
      <c r="AG308" s="11" t="s">
        <v>620</v>
      </c>
      <c r="AH308" s="9" t="s">
        <v>622</v>
      </c>
      <c r="AI308" s="9" t="s">
        <v>619</v>
      </c>
      <c r="AJ308" s="9" t="s">
        <v>621</v>
      </c>
      <c r="AK308" s="9" t="s">
        <v>28</v>
      </c>
      <c r="AL308" s="9" t="s">
        <v>669</v>
      </c>
      <c r="AM308" s="20" t="s">
        <v>748</v>
      </c>
      <c r="AN308" s="9" t="s">
        <v>670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"4a:9a:06:5d:53:66"], ["ip", "10.0.4.10"]]</v>
      </c>
    </row>
    <row r="309" spans="1:41" ht="16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E309" s="9"/>
      <c r="AF309" s="9" t="s">
        <v>591</v>
      </c>
      <c r="AG309" s="11" t="s">
        <v>595</v>
      </c>
      <c r="AH309" s="9" t="s">
        <v>596</v>
      </c>
      <c r="AI309" s="9" t="s">
        <v>599</v>
      </c>
      <c r="AJ309" s="9" t="s">
        <v>337</v>
      </c>
      <c r="AK309" s="9" t="s">
        <v>28</v>
      </c>
      <c r="AL309" s="9" t="s">
        <v>644</v>
      </c>
      <c r="AM309" s="9" t="s">
        <v>602</v>
      </c>
      <c r="AN309" s="9" t="s">
        <v>638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"00:e0:4c:68:06:a1"], ["ip", "10.0.2.11"]]</v>
      </c>
    </row>
    <row r="310" spans="1:41" ht="16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669</v>
      </c>
      <c r="AM310" s="9" t="s">
        <v>746</v>
      </c>
      <c r="AN310" s="9" t="s">
        <v>743</v>
      </c>
      <c r="AO310" s="13" t="str">
        <f>IF(AND(ISBLANK(AM310), ISBLANK(AN310)), "", _xlfn.CONCAT("[", IF(ISBLANK(AM310), "", _xlfn.CONCAT("[""mac"", """, AM310, """]")), IF(ISBLANK(AN310), "", _xlfn.CONCAT(", [""ip"", """, AN310, """]")), "]"))</f>
        <v>[["mac", "4a:e0:4c:68:06:a1"], ["ip", "10.0.4.11"]]</v>
      </c>
    </row>
    <row r="311" spans="1:41" ht="16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689</v>
      </c>
      <c r="AM311" s="9" t="s">
        <v>747</v>
      </c>
      <c r="AN311" s="9" t="s">
        <v>744</v>
      </c>
      <c r="AO311" s="13" t="str">
        <f>IF(AND(ISBLANK(AM311), ISBLANK(AN311)), "", _xlfn.CONCAT("[", IF(ISBLANK(AM311), "", _xlfn.CONCAT("[""mac"", """, AM311, """]")), IF(ISBLANK(AN311), "", _xlfn.CONCAT(", [""ip"", """, AN311, """]")), "]"))</f>
        <v>[["mac", "6a:e0:4c:68:06:a1"], ["ip", "10.0.6.11"]]</v>
      </c>
    </row>
    <row r="312" spans="1:41" ht="16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E312" s="9"/>
      <c r="AF312" s="9" t="s">
        <v>593</v>
      </c>
      <c r="AG312" s="11" t="s">
        <v>595</v>
      </c>
      <c r="AH312" s="9" t="s">
        <v>597</v>
      </c>
      <c r="AI312" s="9" t="s">
        <v>600</v>
      </c>
      <c r="AJ312" s="9" t="s">
        <v>337</v>
      </c>
      <c r="AK312" s="9" t="s">
        <v>28</v>
      </c>
      <c r="AL312" s="9" t="s">
        <v>644</v>
      </c>
      <c r="AM312" s="9" t="s">
        <v>601</v>
      </c>
      <c r="AN312" s="9" t="s">
        <v>639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"00:e0:4c:68:04:21"], ["ip", "10.0.2.12"]]</v>
      </c>
    </row>
    <row r="313" spans="1:41" ht="16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E313" s="9"/>
      <c r="AF313" s="9" t="s">
        <v>594</v>
      </c>
      <c r="AG313" s="11" t="s">
        <v>595</v>
      </c>
      <c r="AH313" s="9" t="s">
        <v>598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745</v>
      </c>
      <c r="AN313" s="16" t="s">
        <v>642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"00:e0:4c:68:07:0d"], ["ip", "10.0.2.13"]]</v>
      </c>
    </row>
    <row r="314" spans="1:41" ht="16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">
        <v>608</v>
      </c>
      <c r="AG314" s="11" t="s">
        <v>607</v>
      </c>
      <c r="AH314" s="9" t="s">
        <v>605</v>
      </c>
      <c r="AI314" s="9" t="s">
        <v>606</v>
      </c>
      <c r="AJ314" s="9" t="s">
        <v>604</v>
      </c>
      <c r="AK314" s="9" t="s">
        <v>28</v>
      </c>
      <c r="AL314" s="9" t="s">
        <v>689</v>
      </c>
      <c r="AM314" s="9" t="s">
        <v>603</v>
      </c>
      <c r="AN314" s="9" t="s">
        <v>749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"30:05:5c:8a:ff:10"], ["ip", "10.0.6.22"]]</v>
      </c>
    </row>
    <row r="315" spans="1:41" ht="16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852</v>
      </c>
      <c r="Q315" s="11"/>
      <c r="R315" s="22" t="s">
        <v>900</v>
      </c>
      <c r="S315" s="22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23" t="s">
        <v>845</v>
      </c>
      <c r="AF315" s="9" t="s">
        <v>842</v>
      </c>
      <c r="AG315" s="22" t="s">
        <v>841</v>
      </c>
      <c r="AH315" s="14" t="s">
        <v>839</v>
      </c>
      <c r="AI315" s="14" t="s">
        <v>840</v>
      </c>
      <c r="AJ315" s="9" t="s">
        <v>791</v>
      </c>
      <c r="AK315" s="9" t="s">
        <v>174</v>
      </c>
      <c r="AM315" s="9" t="s">
        <v>838</v>
      </c>
      <c r="AO315" s="13" t="str">
        <f>IF(AND(ISBLANK(AM315), ISBLANK(AN315)), "", _xlfn.CONCAT("[", IF(ISBLANK(AM315), "", _xlfn.CONCAT("[""mac"", """, AM315, """]")), IF(ISBLANK(AN315), "", _xlfn.CONCAT(", [""ip"", """, AN315, """]")), "]"))</f>
        <v>[["mac", "0x00158d0005d9d088"]]</v>
      </c>
    </row>
    <row r="316" spans="1:41" ht="16" customHeight="1" x14ac:dyDescent="0.2">
      <c r="A316" s="9">
        <v>6000</v>
      </c>
      <c r="B316" s="9" t="s">
        <v>26</v>
      </c>
      <c r="C316" s="9" t="s">
        <v>924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"bc:09:63:42:09:c0"]]</v>
      </c>
    </row>
    <row r="317" spans="1:41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O317" s="9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O318" s="9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9"/>
      <c r="AO319" s="9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O320" s="9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5:41" ht="16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5:41" ht="16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12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E358" s="12"/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E359" s="12"/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E370" s="9"/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E371" s="9"/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E372" s="9"/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E373" s="9"/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2022-07-28T13:22:24Z</dcterms:modified>
</cp:coreProperties>
</file>